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Kanban Board" sheetId="31" r:id="rId1"/>
    <sheet name="Dashboard" sheetId="29" r:id="rId2"/>
    <sheet name="Board" sheetId="1" r:id="rId3"/>
    <sheet name="Forecast" sheetId="21" r:id="rId4"/>
    <sheet name="Settings" sheetId="25" state="hidden" r:id="rId5"/>
    <sheet name="Defects" sheetId="9" r:id="rId6"/>
    <sheet name="Blocks" sheetId="10" r:id="rId7"/>
    <sheet name="Risks" sheetId="22"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externalReferences>
    <externalReference r:id="rId31"/>
  </externalReferences>
  <definedNames>
    <definedName name="_xlnm._FilterDatabase" localSheetId="2" hidden="1">Board!$A$1:$S$1000</definedName>
    <definedName name="BurndownDateRange" localSheetId="0">OFFSET('[1]Monte Carlo'!$D$2,0,0,1,MAX('Kanban Board'!WeeksToZeroResults))</definedName>
    <definedName name="BurndownDateRange">OFFSET('Monte Carlo'!$D$2,0,0,1,MAX(WeeksToZeroResults))</definedName>
    <definedName name="DaysPerThroughputUnit" localSheetId="0">[1]Forecast!$F$15</definedName>
    <definedName name="DaysPerThroughputUnit">Forecast!$F$15</definedName>
    <definedName name="EndOfWeekDateResults" localSheetId="0">'[1]Monte Carlo'!$C$3:$C$503</definedName>
    <definedName name="EndOfWeekDateResults">'Monte Carlo'!$C$3:$C$503</definedName>
    <definedName name="ForecastFrequencyRange" localSheetId="0">OFFSET([1]Charts!$U$2,0,0,COUNTIF([1]Charts!$T:$T,"&gt;0"))</definedName>
    <definedName name="ForecastFrequencyRange">OFFSET(Charts!$U$2,0,0,COUNTIF(Charts!$T:$T,"&gt;0"))</definedName>
    <definedName name="ForecastWeekRange" localSheetId="0">OFFSET([1]Charts!$T$2,0,0,COUNTIF([1]Charts!$T:$T,"&gt;0"))</definedName>
    <definedName name="ForecastWeekRange">OFFSET(Charts!$T$2,0,0,COUNTIF(Charts!$T:$T,"&gt;0"))</definedName>
    <definedName name="Samples" localSheetId="0">'[1]Throughput Samples'!$A$2:$A$25</definedName>
    <definedName name="Samples">'Throughput Samples'!$A$2:$A$25</definedName>
    <definedName name="SamplesOrEstimateFlag" localSheetId="0">[1]Forecast!$H$17</definedName>
    <definedName name="SamplesOrEstimateFlag">Forecast!$H$17</definedName>
    <definedName name="StartDate" localSheetId="0">[1]Forecast!$D$3</definedName>
    <definedName name="StartDate">Forecast!$D$3</definedName>
    <definedName name="StoryCountHighEstimate" localSheetId="0">[1]Forecast!$H$7</definedName>
    <definedName name="StoryCountHighEstimate">Forecast!$H$7</definedName>
    <definedName name="StoryCountLowEstimate" localSheetId="0">[1]Forecast!$D$7</definedName>
    <definedName name="StoryCountLowEstimate">Forecast!$D$7</definedName>
    <definedName name="StorySplitRateHighEstimate" localSheetId="0">[1]Forecast!$H$11</definedName>
    <definedName name="StorySplitRateHighEstimate">Forecast!$H$11</definedName>
    <definedName name="StorySplitRateLowEstimate" localSheetId="0">[1]Forecast!$D$11</definedName>
    <definedName name="StorySplitRateLowEstimate">Forecast!$D$11</definedName>
    <definedName name="ThroughputHighEstimate" localSheetId="0">[1]Forecast!$H$19</definedName>
    <definedName name="ThroughputHighEstimate">Forecast!$H$19</definedName>
    <definedName name="ThroughputLowEstimate" localSheetId="0">[1]Forecast!$D$19</definedName>
    <definedName name="ThroughputLowEstimate">Forecast!$D$19</definedName>
    <definedName name="ThroughputMonthAdjustmentRange">Forecast!$B$23:$C$32</definedName>
    <definedName name="TotalCount" localSheetId="0">'[1]Throughput Samples'!$E$22</definedName>
    <definedName name="TotalCount">'Throughput Samples'!$E$22</definedName>
    <definedName name="TotalThroughputSampleCount" localSheetId="0">'[1]Throughput Samples'!$E$22</definedName>
    <definedName name="TotalThroughputSampleCount">'Throughput Samples'!$E$22</definedName>
    <definedName name="WeeksToForecast" localSheetId="0">[1]Forecast!$C$32</definedName>
    <definedName name="WeeksToForecast">Forecast!$C$32</definedName>
    <definedName name="WeeksToZeroResults" localSheetId="0">'[1]Monte Carlo'!$B$3:$B$503</definedName>
    <definedName name="WeeksToZeroResults">'Monte Carlo'!$B$3:$B$503</definedName>
  </definedNames>
  <calcPr calcId="145621"/>
</workbook>
</file>

<file path=xl/calcChain.xml><?xml version="1.0" encoding="utf-8"?>
<calcChain xmlns="http://schemas.openxmlformats.org/spreadsheetml/2006/main">
  <c r="E4" i="1" l="1"/>
  <c r="E5" i="1"/>
  <c r="E6" i="1"/>
  <c r="E7" i="1"/>
  <c r="E8" i="1"/>
  <c r="E9" i="1"/>
  <c r="E10" i="1"/>
  <c r="E11" i="1"/>
  <c r="E12" i="1"/>
  <c r="E13" i="1"/>
  <c r="E14" i="1"/>
  <c r="E15" i="1"/>
  <c r="E16" i="1"/>
  <c r="E17" i="1"/>
  <c r="E18" i="1"/>
  <c r="E19" i="1"/>
  <c r="E20" i="1"/>
  <c r="E21" i="1"/>
  <c r="E22" i="1"/>
  <c r="E23" i="1"/>
  <c r="E3" i="1"/>
  <c r="Q6" i="31"/>
  <c r="Q9" i="31"/>
  <c r="Q12" i="31"/>
  <c r="Q4" i="31"/>
  <c r="I3" i="31"/>
  <c r="G3" i="31"/>
  <c r="D3" i="31"/>
  <c r="E3" i="31"/>
  <c r="Q1" i="1"/>
  <c r="O1" i="1"/>
  <c r="M1" i="1"/>
  <c r="K2" i="1"/>
  <c r="C12" i="31"/>
  <c r="C9" i="31"/>
  <c r="C6" i="31"/>
  <c r="C4" i="31"/>
  <c r="B16" i="25"/>
  <c r="E16" i="25"/>
  <c r="K12" i="31" a="1"/>
  <c r="K12" i="31" s="1"/>
  <c r="K10" i="31" a="1"/>
  <c r="K10" i="31" s="1"/>
  <c r="K11" i="31" a="1"/>
  <c r="K11" i="31" s="1"/>
  <c r="K9" i="31" a="1"/>
  <c r="K9" i="31" s="1"/>
  <c r="K7" i="31" a="1"/>
  <c r="K7" i="31" s="1"/>
  <c r="K8" i="31" a="1"/>
  <c r="K8" i="31" s="1"/>
  <c r="K6" i="31" a="1"/>
  <c r="K6" i="31" s="1"/>
  <c r="J12" i="31" a="1"/>
  <c r="J12" i="31" s="1"/>
  <c r="J10" i="31" a="1"/>
  <c r="J10" i="31" s="1"/>
  <c r="J11" i="31" a="1"/>
  <c r="J11" i="31" s="1"/>
  <c r="J9" i="31" a="1"/>
  <c r="J9" i="31" s="1"/>
  <c r="J7" i="31" a="1"/>
  <c r="J7" i="31" s="1"/>
  <c r="J8" i="31" a="1"/>
  <c r="J8" i="31" s="1"/>
  <c r="J6" i="31" a="1"/>
  <c r="J6" i="31" s="1"/>
  <c r="J5" i="31" a="1"/>
  <c r="J5" i="31" s="1"/>
  <c r="J4" i="31" a="1"/>
  <c r="J4" i="31" s="1"/>
  <c r="I12" i="31" a="1"/>
  <c r="I12" i="31" s="1"/>
  <c r="I10" i="31" a="1"/>
  <c r="I10" i="31" s="1"/>
  <c r="I11" i="31" a="1"/>
  <c r="I11" i="31" s="1"/>
  <c r="I7" i="31" a="1"/>
  <c r="I7" i="31" s="1"/>
  <c r="I8" i="31" a="1"/>
  <c r="I8" i="31" s="1"/>
  <c r="I6" i="31" a="1"/>
  <c r="I6" i="31" s="1"/>
  <c r="I5" i="31" a="1"/>
  <c r="I5" i="31" s="1"/>
  <c r="I4" i="31" a="1"/>
  <c r="I4" i="31" s="1"/>
  <c r="H12" i="31" a="1"/>
  <c r="H12" i="31" s="1"/>
  <c r="H7" i="31" a="1"/>
  <c r="H7" i="31" s="1"/>
  <c r="H8" i="31" a="1"/>
  <c r="H8" i="31" s="1"/>
  <c r="H6" i="31" a="1"/>
  <c r="H6" i="31" s="1"/>
  <c r="H10" i="31" a="1"/>
  <c r="H10" i="31" s="1"/>
  <c r="H11" i="31" a="1"/>
  <c r="H11" i="31" s="1"/>
  <c r="H5" i="31" a="1"/>
  <c r="H5" i="31" s="1"/>
  <c r="H4" i="31" a="1"/>
  <c r="H4" i="31" s="1"/>
  <c r="G12" i="31" l="1" a="1"/>
  <c r="G12" i="31" s="1"/>
  <c r="G10" i="31" a="1"/>
  <c r="G10" i="31" s="1"/>
  <c r="G11" i="31" a="1"/>
  <c r="G11" i="31" s="1"/>
  <c r="G7" i="31" a="1"/>
  <c r="G7" i="31" s="1"/>
  <c r="G8" i="31" a="1"/>
  <c r="G8" i="31" s="1"/>
  <c r="G6" i="31" a="1"/>
  <c r="G6" i="31" s="1"/>
  <c r="F12" i="31" a="1"/>
  <c r="F12" i="31" s="1"/>
  <c r="F10" i="31" a="1"/>
  <c r="F10" i="31" s="1"/>
  <c r="F11" i="31" a="1"/>
  <c r="F11" i="31" s="1"/>
  <c r="F9" i="31" a="1"/>
  <c r="F9" i="31" s="1"/>
  <c r="F7" i="31" a="1"/>
  <c r="F7" i="31" s="1"/>
  <c r="F8" i="31" a="1"/>
  <c r="F8" i="31" s="1"/>
  <c r="F6" i="31" a="1"/>
  <c r="F6" i="31" s="1"/>
  <c r="E12" i="31" a="1"/>
  <c r="E12" i="31" s="1"/>
  <c r="G5" i="31" a="1"/>
  <c r="G5" i="31" s="1"/>
  <c r="G4" i="31" a="1"/>
  <c r="G4" i="31" s="1"/>
  <c r="F5" i="31" a="1"/>
  <c r="F5" i="31" s="1"/>
  <c r="F4" i="31" a="1"/>
  <c r="F4" i="31" s="1"/>
  <c r="E7" i="31" a="1"/>
  <c r="E7" i="31" s="1"/>
  <c r="E8" i="31" a="1"/>
  <c r="E8" i="31" s="1"/>
  <c r="E6" i="31" a="1"/>
  <c r="E6" i="31" s="1"/>
  <c r="E5" i="31" a="1"/>
  <c r="E5" i="31" s="1"/>
  <c r="E4" i="31" a="1"/>
  <c r="E4" i="31" s="1"/>
  <c r="D12" i="31" a="1"/>
  <c r="D12" i="31" s="1"/>
  <c r="D7" i="31" a="1"/>
  <c r="D7" i="31" s="1"/>
  <c r="D8" i="31" a="1"/>
  <c r="D8" i="31" s="1"/>
  <c r="D5" i="31" a="1"/>
  <c r="D5" i="31" s="1"/>
  <c r="D4" i="31" a="1"/>
  <c r="D4" i="31" s="1"/>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14" i="12"/>
  <c r="M15" i="12"/>
  <c r="M16" i="12"/>
  <c r="M17" i="12"/>
  <c r="M18" i="12"/>
  <c r="B14" i="12"/>
  <c r="C14" i="12"/>
  <c r="D14" i="12"/>
  <c r="E14" i="12" s="1"/>
  <c r="F14" i="12"/>
  <c r="G14" i="12"/>
  <c r="H14" i="12" s="1"/>
  <c r="I14" i="12"/>
  <c r="J14" i="12"/>
  <c r="K14" i="12" s="1"/>
  <c r="L14" i="12"/>
  <c r="B15" i="12"/>
  <c r="C15" i="12"/>
  <c r="D15" i="12"/>
  <c r="E15" i="12" s="1"/>
  <c r="F15" i="12"/>
  <c r="G15" i="12"/>
  <c r="H15" i="12" s="1"/>
  <c r="I15" i="12"/>
  <c r="J15" i="12"/>
  <c r="K15" i="12" s="1"/>
  <c r="L15" i="12"/>
  <c r="B16" i="12"/>
  <c r="C16" i="12"/>
  <c r="D16" i="12"/>
  <c r="E16" i="12" s="1"/>
  <c r="F16" i="12"/>
  <c r="G16" i="12"/>
  <c r="H16" i="12" s="1"/>
  <c r="I16" i="12"/>
  <c r="J16" i="12"/>
  <c r="K16" i="12" s="1"/>
  <c r="L16" i="12"/>
  <c r="B17" i="12"/>
  <c r="C17" i="12"/>
  <c r="D17" i="12"/>
  <c r="E17" i="12" s="1"/>
  <c r="F17" i="12"/>
  <c r="G17" i="12"/>
  <c r="H17" i="12" s="1"/>
  <c r="I17" i="12"/>
  <c r="J17" i="12"/>
  <c r="K17" i="12" s="1"/>
  <c r="L17" i="12"/>
  <c r="B18" i="12"/>
  <c r="C18" i="12"/>
  <c r="D18" i="12"/>
  <c r="E18" i="12" s="1"/>
  <c r="F18" i="12"/>
  <c r="G18" i="12"/>
  <c r="H18" i="12" s="1"/>
  <c r="I18" i="12"/>
  <c r="J18" i="12"/>
  <c r="K18" i="12" s="1"/>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G13" i="12" l="1"/>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3" i="12" l="1"/>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B4" i="1"/>
  <c r="S4" i="1" s="1"/>
  <c r="B5" i="1"/>
  <c r="S5" i="1" s="1"/>
  <c r="B6" i="1"/>
  <c r="S6" i="1" s="1"/>
  <c r="B7" i="1"/>
  <c r="S7" i="1" s="1"/>
  <c r="B8" i="1"/>
  <c r="S8" i="1" s="1"/>
  <c r="B9" i="1"/>
  <c r="S9" i="1" s="1"/>
  <c r="B10" i="1"/>
  <c r="S10" i="1" s="1"/>
  <c r="B11" i="1"/>
  <c r="S11" i="1" s="1"/>
  <c r="B12" i="1"/>
  <c r="S12" i="1" s="1"/>
  <c r="B13" i="1"/>
  <c r="S13" i="1" s="1"/>
  <c r="B14" i="1"/>
  <c r="S14" i="1" s="1"/>
  <c r="B15" i="1"/>
  <c r="S15" i="1" s="1"/>
  <c r="B16" i="1"/>
  <c r="S16" i="1" s="1"/>
  <c r="B17" i="1"/>
  <c r="S17" i="1" s="1"/>
  <c r="B18" i="1"/>
  <c r="S18" i="1" s="1"/>
  <c r="B19" i="1"/>
  <c r="S19" i="1" s="1"/>
  <c r="B20" i="1"/>
  <c r="S20" i="1" s="1"/>
  <c r="B21" i="1"/>
  <c r="S21" i="1" s="1"/>
  <c r="B22" i="1"/>
  <c r="S22" i="1" s="1"/>
  <c r="B23" i="1"/>
  <c r="S23" i="1" s="1"/>
  <c r="B24" i="1"/>
  <c r="S24" i="1" s="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B3" i="1"/>
  <c r="C15" i="1"/>
  <c r="F15" i="1" s="1"/>
  <c r="C16" i="1"/>
  <c r="F16" i="1" s="1"/>
  <c r="C17" i="1"/>
  <c r="F17" i="1" s="1"/>
  <c r="C18" i="1"/>
  <c r="F18" i="1" s="1"/>
  <c r="C19" i="1"/>
  <c r="F19" i="1" s="1"/>
  <c r="C21" i="1"/>
  <c r="F21" i="1" s="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4" i="14"/>
  <c r="E4" i="14" s="1"/>
  <c r="F4" i="14"/>
  <c r="G4" i="14" s="1"/>
  <c r="H4" i="14"/>
  <c r="I4" i="14" s="1"/>
  <c r="J4" i="14"/>
  <c r="K4" i="14" s="1"/>
  <c r="L4" i="14"/>
  <c r="M4" i="14"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H2" i="2"/>
  <c r="F2" i="2"/>
  <c r="E2" i="2"/>
  <c r="D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C23" i="1" s="1"/>
  <c r="F23" i="1" s="1"/>
  <c r="K5" i="31" s="1" a="1"/>
  <c r="K5" i="3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E87" i="11"/>
  <c r="F87" i="11"/>
  <c r="G87" i="11"/>
  <c r="H87" i="11"/>
  <c r="I87" i="11"/>
  <c r="J87" i="11"/>
  <c r="K87" i="11"/>
  <c r="L87" i="11"/>
  <c r="E88" i="11"/>
  <c r="F88" i="11"/>
  <c r="G88" i="11"/>
  <c r="H88" i="11"/>
  <c r="I88" i="11"/>
  <c r="J88" i="11"/>
  <c r="K88" i="11"/>
  <c r="L88" i="11"/>
  <c r="E89" i="11"/>
  <c r="F89" i="11"/>
  <c r="G89" i="11"/>
  <c r="H89" i="11"/>
  <c r="I89" i="11"/>
  <c r="J89" i="11"/>
  <c r="K89" i="11"/>
  <c r="L89" i="11"/>
  <c r="E90" i="11"/>
  <c r="F90" i="11"/>
  <c r="G90" i="11"/>
  <c r="H90" i="11"/>
  <c r="I90" i="11"/>
  <c r="J90" i="11"/>
  <c r="K90" i="11"/>
  <c r="L90" i="11"/>
  <c r="E91" i="11"/>
  <c r="F91" i="11"/>
  <c r="G91" i="11"/>
  <c r="H91" i="11"/>
  <c r="I91" i="11"/>
  <c r="J91" i="11"/>
  <c r="K91" i="11"/>
  <c r="L91" i="11"/>
  <c r="E92" i="11"/>
  <c r="F92" i="11"/>
  <c r="G92" i="11"/>
  <c r="H92" i="11"/>
  <c r="I92" i="11"/>
  <c r="J92" i="11"/>
  <c r="K92" i="11"/>
  <c r="L92" i="11"/>
  <c r="E93" i="11"/>
  <c r="F93" i="11"/>
  <c r="G93" i="11"/>
  <c r="H93" i="11"/>
  <c r="I93" i="11"/>
  <c r="J93" i="11"/>
  <c r="K93" i="11"/>
  <c r="L93" i="11"/>
  <c r="E94" i="11"/>
  <c r="F94" i="11"/>
  <c r="G94" i="11"/>
  <c r="H94" i="11"/>
  <c r="I94" i="11"/>
  <c r="J94" i="11"/>
  <c r="K94" i="11"/>
  <c r="L94" i="11"/>
  <c r="E95" i="11"/>
  <c r="F95" i="11"/>
  <c r="G95" i="11"/>
  <c r="H95" i="11"/>
  <c r="I95" i="11"/>
  <c r="J95" i="11"/>
  <c r="K95" i="11"/>
  <c r="L95" i="11"/>
  <c r="E96" i="11"/>
  <c r="F96" i="11"/>
  <c r="G96" i="11"/>
  <c r="H96" i="11"/>
  <c r="I96" i="11"/>
  <c r="J96" i="11"/>
  <c r="K96" i="11"/>
  <c r="L96"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A13" i="11" l="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C13" i="1" s="1"/>
  <c r="M85" i="11"/>
  <c r="N85" i="11" s="1"/>
  <c r="M53" i="11"/>
  <c r="N53" i="11" s="1"/>
  <c r="O5" i="11"/>
  <c r="M17" i="11"/>
  <c r="N17" i="11" s="1"/>
  <c r="M76" i="11"/>
  <c r="N76" i="11" s="1"/>
  <c r="M72" i="11"/>
  <c r="N72" i="11" s="1"/>
  <c r="M20" i="11"/>
  <c r="N20" i="11" s="1"/>
  <c r="C20" i="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C14" i="1" s="1"/>
  <c r="F14" i="1" s="1"/>
  <c r="D6" i="31" s="1" a="1"/>
  <c r="D6" i="3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H7" i="21"/>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C5" i="1"/>
  <c r="G44" i="4"/>
  <c r="K43" i="4"/>
  <c r="F43" i="4"/>
  <c r="L38" i="4"/>
  <c r="F38" i="4"/>
  <c r="L24" i="4"/>
  <c r="F24" i="4"/>
  <c r="D17" i="4"/>
  <c r="P17" i="4"/>
  <c r="D11" i="4"/>
  <c r="P11" i="4"/>
  <c r="D4" i="4"/>
  <c r="P4" i="4"/>
  <c r="O3" i="11"/>
  <c r="O72" i="11"/>
  <c r="O23" i="11"/>
  <c r="O76" i="11"/>
  <c r="O73" i="11"/>
  <c r="O32" i="11"/>
  <c r="O30" i="11"/>
  <c r="H2" i="4"/>
  <c r="J2" i="4" s="1"/>
  <c r="P2" i="4"/>
  <c r="I5" i="2"/>
  <c r="J5" i="2" s="1"/>
  <c r="D204" i="2"/>
  <c r="D198" i="2"/>
  <c r="O11" i="11"/>
  <c r="C4" i="1"/>
  <c r="P2" i="2"/>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H86" i="11"/>
  <c r="E86" i="11"/>
  <c r="J86" i="11"/>
  <c r="F86" i="11"/>
  <c r="K86" i="11"/>
  <c r="G86" i="11"/>
  <c r="I86" i="11"/>
  <c r="H82" i="11"/>
  <c r="F82" i="11"/>
  <c r="K82" i="11"/>
  <c r="G82" i="11"/>
  <c r="I82" i="11"/>
  <c r="E82" i="11"/>
  <c r="J82" i="11"/>
  <c r="H78" i="11"/>
  <c r="K78" i="11"/>
  <c r="G78" i="11"/>
  <c r="I78" i="11"/>
  <c r="E78" i="11"/>
  <c r="J78" i="11"/>
  <c r="F78" i="11"/>
  <c r="H74" i="11"/>
  <c r="I74" i="11"/>
  <c r="E74" i="11"/>
  <c r="J74" i="11"/>
  <c r="F74" i="11"/>
  <c r="K74" i="11"/>
  <c r="G74" i="11"/>
  <c r="H70" i="11"/>
  <c r="E70" i="11"/>
  <c r="J70" i="11"/>
  <c r="F70" i="11"/>
  <c r="K70" i="11"/>
  <c r="G70" i="11"/>
  <c r="I70" i="11"/>
  <c r="H66" i="11"/>
  <c r="E66" i="11"/>
  <c r="I66" i="11"/>
  <c r="G66" i="11"/>
  <c r="J66" i="11"/>
  <c r="K66" i="11"/>
  <c r="F66" i="11"/>
  <c r="E62" i="11"/>
  <c r="I62" i="11"/>
  <c r="F62" i="11"/>
  <c r="K62" i="11"/>
  <c r="G62" i="11"/>
  <c r="J62" i="11"/>
  <c r="H62" i="11"/>
  <c r="E58" i="11"/>
  <c r="I58" i="11"/>
  <c r="G58" i="11"/>
  <c r="H58" i="11"/>
  <c r="F58" i="11"/>
  <c r="J58" i="11"/>
  <c r="K58" i="11"/>
  <c r="E54" i="11"/>
  <c r="I54" i="11"/>
  <c r="H54" i="11"/>
  <c r="J54" i="11"/>
  <c r="F54" i="11"/>
  <c r="G54" i="11"/>
  <c r="K54" i="11"/>
  <c r="E46" i="11"/>
  <c r="I46" i="11"/>
  <c r="F46" i="11"/>
  <c r="K46" i="11"/>
  <c r="G46" i="11"/>
  <c r="H46" i="11"/>
  <c r="J46" i="11"/>
  <c r="E42" i="11"/>
  <c r="I42" i="11"/>
  <c r="G42" i="11"/>
  <c r="H42" i="11"/>
  <c r="K42" i="11"/>
  <c r="F42" i="11"/>
  <c r="J42" i="11"/>
  <c r="E38" i="11"/>
  <c r="I38" i="11"/>
  <c r="H38" i="11"/>
  <c r="J38" i="11"/>
  <c r="G38" i="11"/>
  <c r="K38" i="11"/>
  <c r="F38" i="11"/>
  <c r="E34" i="11"/>
  <c r="I34" i="11"/>
  <c r="H34" i="11"/>
  <c r="J34" i="11"/>
  <c r="F34" i="11"/>
  <c r="K34" i="11"/>
  <c r="G34" i="11"/>
  <c r="E30" i="11"/>
  <c r="I30" i="11"/>
  <c r="J30" i="11"/>
  <c r="F30" i="11"/>
  <c r="K30" i="11"/>
  <c r="G30" i="11"/>
  <c r="H30" i="11"/>
  <c r="E26" i="11"/>
  <c r="I26" i="11"/>
  <c r="F26" i="11"/>
  <c r="K26" i="11"/>
  <c r="G26" i="11"/>
  <c r="H26" i="11"/>
  <c r="J26" i="11"/>
  <c r="H18" i="11"/>
  <c r="E18" i="11"/>
  <c r="I18" i="11"/>
  <c r="J18" i="11"/>
  <c r="K18" i="11"/>
  <c r="F18" i="11"/>
  <c r="G18" i="11"/>
  <c r="G81" i="11"/>
  <c r="K81" i="11"/>
  <c r="F81" i="11"/>
  <c r="H81" i="11"/>
  <c r="I81" i="11"/>
  <c r="E81" i="11"/>
  <c r="J81" i="11"/>
  <c r="G77" i="11"/>
  <c r="K77" i="11"/>
  <c r="I77" i="11"/>
  <c r="E77" i="11"/>
  <c r="J77" i="11"/>
  <c r="F77" i="11"/>
  <c r="H77" i="11"/>
  <c r="G69" i="11"/>
  <c r="K69" i="11"/>
  <c r="E69" i="11"/>
  <c r="J69" i="11"/>
  <c r="F69" i="11"/>
  <c r="H69" i="11"/>
  <c r="I69" i="11"/>
  <c r="G65" i="11"/>
  <c r="K65" i="11"/>
  <c r="H65" i="11"/>
  <c r="F65" i="11"/>
  <c r="I65" i="11"/>
  <c r="J65" i="11"/>
  <c r="E65" i="11"/>
  <c r="H61" i="11"/>
  <c r="G61" i="11"/>
  <c r="I61" i="11"/>
  <c r="F61" i="11"/>
  <c r="J61" i="11"/>
  <c r="K61" i="11"/>
  <c r="E61" i="11"/>
  <c r="H53" i="11"/>
  <c r="E53" i="11"/>
  <c r="J53" i="11"/>
  <c r="F53" i="11"/>
  <c r="K53" i="11"/>
  <c r="I53" i="11"/>
  <c r="G53" i="11"/>
  <c r="H49" i="11"/>
  <c r="F49" i="11"/>
  <c r="K49" i="11"/>
  <c r="G49" i="11"/>
  <c r="E49" i="11"/>
  <c r="I49" i="11"/>
  <c r="J49" i="11"/>
  <c r="H45" i="11"/>
  <c r="G45" i="11"/>
  <c r="I45" i="11"/>
  <c r="K45" i="11"/>
  <c r="E45" i="11"/>
  <c r="F45" i="11"/>
  <c r="J45" i="11"/>
  <c r="H41" i="11"/>
  <c r="I41" i="11"/>
  <c r="E41" i="11"/>
  <c r="J41" i="11"/>
  <c r="G41" i="11"/>
  <c r="K41" i="11"/>
  <c r="F41" i="11"/>
  <c r="H37" i="11"/>
  <c r="I37" i="11"/>
  <c r="E37" i="11"/>
  <c r="J37" i="11"/>
  <c r="F37" i="11"/>
  <c r="K37" i="11"/>
  <c r="G37" i="11"/>
  <c r="H33" i="11"/>
  <c r="E33" i="11"/>
  <c r="J33" i="11"/>
  <c r="F33" i="11"/>
  <c r="K33" i="11"/>
  <c r="G33" i="11"/>
  <c r="I33" i="11"/>
  <c r="H29" i="11"/>
  <c r="F29" i="11"/>
  <c r="K29" i="11"/>
  <c r="G29" i="11"/>
  <c r="I29" i="11"/>
  <c r="J29" i="11"/>
  <c r="E29" i="11"/>
  <c r="H21" i="11"/>
  <c r="I21" i="11"/>
  <c r="E21" i="11"/>
  <c r="J21" i="11"/>
  <c r="F21" i="11"/>
  <c r="K21" i="11"/>
  <c r="G21" i="11"/>
  <c r="G17" i="11"/>
  <c r="K17" i="11"/>
  <c r="H17" i="11"/>
  <c r="I17" i="11"/>
  <c r="J17" i="11"/>
  <c r="E17" i="11"/>
  <c r="F17" i="11"/>
  <c r="F84" i="11"/>
  <c r="J84" i="11"/>
  <c r="H84" i="11"/>
  <c r="I84" i="11"/>
  <c r="E84" i="11"/>
  <c r="K84" i="11"/>
  <c r="G84" i="11"/>
  <c r="F80" i="11"/>
  <c r="J80" i="11"/>
  <c r="I80" i="11"/>
  <c r="E80" i="11"/>
  <c r="K80" i="11"/>
  <c r="G80" i="11"/>
  <c r="H80" i="11"/>
  <c r="F76" i="11"/>
  <c r="J76" i="11"/>
  <c r="I76" i="11"/>
  <c r="E76" i="11"/>
  <c r="K76" i="11"/>
  <c r="G76" i="11"/>
  <c r="H76" i="11"/>
  <c r="F72" i="11"/>
  <c r="J72" i="11"/>
  <c r="K72" i="11"/>
  <c r="G72" i="11"/>
  <c r="H72" i="11"/>
  <c r="I72" i="11"/>
  <c r="E72" i="11"/>
  <c r="F68" i="11"/>
  <c r="J68" i="11"/>
  <c r="G68" i="11"/>
  <c r="H68" i="11"/>
  <c r="I68" i="11"/>
  <c r="E68" i="11"/>
  <c r="K68" i="11"/>
  <c r="F64" i="11"/>
  <c r="J64" i="11"/>
  <c r="G64" i="11"/>
  <c r="K64" i="11"/>
  <c r="E64" i="11"/>
  <c r="H64" i="11"/>
  <c r="I64" i="11"/>
  <c r="G60" i="11"/>
  <c r="K60" i="11"/>
  <c r="I60" i="11"/>
  <c r="E60" i="11"/>
  <c r="J60" i="11"/>
  <c r="F60" i="11"/>
  <c r="H60" i="11"/>
  <c r="G56" i="11"/>
  <c r="K56" i="11"/>
  <c r="E56" i="11"/>
  <c r="J56" i="11"/>
  <c r="F56" i="11"/>
  <c r="I56" i="11"/>
  <c r="H56" i="11"/>
  <c r="G52" i="11"/>
  <c r="K52" i="11"/>
  <c r="F52" i="11"/>
  <c r="H52" i="11"/>
  <c r="E52" i="11"/>
  <c r="I52" i="11"/>
  <c r="J52" i="11"/>
  <c r="G48" i="11"/>
  <c r="K48" i="11"/>
  <c r="H48" i="11"/>
  <c r="I48" i="11"/>
  <c r="E48" i="11"/>
  <c r="F48" i="11"/>
  <c r="J48" i="11"/>
  <c r="G44" i="11"/>
  <c r="K44" i="11"/>
  <c r="I44" i="11"/>
  <c r="E44" i="11"/>
  <c r="J44" i="11"/>
  <c r="H44" i="11"/>
  <c r="F44" i="11"/>
  <c r="G40" i="11"/>
  <c r="K40" i="11"/>
  <c r="E40" i="11"/>
  <c r="J40" i="11"/>
  <c r="F40" i="11"/>
  <c r="H40" i="11"/>
  <c r="I40" i="11"/>
  <c r="G36" i="11"/>
  <c r="K36" i="11"/>
  <c r="E36" i="11"/>
  <c r="J36" i="11"/>
  <c r="F36" i="11"/>
  <c r="H36" i="11"/>
  <c r="I36" i="11"/>
  <c r="G32" i="11"/>
  <c r="K32" i="11"/>
  <c r="F32" i="11"/>
  <c r="H32" i="11"/>
  <c r="I32" i="11"/>
  <c r="J32" i="11"/>
  <c r="E32" i="11"/>
  <c r="G28" i="11"/>
  <c r="K28" i="11"/>
  <c r="H28" i="11"/>
  <c r="I28" i="11"/>
  <c r="E28" i="11"/>
  <c r="J28" i="11"/>
  <c r="F28" i="11"/>
  <c r="G24" i="11"/>
  <c r="K24" i="11"/>
  <c r="I24" i="11"/>
  <c r="E24" i="11"/>
  <c r="J24" i="11"/>
  <c r="F24" i="11"/>
  <c r="H24" i="11"/>
  <c r="F16" i="11"/>
  <c r="J16" i="11"/>
  <c r="G16" i="11"/>
  <c r="K16" i="11"/>
  <c r="H16" i="11"/>
  <c r="I16" i="11"/>
  <c r="E16" i="11"/>
  <c r="E50" i="11"/>
  <c r="I50" i="11"/>
  <c r="J50" i="11"/>
  <c r="F50" i="11"/>
  <c r="K50" i="11"/>
  <c r="H50" i="11"/>
  <c r="G50" i="11"/>
  <c r="G85" i="11"/>
  <c r="K85" i="11"/>
  <c r="E85" i="11"/>
  <c r="F85" i="11"/>
  <c r="H85" i="11"/>
  <c r="I85" i="11"/>
  <c r="J85" i="11"/>
  <c r="G73" i="11"/>
  <c r="K73" i="11"/>
  <c r="E73" i="11"/>
  <c r="J73" i="11"/>
  <c r="F73" i="11"/>
  <c r="H73" i="11"/>
  <c r="I73" i="11"/>
  <c r="H57" i="11"/>
  <c r="I57" i="11"/>
  <c r="E57" i="11"/>
  <c r="J57" i="11"/>
  <c r="F57" i="11"/>
  <c r="G57" i="11"/>
  <c r="K57" i="11"/>
  <c r="H25" i="11"/>
  <c r="G25" i="11"/>
  <c r="I25" i="11"/>
  <c r="E25" i="11"/>
  <c r="J25" i="11"/>
  <c r="F25" i="11"/>
  <c r="K25" i="11"/>
  <c r="E83" i="11"/>
  <c r="I83" i="11"/>
  <c r="H83" i="11"/>
  <c r="J83" i="11"/>
  <c r="F83" i="11"/>
  <c r="K83" i="11"/>
  <c r="G83" i="11"/>
  <c r="E79" i="11"/>
  <c r="I79" i="11"/>
  <c r="F79" i="11"/>
  <c r="K79" i="11"/>
  <c r="G79" i="11"/>
  <c r="H79" i="11"/>
  <c r="J79" i="11"/>
  <c r="E75" i="11"/>
  <c r="I75" i="11"/>
  <c r="F75" i="11"/>
  <c r="G75" i="11"/>
  <c r="H75" i="11"/>
  <c r="J75" i="11"/>
  <c r="K75" i="11"/>
  <c r="E71" i="11"/>
  <c r="I71" i="11"/>
  <c r="G71" i="11"/>
  <c r="H71" i="11"/>
  <c r="J71" i="11"/>
  <c r="F71" i="11"/>
  <c r="K71" i="11"/>
  <c r="E67" i="11"/>
  <c r="I67" i="11"/>
  <c r="F67" i="11"/>
  <c r="H67" i="11"/>
  <c r="J67" i="11"/>
  <c r="K67" i="11"/>
  <c r="G67" i="11"/>
  <c r="F63" i="11"/>
  <c r="I63" i="11"/>
  <c r="E63" i="11"/>
  <c r="J63" i="11"/>
  <c r="G63" i="11"/>
  <c r="H63" i="11"/>
  <c r="K63" i="11"/>
  <c r="F59" i="11"/>
  <c r="J59" i="11"/>
  <c r="E59" i="11"/>
  <c r="K59" i="11"/>
  <c r="G59" i="11"/>
  <c r="I59" i="11"/>
  <c r="H59" i="11"/>
  <c r="F55" i="11"/>
  <c r="J55" i="11"/>
  <c r="G55" i="11"/>
  <c r="H55" i="11"/>
  <c r="E55" i="11"/>
  <c r="I55" i="11"/>
  <c r="K55" i="11"/>
  <c r="F51" i="11"/>
  <c r="J51" i="11"/>
  <c r="H51" i="11"/>
  <c r="I51" i="11"/>
  <c r="E51" i="11"/>
  <c r="G51" i="11"/>
  <c r="K51" i="11"/>
  <c r="F47" i="11"/>
  <c r="J47" i="11"/>
  <c r="I47" i="11"/>
  <c r="E47" i="11"/>
  <c r="K47" i="11"/>
  <c r="H47" i="11"/>
  <c r="G47" i="11"/>
  <c r="F43" i="11"/>
  <c r="J43" i="11"/>
  <c r="E43" i="11"/>
  <c r="K43" i="11"/>
  <c r="G43" i="11"/>
  <c r="H43" i="11"/>
  <c r="I43" i="11"/>
  <c r="F39" i="11"/>
  <c r="J39" i="11"/>
  <c r="G39" i="11"/>
  <c r="H39" i="11"/>
  <c r="K39" i="11"/>
  <c r="E39" i="11"/>
  <c r="I39" i="11"/>
  <c r="F35" i="11"/>
  <c r="J35" i="11"/>
  <c r="G35" i="11"/>
  <c r="H35" i="11"/>
  <c r="I35" i="11"/>
  <c r="K35" i="11"/>
  <c r="E35" i="11"/>
  <c r="F31" i="11"/>
  <c r="J31" i="11"/>
  <c r="H31" i="11"/>
  <c r="I31" i="11"/>
  <c r="E31" i="11"/>
  <c r="K31" i="11"/>
  <c r="G31" i="11"/>
  <c r="F27" i="11"/>
  <c r="J27" i="11"/>
  <c r="I27" i="11"/>
  <c r="E27" i="11"/>
  <c r="K27" i="11"/>
  <c r="G27" i="11"/>
  <c r="H27" i="11"/>
  <c r="F23" i="11"/>
  <c r="J23" i="11"/>
  <c r="E23" i="11"/>
  <c r="K23" i="11"/>
  <c r="G23" i="11"/>
  <c r="H23" i="11"/>
  <c r="I23" i="11"/>
  <c r="E19" i="11"/>
  <c r="I19" i="11"/>
  <c r="F19" i="11"/>
  <c r="J19" i="11"/>
  <c r="K19" i="11"/>
  <c r="G19" i="11"/>
  <c r="H19" i="11"/>
  <c r="E15" i="11"/>
  <c r="I15" i="11"/>
  <c r="F15" i="11"/>
  <c r="J15" i="11"/>
  <c r="G15" i="11"/>
  <c r="H15" i="11"/>
  <c r="K15" i="11"/>
  <c r="O17" i="11"/>
  <c r="O15" i="11"/>
  <c r="C7" i="1"/>
  <c r="F7" i="1" s="1"/>
  <c r="O4" i="11"/>
  <c r="G8" i="13"/>
  <c r="G5" i="13"/>
  <c r="C6" i="1"/>
  <c r="F6" i="1" s="1"/>
  <c r="I9" i="31" s="1" a="1"/>
  <c r="I9" i="31" s="1"/>
  <c r="O70" i="11"/>
  <c r="O51" i="11"/>
  <c r="L2" i="4"/>
  <c r="K2" i="4"/>
  <c r="O62" i="11"/>
  <c r="A18" i="11"/>
  <c r="D7" i="21"/>
  <c r="A17" i="13"/>
  <c r="B2" i="26"/>
  <c r="O14" i="11"/>
  <c r="O13" i="11"/>
  <c r="H13" i="13"/>
  <c r="I13" i="13" s="1"/>
  <c r="C12" i="1"/>
  <c r="F12" i="1" s="1"/>
  <c r="E10" i="31" s="1" a="1"/>
  <c r="E10" i="31"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J4" i="2" s="1"/>
  <c r="F4" i="2"/>
  <c r="G4" i="2" s="1"/>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C3" i="1"/>
  <c r="F3" i="1" s="1"/>
  <c r="C11" i="1"/>
  <c r="F11" i="1" s="1"/>
  <c r="D10" i="31" s="1" a="1"/>
  <c r="D10" i="31" s="1"/>
  <c r="C10" i="1"/>
  <c r="F10" i="1" s="1"/>
  <c r="G9" i="31" s="1" a="1"/>
  <c r="G9" i="31" s="1"/>
  <c r="C9" i="1"/>
  <c r="F9" i="1" s="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C8" i="1"/>
  <c r="F8" i="1" s="1"/>
  <c r="D65" i="2"/>
  <c r="H160" i="2"/>
  <c r="E154" i="2"/>
  <c r="D110" i="2"/>
  <c r="E58" i="2"/>
  <c r="G12" i="13"/>
  <c r="A3" i="26"/>
  <c r="B3" i="26" s="1"/>
  <c r="F2" i="27"/>
  <c r="R149" i="2" l="1"/>
  <c r="R51" i="2"/>
  <c r="Q71" i="2"/>
  <c r="J3" i="2"/>
  <c r="R57" i="2"/>
  <c r="O21" i="2"/>
  <c r="Q134" i="2"/>
  <c r="Q203" i="2"/>
  <c r="Q231" i="2"/>
  <c r="R31" i="2"/>
  <c r="D9" i="31" a="1"/>
  <c r="D9" i="31" s="1"/>
  <c r="Q35" i="2"/>
  <c r="Q235" i="2"/>
  <c r="Q207" i="2"/>
  <c r="Q111" i="2"/>
  <c r="Q232" i="2"/>
  <c r="G14" i="11"/>
  <c r="K20" i="11"/>
  <c r="R137" i="2"/>
  <c r="O19" i="2"/>
  <c r="R47" i="2"/>
  <c r="R29" i="2"/>
  <c r="R148" i="2"/>
  <c r="O25" i="2"/>
  <c r="I20" i="11"/>
  <c r="Q183" i="2"/>
  <c r="H14" i="11"/>
  <c r="R184" i="2"/>
  <c r="O15" i="2"/>
  <c r="J20" i="11"/>
  <c r="O11" i="2"/>
  <c r="H20" i="11"/>
  <c r="G20" i="11"/>
  <c r="Q79" i="2"/>
  <c r="E20" i="11"/>
  <c r="F20" i="11"/>
  <c r="Q93" i="2"/>
  <c r="O23" i="2"/>
  <c r="Q156" i="2"/>
  <c r="G3" i="2"/>
  <c r="R59" i="2"/>
  <c r="R85" i="2"/>
  <c r="Q129" i="2"/>
  <c r="R53" i="2"/>
  <c r="R97" i="2"/>
  <c r="Q187" i="2"/>
  <c r="G39" i="4"/>
  <c r="G30" i="4"/>
  <c r="F13" i="1"/>
  <c r="G13" i="11"/>
  <c r="M27" i="4"/>
  <c r="J35" i="4"/>
  <c r="K14" i="11"/>
  <c r="F14" i="11"/>
  <c r="M5" i="4"/>
  <c r="J14" i="11"/>
  <c r="J17" i="4"/>
  <c r="E14" i="11"/>
  <c r="I14" i="11"/>
  <c r="M11" i="4"/>
  <c r="G19" i="4"/>
  <c r="J3" i="14"/>
  <c r="K3" i="14" s="1"/>
  <c r="D76" i="27"/>
  <c r="G43" i="4"/>
  <c r="J11" i="4"/>
  <c r="K13" i="11"/>
  <c r="J21" i="4"/>
  <c r="J24" i="4"/>
  <c r="C22" i="1"/>
  <c r="I22" i="11" s="1"/>
  <c r="H13" i="11"/>
  <c r="M17" i="4"/>
  <c r="J6" i="4"/>
  <c r="M28" i="4"/>
  <c r="E13" i="11"/>
  <c r="F13" i="11"/>
  <c r="G9" i="4"/>
  <c r="J42" i="4"/>
  <c r="M20" i="4"/>
  <c r="J32" i="4"/>
  <c r="J14" i="4"/>
  <c r="J25" i="4"/>
  <c r="G12" i="4"/>
  <c r="G36" i="4"/>
  <c r="D3" i="14"/>
  <c r="E3" i="14" s="1"/>
  <c r="I13" i="11"/>
  <c r="J13" i="11"/>
  <c r="G24" i="4"/>
  <c r="M43" i="4"/>
  <c r="J43" i="4"/>
  <c r="J41" i="4"/>
  <c r="K4" i="11"/>
  <c r="F4" i="1"/>
  <c r="H9" i="31" s="1" a="1"/>
  <c r="H9" i="31" s="1"/>
  <c r="F5" i="11"/>
  <c r="F5" i="1"/>
  <c r="E9" i="31" s="1" a="1"/>
  <c r="E9" i="31" s="1"/>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E4" i="11"/>
  <c r="H4" i="11"/>
  <c r="J4" i="11"/>
  <c r="G4" i="11"/>
  <c r="I5" i="11"/>
  <c r="F4" i="11"/>
  <c r="I4" i="11"/>
  <c r="G2" i="4"/>
  <c r="G31" i="4"/>
  <c r="G29" i="4"/>
  <c r="G38" i="4"/>
  <c r="H5" i="11"/>
  <c r="E5" i="11"/>
  <c r="K5" i="11"/>
  <c r="J5" i="11"/>
  <c r="G5" i="11"/>
  <c r="M2" i="4"/>
  <c r="C11" i="29"/>
  <c r="G28" i="4"/>
  <c r="G5" i="4"/>
  <c r="C10" i="29"/>
  <c r="C9" i="29"/>
  <c r="C13" i="29"/>
  <c r="G41" i="4"/>
  <c r="G35" i="4"/>
  <c r="J34" i="4"/>
  <c r="J36" i="4"/>
  <c r="F2" i="14"/>
  <c r="G2" i="14" s="1"/>
  <c r="M41" i="4"/>
  <c r="J7" i="29"/>
  <c r="K3" i="11"/>
  <c r="O9" i="2"/>
  <c r="O22" i="2"/>
  <c r="G10" i="11"/>
  <c r="K10" i="11"/>
  <c r="H10" i="11"/>
  <c r="F10" i="11"/>
  <c r="J10" i="11"/>
  <c r="E10" i="11"/>
  <c r="I10" i="11"/>
  <c r="E12" i="11"/>
  <c r="I12" i="11"/>
  <c r="G12" i="11"/>
  <c r="H12" i="11"/>
  <c r="F12" i="11"/>
  <c r="J12" i="11"/>
  <c r="K12" i="11"/>
  <c r="H7" i="11"/>
  <c r="I7" i="11"/>
  <c r="J7" i="11"/>
  <c r="G7" i="11"/>
  <c r="K7" i="11"/>
  <c r="E7" i="11"/>
  <c r="F7" i="11"/>
  <c r="E8" i="11"/>
  <c r="I8" i="11"/>
  <c r="J8" i="11"/>
  <c r="H8" i="11"/>
  <c r="F8" i="11"/>
  <c r="G8" i="11"/>
  <c r="K8" i="11"/>
  <c r="H11" i="11"/>
  <c r="I11" i="11"/>
  <c r="F11" i="11"/>
  <c r="G11" i="11"/>
  <c r="K11" i="11"/>
  <c r="E11" i="11"/>
  <c r="J11" i="11"/>
  <c r="F9" i="11"/>
  <c r="J9" i="11"/>
  <c r="H9" i="11"/>
  <c r="E9" i="11"/>
  <c r="I9" i="11"/>
  <c r="G9" i="11"/>
  <c r="K9" i="11"/>
  <c r="G6" i="11"/>
  <c r="K6" i="11"/>
  <c r="H6" i="11"/>
  <c r="I6" i="11"/>
  <c r="F6" i="11"/>
  <c r="J6" i="11"/>
  <c r="E6" i="11"/>
  <c r="I3" i="11"/>
  <c r="J3" i="11"/>
  <c r="G3" i="11"/>
  <c r="H3" i="11"/>
  <c r="E3" i="11"/>
  <c r="F3" i="11"/>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O4" i="2"/>
  <c r="A8" i="24"/>
  <c r="O8" i="2"/>
  <c r="A14" i="24"/>
  <c r="O14" i="2"/>
  <c r="A12" i="24"/>
  <c r="O12" i="2"/>
  <c r="A18" i="24"/>
  <c r="O18" i="2"/>
  <c r="A16" i="24"/>
  <c r="O16" i="2"/>
  <c r="A6" i="24"/>
  <c r="O6" i="2"/>
  <c r="A4" i="26"/>
  <c r="B4" i="26" s="1"/>
  <c r="G2" i="27"/>
  <c r="D11" i="31" l="1" a="1"/>
  <c r="D11" i="31" s="1"/>
  <c r="K22" i="11"/>
  <c r="J22" i="11"/>
  <c r="J4" i="29"/>
  <c r="J6" i="29"/>
  <c r="G22" i="11"/>
  <c r="F22" i="1"/>
  <c r="K4" i="31" s="1" a="1"/>
  <c r="K4" i="31" s="1"/>
  <c r="H22" i="11"/>
  <c r="I1" i="11" s="1"/>
  <c r="E6" i="29" s="1"/>
  <c r="J5" i="29"/>
  <c r="F22" i="11"/>
  <c r="G1" i="11" s="1"/>
  <c r="D6" i="29" s="1"/>
  <c r="E22" i="11"/>
  <c r="E2" i="11" s="1"/>
  <c r="C6" i="29" s="1"/>
  <c r="A3" i="24"/>
  <c r="O3" i="2"/>
  <c r="P3" i="24"/>
  <c r="P5" i="24" s="1"/>
  <c r="A2" i="24" s="1"/>
  <c r="A5" i="26"/>
  <c r="B5" i="26" s="1"/>
  <c r="H2" i="27"/>
  <c r="K1" i="11" l="1"/>
  <c r="F6" i="29" s="1"/>
  <c r="G6" i="29" s="1"/>
  <c r="E22" i="24"/>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C437" i="27" s="1"/>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C484" i="27" s="1"/>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C333" i="27" s="1"/>
  <c r="B293" i="27"/>
  <c r="B420" i="27"/>
  <c r="B356" i="27"/>
  <c r="B269" i="27"/>
  <c r="B205" i="27"/>
  <c r="B183" i="27"/>
  <c r="B167" i="27"/>
  <c r="B151" i="27"/>
  <c r="B135" i="27"/>
  <c r="B273" i="27"/>
  <c r="B209" i="27"/>
  <c r="B278" i="27"/>
  <c r="B97" i="27"/>
  <c r="B65" i="27"/>
  <c r="B33" i="27"/>
  <c r="B36" i="27"/>
  <c r="C36" i="27" s="1"/>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C337" i="27" s="1"/>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C265" i="27" s="1"/>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C452" i="27"/>
  <c r="L18" i="21"/>
  <c r="L16" i="21"/>
  <c r="L14" i="21"/>
  <c r="L12" i="21"/>
  <c r="L10" i="21"/>
  <c r="L8" i="21"/>
  <c r="L23" i="21"/>
  <c r="L21" i="21"/>
  <c r="L6" i="21"/>
  <c r="L4" i="21"/>
  <c r="C3" i="27"/>
  <c r="L19" i="21"/>
  <c r="L17" i="21"/>
  <c r="L15" i="21"/>
  <c r="L13" i="21"/>
  <c r="L11" i="21"/>
  <c r="L9" i="21"/>
  <c r="L24" i="21"/>
  <c r="L22" i="21"/>
  <c r="L20" i="21"/>
  <c r="L7" i="21"/>
  <c r="L5" i="21"/>
  <c r="A10" i="26"/>
  <c r="B10" i="26" s="1"/>
  <c r="M2" i="27"/>
  <c r="C212" i="27" s="1"/>
  <c r="C160" i="27" l="1"/>
  <c r="C413" i="27"/>
  <c r="C357" i="27"/>
  <c r="C74" i="27"/>
  <c r="C62" i="27"/>
  <c r="C65" i="27"/>
  <c r="C416" i="27"/>
  <c r="C439" i="27"/>
  <c r="C182" i="27"/>
  <c r="C110" i="27"/>
  <c r="C494" i="27"/>
  <c r="C92" i="27"/>
  <c r="C159" i="27"/>
  <c r="C88" i="27"/>
  <c r="C271" i="27"/>
  <c r="C313" i="27"/>
  <c r="A11" i="26"/>
  <c r="B11" i="26" s="1"/>
  <c r="N2" i="27"/>
  <c r="C13" i="27" s="1"/>
  <c r="C128" i="27"/>
  <c r="C338" i="27" l="1"/>
  <c r="C460" i="27"/>
  <c r="C458" i="27"/>
  <c r="C165" i="27"/>
  <c r="C301" i="27"/>
  <c r="C201" i="27"/>
  <c r="C379" i="27"/>
  <c r="C40" i="27"/>
  <c r="C417" i="27"/>
  <c r="C325" i="27"/>
  <c r="C143" i="27"/>
  <c r="C268" i="27"/>
  <c r="C22" i="27"/>
  <c r="C375" i="27"/>
  <c r="C77" i="27"/>
  <c r="C43" i="27"/>
  <c r="C12" i="27"/>
  <c r="C273" i="27"/>
  <c r="C158" i="27"/>
  <c r="C16" i="27"/>
  <c r="C346" i="27"/>
  <c r="C461" i="27"/>
  <c r="C496" i="27"/>
  <c r="C435" i="27"/>
  <c r="C21" i="27"/>
  <c r="C355" i="27"/>
  <c r="C290" i="27"/>
  <c r="C302" i="27"/>
  <c r="C402" i="27"/>
  <c r="C114" i="27"/>
  <c r="C68" i="27"/>
  <c r="C216" i="27"/>
  <c r="C204" i="27"/>
  <c r="C28" i="27"/>
  <c r="C255" i="27"/>
  <c r="C286" i="27"/>
  <c r="C231" i="27"/>
  <c r="C392" i="27"/>
  <c r="C197" i="27"/>
  <c r="C342" i="27"/>
  <c r="C475" i="27"/>
  <c r="A12" i="26"/>
  <c r="B12" i="26" s="1"/>
  <c r="O2" i="27"/>
  <c r="C115" i="27" s="1"/>
  <c r="C15" i="27"/>
  <c r="C146" i="27"/>
  <c r="C75" i="27"/>
  <c r="C398" i="27" l="1"/>
  <c r="C24" i="27"/>
  <c r="C101" i="27"/>
  <c r="C5" i="27"/>
  <c r="C96" i="27"/>
  <c r="C294" i="27"/>
  <c r="C17" i="27"/>
  <c r="C208" i="27"/>
  <c r="C344" i="27"/>
  <c r="C296" i="27"/>
  <c r="C380" i="27"/>
  <c r="C70" i="27"/>
  <c r="C431" i="27"/>
  <c r="C218" i="27"/>
  <c r="C315" i="27"/>
  <c r="C18" i="27"/>
  <c r="C56" i="27"/>
  <c r="C287" i="27"/>
  <c r="C422" i="27"/>
  <c r="C468" i="27"/>
  <c r="C236" i="27"/>
  <c r="C418" i="27"/>
  <c r="C382" i="27"/>
  <c r="C488" i="27"/>
  <c r="C373" i="27"/>
  <c r="C351" i="27"/>
  <c r="C492" i="27"/>
  <c r="C250" i="27"/>
  <c r="C7" i="27"/>
  <c r="C202" i="27"/>
  <c r="C450" i="27"/>
  <c r="C172" i="27"/>
  <c r="C391" i="27"/>
  <c r="C432" i="27"/>
  <c r="C71" i="27"/>
  <c r="C500" i="27"/>
  <c r="C348" i="27"/>
  <c r="C383" i="27"/>
  <c r="C191" i="27"/>
  <c r="C167" i="27"/>
  <c r="C31" i="27"/>
  <c r="C503" i="27"/>
  <c r="C293" i="27"/>
  <c r="C387" i="27"/>
  <c r="C86" i="27"/>
  <c r="C291" i="27"/>
  <c r="C131" i="27"/>
  <c r="C495" i="27"/>
  <c r="C465" i="27"/>
  <c r="C415" i="27"/>
  <c r="C118" i="27"/>
  <c r="C213" i="27"/>
  <c r="C277" i="27"/>
  <c r="C320" i="27"/>
  <c r="C176" i="27"/>
  <c r="C485" i="27"/>
  <c r="C442" i="27"/>
  <c r="C238" i="27"/>
  <c r="A13" i="26"/>
  <c r="B13" i="26" s="1"/>
  <c r="P2" i="27"/>
  <c r="C123" i="27" s="1"/>
  <c r="C198" i="27"/>
  <c r="C60" i="27" l="1"/>
  <c r="C147" i="27"/>
  <c r="C409" i="27"/>
  <c r="C283" i="27"/>
  <c r="C224" i="27"/>
  <c r="C365" i="27"/>
  <c r="C49" i="27"/>
  <c r="C376" i="27"/>
  <c r="C347" i="27"/>
  <c r="C148" i="27"/>
  <c r="C340" i="27"/>
  <c r="C459" i="27"/>
  <c r="C25" i="27"/>
  <c r="C122" i="27"/>
  <c r="C359" i="27"/>
  <c r="C78" i="27"/>
  <c r="C384" i="27"/>
  <c r="C321" i="27"/>
  <c r="C244" i="27"/>
  <c r="C323" i="27"/>
  <c r="C473" i="27"/>
  <c r="C251" i="27"/>
  <c r="C370" i="27"/>
  <c r="C483" i="27"/>
  <c r="C254" i="27"/>
  <c r="C438" i="27"/>
  <c r="C499" i="27"/>
  <c r="C33" i="27"/>
  <c r="C410" i="27"/>
  <c r="C206" i="27"/>
  <c r="C72" i="27"/>
  <c r="C304" i="27"/>
  <c r="C385" i="27"/>
  <c r="C272" i="27"/>
  <c r="C155" i="27"/>
  <c r="C89" i="27"/>
  <c r="C275" i="27"/>
  <c r="C243" i="27"/>
  <c r="C48" i="27"/>
  <c r="C230" i="27"/>
  <c r="C181" i="27"/>
  <c r="C237" i="27"/>
  <c r="C234" i="27"/>
  <c r="C38" i="27"/>
  <c r="C162" i="27"/>
  <c r="C27" i="27"/>
  <c r="C140" i="27"/>
  <c r="C366" i="27"/>
  <c r="C449" i="27"/>
  <c r="C350" i="27"/>
  <c r="C188" i="27"/>
  <c r="C19" i="27"/>
  <c r="C309" i="27"/>
  <c r="C116" i="27"/>
  <c r="C353" i="27"/>
  <c r="C421" i="27"/>
  <c r="A14" i="26"/>
  <c r="B14" i="26" s="1"/>
  <c r="Q2" i="27"/>
  <c r="C66" i="27" s="1"/>
  <c r="C322" i="27"/>
  <c r="C196" i="27"/>
  <c r="C372" i="27"/>
  <c r="C339" i="27"/>
  <c r="C168" i="27"/>
  <c r="C329" i="27"/>
  <c r="C332" i="27" l="1"/>
  <c r="C316"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239" i="27" s="1"/>
  <c r="C447" i="27"/>
  <c r="C490" i="27"/>
  <c r="C474" i="27" l="1"/>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395" i="27"/>
  <c r="C220" i="27"/>
  <c r="C282" i="27"/>
  <c r="C83" i="27"/>
  <c r="C67" i="27"/>
  <c r="C260" i="27"/>
  <c r="C35" i="27"/>
  <c r="C111" i="27"/>
  <c r="C378" i="27"/>
  <c r="C481" i="27"/>
  <c r="C227" i="27"/>
  <c r="C217" i="27"/>
  <c r="C26" i="27"/>
  <c r="C297" i="27"/>
  <c r="C207" i="27"/>
  <c r="A16" i="26"/>
  <c r="B16" i="26" s="1"/>
  <c r="S2" i="27"/>
  <c r="C319" i="27" s="1"/>
  <c r="C264" i="27"/>
  <c r="C142" i="27" l="1"/>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454" i="27"/>
  <c r="C471" i="27" l="1"/>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s="1"/>
  <c r="C405" i="27" l="1"/>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alcChain>
</file>

<file path=xl/sharedStrings.xml><?xml version="1.0" encoding="utf-8"?>
<sst xmlns="http://schemas.openxmlformats.org/spreadsheetml/2006/main" count="397" uniqueCount="222">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</sst>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1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s>
  <borders count="39">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6">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0" xfId="0" applyFill="1" applyBorder="1" applyAlignment="1">
      <alignment horizontal="center" vertical="center" wrapText="1"/>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0" fillId="0" borderId="0" xfId="0" applyAlignment="1">
      <alignment horizontal="center" wrapText="1"/>
    </xf>
    <xf numFmtId="0" fontId="0" fillId="17" borderId="3" xfId="0" applyFill="1" applyBorder="1" applyAlignment="1">
      <alignment horizontal="center" vertical="center" wrapText="1"/>
    </xf>
    <xf numFmtId="0" fontId="0" fillId="17" borderId="21"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5"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26" xfId="0" applyFill="1" applyBorder="1" applyAlignment="1">
      <alignment horizontal="center" vertical="center" wrapText="1"/>
    </xf>
    <xf numFmtId="0" fontId="0" fillId="17" borderId="27" xfId="0" applyFill="1" applyBorder="1" applyAlignment="1">
      <alignment horizontal="center" vertical="center" wrapText="1"/>
    </xf>
    <xf numFmtId="0" fontId="0" fillId="17" borderId="30" xfId="0" applyFill="1" applyBorder="1" applyAlignment="1">
      <alignment horizontal="center" vertical="center" wrapText="1"/>
    </xf>
    <xf numFmtId="0" fontId="15" fillId="18" borderId="21" xfId="0" applyFont="1" applyFill="1" applyBorder="1" applyAlignment="1">
      <alignment horizontal="center"/>
    </xf>
    <xf numFmtId="0" fontId="1" fillId="7" borderId="31"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 fillId="7" borderId="35" xfId="0" applyFont="1" applyFill="1" applyBorder="1" applyAlignment="1">
      <alignment horizontal="center"/>
    </xf>
    <xf numFmtId="0" fontId="1" fillId="7" borderId="36"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0" fillId="17" borderId="32" xfId="0" applyFill="1" applyBorder="1" applyAlignment="1">
      <alignment horizontal="center" vertical="center" wrapText="1"/>
    </xf>
    <xf numFmtId="0" fontId="15" fillId="3" borderId="34" xfId="0" applyFont="1" applyFill="1" applyBorder="1" applyAlignment="1">
      <alignment horizontal="center"/>
    </xf>
    <xf numFmtId="0" fontId="2" fillId="15" borderId="1"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2" fillId="0" borderId="0" xfId="0" applyFont="1" applyAlignment="1">
      <alignment horizontal="left"/>
    </xf>
    <xf numFmtId="0" fontId="2" fillId="15" borderId="32" xfId="0" applyFont="1" applyFill="1" applyBorder="1" applyAlignment="1">
      <alignment horizontal="center" vertical="center" textRotation="90"/>
    </xf>
    <xf numFmtId="0" fontId="18" fillId="15" borderId="1" xfId="0" applyFont="1" applyFill="1" applyBorder="1" applyAlignment="1">
      <alignment horizontal="center" vertical="center"/>
    </xf>
    <xf numFmtId="0" fontId="18" fillId="15" borderId="34" xfId="0" applyFont="1" applyFill="1" applyBorder="1" applyAlignment="1">
      <alignment horizontal="center" vertical="center"/>
    </xf>
    <xf numFmtId="0" fontId="18" fillId="15" borderId="2" xfId="0" applyFont="1" applyFill="1" applyBorder="1" applyAlignment="1">
      <alignment horizontal="center" vertical="center"/>
    </xf>
    <xf numFmtId="0" fontId="18" fillId="15" borderId="32" xfId="0" applyFont="1" applyFill="1" applyBorder="1" applyAlignment="1">
      <alignment vertic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92">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39" Type="http://schemas.openxmlformats.org/officeDocument/2006/relationships/customXml" Target="../customXml/item4.xml"/><Relationship Id="rId21" Type="http://schemas.openxmlformats.org/officeDocument/2006/relationships/worksheet" Target="worksheets/sheet1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1.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98855936"/>
        <c:axId val="96607552"/>
      </c:areaChart>
      <c:dateAx>
        <c:axId val="98855936"/>
        <c:scaling>
          <c:orientation val="minMax"/>
        </c:scaling>
        <c:delete val="0"/>
        <c:axPos val="b"/>
        <c:numFmt formatCode="m/d/yyyy" sourceLinked="1"/>
        <c:majorTickMark val="none"/>
        <c:minorTickMark val="none"/>
        <c:tickLblPos val="nextTo"/>
        <c:crossAx val="96607552"/>
        <c:crosses val="autoZero"/>
        <c:auto val="1"/>
        <c:lblOffset val="100"/>
        <c:baseTimeUnit val="days"/>
      </c:dateAx>
      <c:valAx>
        <c:axId val="96607552"/>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9885593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98891264"/>
        <c:axId val="96618176"/>
      </c:areaChart>
      <c:dateAx>
        <c:axId val="98891264"/>
        <c:scaling>
          <c:orientation val="minMax"/>
        </c:scaling>
        <c:delete val="0"/>
        <c:axPos val="b"/>
        <c:numFmt formatCode="m/d/yyyy" sourceLinked="1"/>
        <c:majorTickMark val="none"/>
        <c:minorTickMark val="none"/>
        <c:tickLblPos val="nextTo"/>
        <c:crossAx val="96618176"/>
        <c:crosses val="autoZero"/>
        <c:auto val="1"/>
        <c:lblOffset val="100"/>
        <c:baseTimeUnit val="days"/>
      </c:dateAx>
      <c:valAx>
        <c:axId val="96618176"/>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9889126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65021440"/>
        <c:axId val="96620480"/>
      </c:barChart>
      <c:dateAx>
        <c:axId val="65021440"/>
        <c:scaling>
          <c:orientation val="minMax"/>
        </c:scaling>
        <c:delete val="0"/>
        <c:axPos val="b"/>
        <c:numFmt formatCode="m/d/yyyy" sourceLinked="1"/>
        <c:majorTickMark val="out"/>
        <c:minorTickMark val="none"/>
        <c:tickLblPos val="nextTo"/>
        <c:crossAx val="96620480"/>
        <c:crosses val="autoZero"/>
        <c:auto val="1"/>
        <c:lblOffset val="100"/>
        <c:baseTimeUnit val="days"/>
      </c:dateAx>
      <c:valAx>
        <c:axId val="96620480"/>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65021440"/>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102029824"/>
        <c:axId val="96622208"/>
      </c:lineChart>
      <c:dateAx>
        <c:axId val="102029824"/>
        <c:scaling>
          <c:orientation val="minMax"/>
        </c:scaling>
        <c:delete val="0"/>
        <c:axPos val="b"/>
        <c:numFmt formatCode="mmmm\ yy" sourceLinked="1"/>
        <c:majorTickMark val="out"/>
        <c:minorTickMark val="none"/>
        <c:tickLblPos val="nextTo"/>
        <c:crossAx val="96622208"/>
        <c:crosses val="autoZero"/>
        <c:auto val="1"/>
        <c:lblOffset val="100"/>
        <c:baseTimeUnit val="months"/>
      </c:dateAx>
      <c:valAx>
        <c:axId val="96622208"/>
        <c:scaling>
          <c:orientation val="minMax"/>
        </c:scaling>
        <c:delete val="0"/>
        <c:axPos val="l"/>
        <c:majorGridlines/>
        <c:numFmt formatCode="General" sourceLinked="1"/>
        <c:majorTickMark val="out"/>
        <c:minorTickMark val="none"/>
        <c:tickLblPos val="nextTo"/>
        <c:crossAx val="1020298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99020800"/>
        <c:axId val="96623936"/>
      </c:lineChart>
      <c:dateAx>
        <c:axId val="99020800"/>
        <c:scaling>
          <c:orientation val="minMax"/>
        </c:scaling>
        <c:delete val="0"/>
        <c:axPos val="b"/>
        <c:numFmt formatCode="m/d/yyyy" sourceLinked="1"/>
        <c:majorTickMark val="out"/>
        <c:minorTickMark val="none"/>
        <c:tickLblPos val="nextTo"/>
        <c:crossAx val="96623936"/>
        <c:crosses val="autoZero"/>
        <c:auto val="1"/>
        <c:lblOffset val="100"/>
        <c:baseTimeUnit val="days"/>
      </c:dateAx>
      <c:valAx>
        <c:axId val="96623936"/>
        <c:scaling>
          <c:orientation val="minMax"/>
        </c:scaling>
        <c:delete val="0"/>
        <c:axPos val="l"/>
        <c:majorGridlines/>
        <c:numFmt formatCode="General" sourceLinked="1"/>
        <c:majorTickMark val="out"/>
        <c:minorTickMark val="none"/>
        <c:tickLblPos val="nextTo"/>
        <c:crossAx val="990208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Board!$S$1</c:f>
              <c:strCache>
                <c:ptCount val="1"/>
                <c:pt idx="0">
                  <c:v>Cycle Time</c:v>
                </c:pt>
              </c:strCache>
            </c:strRef>
          </c:tx>
          <c:spPr>
            <a:ln w="28575">
              <a:noFill/>
            </a:ln>
          </c:spPr>
          <c:xVal>
            <c:numRef>
              <c:f>Board!$R$2:$R$26</c:f>
              <c:numCache>
                <c:formatCode>m/d/yyyy</c:formatCode>
                <c:ptCount val="25"/>
                <c:pt idx="5">
                  <c:v>42802</c:v>
                </c:pt>
                <c:pt idx="6">
                  <c:v>42800</c:v>
                </c:pt>
                <c:pt idx="7">
                  <c:v>42799</c:v>
                </c:pt>
                <c:pt idx="20">
                  <c:v>42809</c:v>
                </c:pt>
                <c:pt idx="21">
                  <c:v>42809</c:v>
                </c:pt>
              </c:numCache>
            </c:numRef>
          </c:xVal>
          <c:yVal>
            <c:numRef>
              <c:f>Board!$S$2:$S$26</c:f>
              <c:numCache>
                <c:formatCode>General</c:formatCode>
                <c:ptCount val="25"/>
                <c:pt idx="1">
                  <c:v>0</c:v>
                </c:pt>
                <c:pt idx="2">
                  <c:v>0</c:v>
                </c:pt>
                <c:pt idx="3">
                  <c:v>0</c:v>
                </c:pt>
                <c:pt idx="4">
                  <c:v>0</c:v>
                </c:pt>
                <c:pt idx="5">
                  <c:v>5</c:v>
                </c:pt>
                <c:pt idx="6">
                  <c:v>0</c:v>
                </c:pt>
                <c:pt idx="7">
                  <c:v>3</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100131968"/>
        <c:axId val="100132544"/>
      </c:scatterChart>
      <c:valAx>
        <c:axId val="100131968"/>
        <c:scaling>
          <c:orientation val="minMax"/>
          <c:min val="42799"/>
        </c:scaling>
        <c:delete val="0"/>
        <c:axPos val="b"/>
        <c:numFmt formatCode="m/d/yy;@" sourceLinked="0"/>
        <c:majorTickMark val="out"/>
        <c:minorTickMark val="none"/>
        <c:tickLblPos val="nextTo"/>
        <c:crossAx val="100132544"/>
        <c:crosses val="autoZero"/>
        <c:crossBetween val="midCat"/>
      </c:valAx>
      <c:valAx>
        <c:axId val="100132544"/>
        <c:scaling>
          <c:orientation val="minMax"/>
        </c:scaling>
        <c:delete val="0"/>
        <c:axPos val="l"/>
        <c:majorGridlines/>
        <c:numFmt formatCode="General" sourceLinked="1"/>
        <c:majorTickMark val="out"/>
        <c:minorTickMark val="none"/>
        <c:tickLblPos val="nextTo"/>
        <c:crossAx val="100131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100252160"/>
        <c:axId val="100134272"/>
      </c:lineChart>
      <c:dateAx>
        <c:axId val="100252160"/>
        <c:scaling>
          <c:orientation val="minMax"/>
          <c:max val="43200"/>
        </c:scaling>
        <c:delete val="0"/>
        <c:axPos val="b"/>
        <c:numFmt formatCode="m/d/yyyy" sourceLinked="1"/>
        <c:majorTickMark val="out"/>
        <c:minorTickMark val="none"/>
        <c:tickLblPos val="nextTo"/>
        <c:crossAx val="100134272"/>
        <c:crosses val="autoZero"/>
        <c:auto val="1"/>
        <c:lblOffset val="100"/>
        <c:baseTimeUnit val="days"/>
      </c:dateAx>
      <c:valAx>
        <c:axId val="100134272"/>
        <c:scaling>
          <c:orientation val="minMax"/>
          <c:max val="3"/>
        </c:scaling>
        <c:delete val="0"/>
        <c:axPos val="l"/>
        <c:majorGridlines/>
        <c:numFmt formatCode="General" sourceLinked="1"/>
        <c:majorTickMark val="out"/>
        <c:minorTickMark val="none"/>
        <c:tickLblPos val="nextTo"/>
        <c:crossAx val="100252160"/>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102048256"/>
        <c:axId val="100136000"/>
      </c:lineChart>
      <c:dateAx>
        <c:axId val="102048256"/>
        <c:scaling>
          <c:orientation val="minMax"/>
          <c:max val="42988"/>
        </c:scaling>
        <c:delete val="0"/>
        <c:axPos val="b"/>
        <c:numFmt formatCode="m/d/yyyy" sourceLinked="1"/>
        <c:majorTickMark val="out"/>
        <c:minorTickMark val="none"/>
        <c:tickLblPos val="nextTo"/>
        <c:crossAx val="100136000"/>
        <c:crosses val="autoZero"/>
        <c:auto val="1"/>
        <c:lblOffset val="100"/>
        <c:baseTimeUnit val="days"/>
      </c:dateAx>
      <c:valAx>
        <c:axId val="100136000"/>
        <c:scaling>
          <c:orientation val="minMax"/>
          <c:max val="5"/>
        </c:scaling>
        <c:delete val="0"/>
        <c:axPos val="l"/>
        <c:majorGridlines/>
        <c:numFmt formatCode="General" sourceLinked="1"/>
        <c:majorTickMark val="out"/>
        <c:minorTickMark val="none"/>
        <c:tickLblPos val="nextTo"/>
        <c:crossAx val="102048256"/>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4.5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103711232"/>
        <c:axId val="100137728"/>
      </c:lineChart>
      <c:dateAx>
        <c:axId val="103711232"/>
        <c:scaling>
          <c:orientation val="minMax"/>
          <c:max val="42988"/>
        </c:scaling>
        <c:delete val="0"/>
        <c:axPos val="b"/>
        <c:numFmt formatCode="m/d/yyyy" sourceLinked="1"/>
        <c:majorTickMark val="out"/>
        <c:minorTickMark val="none"/>
        <c:tickLblPos val="nextTo"/>
        <c:crossAx val="100137728"/>
        <c:crosses val="autoZero"/>
        <c:auto val="1"/>
        <c:lblOffset val="100"/>
        <c:baseTimeUnit val="days"/>
      </c:dateAx>
      <c:valAx>
        <c:axId val="100137728"/>
        <c:scaling>
          <c:orientation val="minMax"/>
          <c:max val="10"/>
        </c:scaling>
        <c:delete val="0"/>
        <c:axPos val="l"/>
        <c:majorGridlines/>
        <c:numFmt formatCode="General" sourceLinked="1"/>
        <c:majorTickMark val="out"/>
        <c:minorTickMark val="none"/>
        <c:tickLblPos val="nextTo"/>
        <c:crossAx val="103711232"/>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2.5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103713280"/>
        <c:axId val="103572032"/>
      </c:barChart>
      <c:dateAx>
        <c:axId val="103713280"/>
        <c:scaling>
          <c:orientation val="minMax"/>
          <c:max val="42988"/>
        </c:scaling>
        <c:delete val="0"/>
        <c:axPos val="b"/>
        <c:numFmt formatCode="m/d/yyyy" sourceLinked="1"/>
        <c:majorTickMark val="out"/>
        <c:minorTickMark val="none"/>
        <c:tickLblPos val="nextTo"/>
        <c:crossAx val="103572032"/>
        <c:crosses val="autoZero"/>
        <c:auto val="1"/>
        <c:lblOffset val="100"/>
        <c:baseTimeUnit val="days"/>
      </c:dateAx>
      <c:valAx>
        <c:axId val="103572032"/>
        <c:scaling>
          <c:orientation val="minMax"/>
          <c:max val="15"/>
        </c:scaling>
        <c:delete val="0"/>
        <c:axPos val="l"/>
        <c:majorGridlines/>
        <c:numFmt formatCode="General" sourceLinked="1"/>
        <c:majorTickMark val="out"/>
        <c:minorTickMark val="none"/>
        <c:tickLblPos val="nextTo"/>
        <c:crossAx val="103713280"/>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5.333333333333333</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103405056"/>
        <c:axId val="103573760"/>
      </c:lineChart>
      <c:dateAx>
        <c:axId val="103405056"/>
        <c:scaling>
          <c:orientation val="minMax"/>
          <c:max val="42988"/>
        </c:scaling>
        <c:delete val="0"/>
        <c:axPos val="b"/>
        <c:numFmt formatCode="m/d/yyyy" sourceLinked="1"/>
        <c:majorTickMark val="out"/>
        <c:minorTickMark val="none"/>
        <c:tickLblPos val="nextTo"/>
        <c:crossAx val="103573760"/>
        <c:crosses val="autoZero"/>
        <c:auto val="1"/>
        <c:lblOffset val="100"/>
        <c:baseTimeUnit val="days"/>
      </c:dateAx>
      <c:valAx>
        <c:axId val="103573760"/>
        <c:scaling>
          <c:orientation val="minMax"/>
          <c:max val="10"/>
        </c:scaling>
        <c:delete val="0"/>
        <c:axPos val="l"/>
        <c:majorGridlines/>
        <c:numFmt formatCode="General" sourceLinked="1"/>
        <c:majorTickMark val="out"/>
        <c:minorTickMark val="none"/>
        <c:tickLblPos val="nextTo"/>
        <c:crossAx val="103405056"/>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Charts!$T$2:$T$11</c:f>
              <c:strCache>
                <c:ptCount val="5"/>
                <c:pt idx="0">
                  <c:v>4/8/2017</c:v>
                </c:pt>
                <c:pt idx="1">
                  <c:v>4/15/2017</c:v>
                </c:pt>
                <c:pt idx="2">
                  <c:v>4/22/2017</c:v>
                </c:pt>
                <c:pt idx="3">
                  <c:v>4/29/2017</c:v>
                </c:pt>
                <c:pt idx="4">
                  <c:v>5/6/2017</c:v>
                </c:pt>
              </c:strCache>
            </c:strRef>
          </c:cat>
          <c:val>
            <c:numRef>
              <c:f>Charts!$U$2:$U$11</c:f>
              <c:numCache>
                <c:formatCode>General</c:formatCode>
                <c:ptCount val="10"/>
                <c:pt idx="0">
                  <c:v>91</c:v>
                </c:pt>
                <c:pt idx="1">
                  <c:v>161</c:v>
                </c:pt>
                <c:pt idx="2">
                  <c:v>169</c:v>
                </c:pt>
                <c:pt idx="3">
                  <c:v>71</c:v>
                </c:pt>
                <c:pt idx="4">
                  <c:v>9</c:v>
                </c:pt>
                <c:pt idx="5">
                  <c:v>0</c:v>
                </c:pt>
                <c:pt idx="6">
                  <c:v>#N/A</c:v>
                </c:pt>
                <c:pt idx="7">
                  <c:v>#N/A</c:v>
                </c:pt>
                <c:pt idx="8">
                  <c:v>#N/A</c:v>
                </c:pt>
                <c:pt idx="9">
                  <c:v>#N/A</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103809024"/>
        <c:axId val="103577792"/>
      </c:barChart>
      <c:catAx>
        <c:axId val="103809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77792"/>
        <c:crosses val="autoZero"/>
        <c:auto val="0"/>
        <c:lblAlgn val="ctr"/>
        <c:lblOffset val="100"/>
        <c:noMultiLvlLbl val="0"/>
      </c:catAx>
      <c:valAx>
        <c:axId val="10357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090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Carlo'!$D$3:$BD$3</c:f>
              <c:numCache>
                <c:formatCode>General</c:formatCode>
                <c:ptCount val="53"/>
                <c:pt idx="0">
                  <c:v>15</c:v>
                </c:pt>
                <c:pt idx="1">
                  <c:v>12</c:v>
                </c:pt>
                <c:pt idx="2">
                  <c:v>10</c:v>
                </c:pt>
                <c:pt idx="3">
                  <c:v>8</c:v>
                </c:pt>
                <c:pt idx="4">
                  <c:v>5</c:v>
                </c:pt>
                <c:pt idx="5">
                  <c:v>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0-5897-41D6-9631-734C09D44E73}"/>
            </c:ext>
          </c:extLst>
        </c:ser>
        <c:ser>
          <c:idx val="1"/>
          <c:order val="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Carlo'!$D$4:$BD$4</c:f>
              <c:numCache>
                <c:formatCode>General</c:formatCode>
                <c:ptCount val="53"/>
                <c:pt idx="0">
                  <c:v>10</c:v>
                </c:pt>
                <c:pt idx="1">
                  <c:v>7</c:v>
                </c:pt>
                <c:pt idx="2">
                  <c:v>4</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1-5897-41D6-9631-734C09D44E73}"/>
            </c:ext>
          </c:extLst>
        </c:ser>
        <c:ser>
          <c:idx val="2"/>
          <c:order val="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Carlo'!$D$5:$BD$5</c:f>
              <c:numCache>
                <c:formatCode>General</c:formatCode>
                <c:ptCount val="53"/>
                <c:pt idx="0">
                  <c:v>15</c:v>
                </c:pt>
                <c:pt idx="1">
                  <c:v>13</c:v>
                </c:pt>
                <c:pt idx="2">
                  <c:v>11</c:v>
                </c:pt>
                <c:pt idx="3">
                  <c:v>9</c:v>
                </c:pt>
                <c:pt idx="4">
                  <c:v>7</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2-5897-41D6-9631-734C09D44E73}"/>
            </c:ext>
          </c:extLst>
        </c:ser>
        <c:ser>
          <c:idx val="3"/>
          <c:order val="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Carlo'!$D$6:$BD$6</c:f>
              <c:numCache>
                <c:formatCode>General</c:formatCode>
                <c:ptCount val="53"/>
                <c:pt idx="0">
                  <c:v>16</c:v>
                </c:pt>
                <c:pt idx="1">
                  <c:v>14</c:v>
                </c:pt>
                <c:pt idx="2">
                  <c:v>12</c:v>
                </c:pt>
                <c:pt idx="3">
                  <c:v>9</c:v>
                </c:pt>
                <c:pt idx="4">
                  <c:v>6</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3-5897-41D6-9631-734C09D44E73}"/>
            </c:ext>
          </c:extLst>
        </c:ser>
        <c:ser>
          <c:idx val="4"/>
          <c:order val="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Carlo'!$D$7:$BD$7</c:f>
              <c:numCache>
                <c:formatCode>General</c:formatCode>
                <c:ptCount val="53"/>
                <c:pt idx="0">
                  <c:v>12</c:v>
                </c:pt>
                <c:pt idx="1">
                  <c:v>9</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4-5897-41D6-9631-734C09D44E73}"/>
            </c:ext>
          </c:extLst>
        </c:ser>
        <c:ser>
          <c:idx val="5"/>
          <c:order val="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Carlo'!$D$8:$BD$8</c:f>
              <c:numCache>
                <c:formatCode>General</c:formatCode>
                <c:ptCount val="53"/>
                <c:pt idx="0">
                  <c:v>14</c:v>
                </c:pt>
                <c:pt idx="1">
                  <c:v>11</c:v>
                </c:pt>
                <c:pt idx="2">
                  <c:v>8</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5-5897-41D6-9631-734C09D44E73}"/>
            </c:ext>
          </c:extLst>
        </c:ser>
        <c:ser>
          <c:idx val="6"/>
          <c:order val="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Carlo'!$D$9:$BD$9</c:f>
              <c:numCache>
                <c:formatCode>General</c:formatCode>
                <c:ptCount val="53"/>
                <c:pt idx="0">
                  <c:v>12</c:v>
                </c:pt>
                <c:pt idx="1">
                  <c:v>10</c:v>
                </c:pt>
                <c:pt idx="2">
                  <c:v>8</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6-5897-41D6-9631-734C09D44E73}"/>
            </c:ext>
          </c:extLst>
        </c:ser>
        <c:ser>
          <c:idx val="7"/>
          <c:order val="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Carlo'!$D$10:$BD$10</c:f>
              <c:numCache>
                <c:formatCode>General</c:formatCode>
                <c:ptCount val="53"/>
                <c:pt idx="0">
                  <c:v>13</c:v>
                </c:pt>
                <c:pt idx="1">
                  <c:v>10</c:v>
                </c:pt>
                <c:pt idx="2">
                  <c:v>8</c:v>
                </c:pt>
                <c:pt idx="3">
                  <c:v>6</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7-5897-41D6-9631-734C09D44E73}"/>
            </c:ext>
          </c:extLst>
        </c:ser>
        <c:ser>
          <c:idx val="8"/>
          <c:order val="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Carlo'!$D$11:$BD$11</c:f>
              <c:numCache>
                <c:formatCode>General</c:formatCode>
                <c:ptCount val="53"/>
                <c:pt idx="0">
                  <c:v>12</c:v>
                </c:pt>
                <c:pt idx="1">
                  <c:v>10</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8-5897-41D6-9631-734C09D44E73}"/>
            </c:ext>
          </c:extLst>
        </c:ser>
        <c:ser>
          <c:idx val="9"/>
          <c:order val="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Carlo'!$D$12:$BD$12</c:f>
              <c:numCache>
                <c:formatCode>General</c:formatCode>
                <c:ptCount val="53"/>
                <c:pt idx="0">
                  <c:v>14</c:v>
                </c:pt>
                <c:pt idx="1">
                  <c:v>12</c:v>
                </c:pt>
                <c:pt idx="2">
                  <c:v>9</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9-5897-41D6-9631-734C09D44E73}"/>
            </c:ext>
          </c:extLst>
        </c:ser>
        <c:ser>
          <c:idx val="10"/>
          <c:order val="1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Carlo'!$D$13:$BD$13</c:f>
              <c:numCache>
                <c:formatCode>General</c:formatCode>
                <c:ptCount val="53"/>
                <c:pt idx="0">
                  <c:v>11</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A-5897-41D6-9631-734C09D44E73}"/>
            </c:ext>
          </c:extLst>
        </c:ser>
        <c:ser>
          <c:idx val="11"/>
          <c:order val="1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Carlo'!$D$14:$BD$14</c:f>
              <c:numCache>
                <c:formatCode>General</c:formatCode>
                <c:ptCount val="53"/>
                <c:pt idx="0">
                  <c:v>14</c:v>
                </c:pt>
                <c:pt idx="1">
                  <c:v>11</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B-5897-41D6-9631-734C09D44E73}"/>
            </c:ext>
          </c:extLst>
        </c:ser>
        <c:ser>
          <c:idx val="12"/>
          <c:order val="1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Carlo'!$D$15:$BD$15</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C-5897-41D6-9631-734C09D44E73}"/>
            </c:ext>
          </c:extLst>
        </c:ser>
        <c:ser>
          <c:idx val="13"/>
          <c:order val="1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Carlo'!$D$16:$BD$16</c:f>
              <c:numCache>
                <c:formatCode>General</c:formatCode>
                <c:ptCount val="53"/>
                <c:pt idx="0">
                  <c:v>12</c:v>
                </c:pt>
                <c:pt idx="1">
                  <c:v>9</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D-5897-41D6-9631-734C09D44E73}"/>
            </c:ext>
          </c:extLst>
        </c:ser>
        <c:ser>
          <c:idx val="14"/>
          <c:order val="1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Carlo'!$D$17:$BD$17</c:f>
              <c:numCache>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E-5897-41D6-9631-734C09D44E73}"/>
            </c:ext>
          </c:extLst>
        </c:ser>
        <c:ser>
          <c:idx val="15"/>
          <c:order val="1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Carlo'!$D$18:$BD$18</c:f>
              <c:numCache>
                <c:formatCode>General</c:formatCode>
                <c:ptCount val="53"/>
                <c:pt idx="0">
                  <c:v>12</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F-5897-41D6-9631-734C09D44E73}"/>
            </c:ext>
          </c:extLst>
        </c:ser>
        <c:ser>
          <c:idx val="16"/>
          <c:order val="1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Carlo'!$D$19:$BD$19</c:f>
              <c:numCache>
                <c:formatCode>General</c:formatCode>
                <c:ptCount val="53"/>
                <c:pt idx="0">
                  <c:v>15</c:v>
                </c:pt>
                <c:pt idx="1">
                  <c:v>13</c:v>
                </c:pt>
                <c:pt idx="2">
                  <c:v>10</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0-5897-41D6-9631-734C09D44E73}"/>
            </c:ext>
          </c:extLst>
        </c:ser>
        <c:ser>
          <c:idx val="17"/>
          <c:order val="1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Carlo'!$D$20:$BD$20</c:f>
              <c:numCache>
                <c:formatCode>General</c:formatCode>
                <c:ptCount val="53"/>
                <c:pt idx="0">
                  <c:v>15</c:v>
                </c:pt>
                <c:pt idx="1">
                  <c:v>13</c:v>
                </c:pt>
                <c:pt idx="2">
                  <c:v>10</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1-5897-41D6-9631-734C09D44E73}"/>
            </c:ext>
          </c:extLst>
        </c:ser>
        <c:ser>
          <c:idx val="18"/>
          <c:order val="1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Carlo'!$D$21:$BD$21</c:f>
              <c:numCache>
                <c:formatCode>General</c:formatCode>
                <c:ptCount val="53"/>
                <c:pt idx="0">
                  <c:v>16</c:v>
                </c:pt>
                <c:pt idx="1">
                  <c:v>14</c:v>
                </c:pt>
                <c:pt idx="2">
                  <c:v>12</c:v>
                </c:pt>
                <c:pt idx="3">
                  <c:v>10</c:v>
                </c:pt>
                <c:pt idx="4">
                  <c:v>7</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2-5897-41D6-9631-734C09D44E73}"/>
            </c:ext>
          </c:extLst>
        </c:ser>
        <c:ser>
          <c:idx val="19"/>
          <c:order val="1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Carlo'!$D$22:$BD$22</c:f>
              <c:numCache>
                <c:formatCode>General</c:formatCode>
                <c:ptCount val="53"/>
                <c:pt idx="0">
                  <c:v>12</c:v>
                </c:pt>
                <c:pt idx="1">
                  <c:v>9</c:v>
                </c:pt>
                <c:pt idx="2">
                  <c:v>7</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3-5897-41D6-9631-734C09D44E73}"/>
            </c:ext>
          </c:extLst>
        </c:ser>
        <c:ser>
          <c:idx val="20"/>
          <c:order val="2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Carlo'!$D$23:$BD$23</c:f>
              <c:numCache>
                <c:formatCode>General</c:formatCode>
                <c:ptCount val="53"/>
                <c:pt idx="0">
                  <c:v>15</c:v>
                </c:pt>
                <c:pt idx="1">
                  <c:v>13</c:v>
                </c:pt>
                <c:pt idx="2">
                  <c:v>10</c:v>
                </c:pt>
                <c:pt idx="3">
                  <c:v>8</c:v>
                </c:pt>
                <c:pt idx="4">
                  <c:v>6</c:v>
                </c:pt>
                <c:pt idx="5">
                  <c:v>4</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4-5897-41D6-9631-734C09D44E73}"/>
            </c:ext>
          </c:extLst>
        </c:ser>
        <c:ser>
          <c:idx val="21"/>
          <c:order val="2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Carlo'!$D$24:$BD$24</c:f>
              <c:numCache>
                <c:formatCode>General</c:formatCode>
                <c:ptCount val="53"/>
                <c:pt idx="0">
                  <c:v>12</c:v>
                </c:pt>
                <c:pt idx="1">
                  <c:v>10</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5-5897-41D6-9631-734C09D44E73}"/>
            </c:ext>
          </c:extLst>
        </c:ser>
        <c:ser>
          <c:idx val="22"/>
          <c:order val="2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Carlo'!$D$25:$BD$25</c:f>
              <c:numCache>
                <c:formatCode>General</c:formatCode>
                <c:ptCount val="53"/>
                <c:pt idx="0">
                  <c:v>10</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6-5897-41D6-9631-734C09D44E73}"/>
            </c:ext>
          </c:extLst>
        </c:ser>
        <c:ser>
          <c:idx val="23"/>
          <c:order val="2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Carlo'!$D$26:$BD$26</c:f>
              <c:numCache>
                <c:formatCode>General</c:formatCode>
                <c:ptCount val="53"/>
                <c:pt idx="0">
                  <c:v>13</c:v>
                </c:pt>
                <c:pt idx="1">
                  <c:v>11</c:v>
                </c:pt>
                <c:pt idx="2">
                  <c:v>8</c:v>
                </c:pt>
                <c:pt idx="3">
                  <c:v>6</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7-5897-41D6-9631-734C09D44E73}"/>
            </c:ext>
          </c:extLst>
        </c:ser>
        <c:ser>
          <c:idx val="24"/>
          <c:order val="2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Carlo'!$D$27:$BD$27</c:f>
              <c:numCache>
                <c:formatCode>General</c:formatCode>
                <c:ptCount val="53"/>
                <c:pt idx="0">
                  <c:v>15</c:v>
                </c:pt>
                <c:pt idx="1">
                  <c:v>13</c:v>
                </c:pt>
                <c:pt idx="2">
                  <c:v>11</c:v>
                </c:pt>
                <c:pt idx="3">
                  <c:v>9</c:v>
                </c:pt>
                <c:pt idx="4">
                  <c:v>6</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8-5897-41D6-9631-734C09D44E73}"/>
            </c:ext>
          </c:extLst>
        </c:ser>
        <c:ser>
          <c:idx val="25"/>
          <c:order val="2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Carlo'!$D$28:$BD$28</c:f>
              <c:numCache>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9-5897-41D6-9631-734C09D44E73}"/>
            </c:ext>
          </c:extLst>
        </c:ser>
        <c:ser>
          <c:idx val="26"/>
          <c:order val="2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Carlo'!$D$29:$BD$29</c:f>
              <c:numCache>
                <c:formatCode>General</c:formatCode>
                <c:ptCount val="53"/>
                <c:pt idx="0">
                  <c:v>14</c:v>
                </c:pt>
                <c:pt idx="1">
                  <c:v>12</c:v>
                </c:pt>
                <c:pt idx="2">
                  <c:v>9</c:v>
                </c:pt>
                <c:pt idx="3">
                  <c:v>7</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A-5897-41D6-9631-734C09D44E73}"/>
            </c:ext>
          </c:extLst>
        </c:ser>
        <c:ser>
          <c:idx val="27"/>
          <c:order val="2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Carlo'!$D$30:$BD$30</c:f>
              <c:numCache>
                <c:formatCode>General</c:formatCode>
                <c:ptCount val="53"/>
                <c:pt idx="0">
                  <c:v>16</c:v>
                </c:pt>
                <c:pt idx="1">
                  <c:v>14</c:v>
                </c:pt>
                <c:pt idx="2">
                  <c:v>12</c:v>
                </c:pt>
                <c:pt idx="3">
                  <c:v>9</c:v>
                </c:pt>
                <c:pt idx="4">
                  <c:v>7</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B-5897-41D6-9631-734C09D44E73}"/>
            </c:ext>
          </c:extLst>
        </c:ser>
        <c:ser>
          <c:idx val="28"/>
          <c:order val="2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Carlo'!$D$31:$BD$31</c:f>
              <c:numCache>
                <c:formatCode>General</c:formatCode>
                <c:ptCount val="53"/>
                <c:pt idx="0">
                  <c:v>15</c:v>
                </c:pt>
                <c:pt idx="1">
                  <c:v>12</c:v>
                </c:pt>
                <c:pt idx="2">
                  <c:v>10</c:v>
                </c:pt>
                <c:pt idx="3">
                  <c:v>8</c:v>
                </c:pt>
                <c:pt idx="4">
                  <c:v>6</c:v>
                </c:pt>
                <c:pt idx="5">
                  <c:v>4</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C-5897-41D6-9631-734C09D44E73}"/>
            </c:ext>
          </c:extLst>
        </c:ser>
        <c:ser>
          <c:idx val="29"/>
          <c:order val="2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Carlo'!$D$32:$BD$32</c:f>
              <c:numCache>
                <c:formatCode>General</c:formatCode>
                <c:ptCount val="53"/>
                <c:pt idx="0">
                  <c:v>16</c:v>
                </c:pt>
                <c:pt idx="1">
                  <c:v>14</c:v>
                </c:pt>
                <c:pt idx="2">
                  <c:v>12</c:v>
                </c:pt>
                <c:pt idx="3">
                  <c:v>10</c:v>
                </c:pt>
                <c:pt idx="4">
                  <c:v>8</c:v>
                </c:pt>
                <c:pt idx="5">
                  <c:v>6</c:v>
                </c:pt>
                <c:pt idx="6">
                  <c:v>3</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D-5897-41D6-9631-734C09D44E73}"/>
            </c:ext>
          </c:extLst>
        </c:ser>
        <c:ser>
          <c:idx val="30"/>
          <c:order val="3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Carlo'!$D$33:$BD$33</c:f>
              <c:numCache>
                <c:formatCode>General</c:formatCode>
                <c:ptCount val="53"/>
                <c:pt idx="0">
                  <c:v>11</c:v>
                </c:pt>
                <c:pt idx="1">
                  <c:v>9</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E-5897-41D6-9631-734C09D44E73}"/>
            </c:ext>
          </c:extLst>
        </c:ser>
        <c:ser>
          <c:idx val="31"/>
          <c:order val="3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Carlo'!$D$34:$BD$34</c:f>
              <c:numCache>
                <c:formatCode>General</c:formatCode>
                <c:ptCount val="53"/>
                <c:pt idx="0">
                  <c:v>11</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F-5897-41D6-9631-734C09D44E73}"/>
            </c:ext>
          </c:extLst>
        </c:ser>
        <c:ser>
          <c:idx val="32"/>
          <c:order val="3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Carlo'!$D$35:$BD$35</c:f>
              <c:numCache>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0-5897-41D6-9631-734C09D44E73}"/>
            </c:ext>
          </c:extLst>
        </c:ser>
        <c:ser>
          <c:idx val="33"/>
          <c:order val="3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Carlo'!$D$36:$BD$36</c:f>
              <c:numCache>
                <c:formatCode>General</c:formatCode>
                <c:ptCount val="53"/>
                <c:pt idx="0">
                  <c:v>13</c:v>
                </c:pt>
                <c:pt idx="1">
                  <c:v>10</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1-5897-41D6-9631-734C09D44E73}"/>
            </c:ext>
          </c:extLst>
        </c:ser>
        <c:ser>
          <c:idx val="34"/>
          <c:order val="3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Carlo'!$D$37:$BD$37</c:f>
              <c:numCache>
                <c:formatCode>General</c:formatCode>
                <c:ptCount val="53"/>
                <c:pt idx="0">
                  <c:v>12</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2-5897-41D6-9631-734C09D44E73}"/>
            </c:ext>
          </c:extLst>
        </c:ser>
        <c:ser>
          <c:idx val="35"/>
          <c:order val="3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Carlo'!$D$38:$BD$38</c:f>
              <c:numCache>
                <c:formatCode>General</c:formatCode>
                <c:ptCount val="53"/>
                <c:pt idx="0">
                  <c:v>12</c:v>
                </c:pt>
                <c:pt idx="1">
                  <c:v>10</c:v>
                </c:pt>
                <c:pt idx="2">
                  <c:v>7</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3-5897-41D6-9631-734C09D44E73}"/>
            </c:ext>
          </c:extLst>
        </c:ser>
        <c:ser>
          <c:idx val="36"/>
          <c:order val="3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Carlo'!$D$39:$BD$39</c:f>
              <c:numCache>
                <c:formatCode>General</c:formatCode>
                <c:ptCount val="53"/>
                <c:pt idx="0">
                  <c:v>15</c:v>
                </c:pt>
                <c:pt idx="1">
                  <c:v>13</c:v>
                </c:pt>
                <c:pt idx="2">
                  <c:v>11</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4-5897-41D6-9631-734C09D44E73}"/>
            </c:ext>
          </c:extLst>
        </c:ser>
        <c:ser>
          <c:idx val="37"/>
          <c:order val="3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Carlo'!$D$40:$BD$40</c:f>
              <c:numCache>
                <c:formatCode>General</c:formatCode>
                <c:ptCount val="53"/>
                <c:pt idx="0">
                  <c:v>16</c:v>
                </c:pt>
                <c:pt idx="1">
                  <c:v>13</c:v>
                </c:pt>
                <c:pt idx="2">
                  <c:v>11</c:v>
                </c:pt>
                <c:pt idx="3">
                  <c:v>8</c:v>
                </c:pt>
                <c:pt idx="4">
                  <c:v>5</c:v>
                </c:pt>
                <c:pt idx="5">
                  <c:v>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5-5897-41D6-9631-734C09D44E73}"/>
            </c:ext>
          </c:extLst>
        </c:ser>
        <c:ser>
          <c:idx val="38"/>
          <c:order val="3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Carlo'!$D$41:$BD$41</c:f>
              <c:numCache>
                <c:formatCode>General</c:formatCode>
                <c:ptCount val="53"/>
                <c:pt idx="0">
                  <c:v>12</c:v>
                </c:pt>
                <c:pt idx="1">
                  <c:v>10</c:v>
                </c:pt>
                <c:pt idx="2">
                  <c:v>8</c:v>
                </c:pt>
                <c:pt idx="3">
                  <c:v>6</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6-5897-41D6-9631-734C09D44E73}"/>
            </c:ext>
          </c:extLst>
        </c:ser>
        <c:ser>
          <c:idx val="39"/>
          <c:order val="3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Carlo'!$D$42:$BD$42</c:f>
              <c:numCache>
                <c:formatCode>General</c:formatCode>
                <c:ptCount val="53"/>
                <c:pt idx="0">
                  <c:v>11</c:v>
                </c:pt>
                <c:pt idx="1">
                  <c:v>9</c:v>
                </c:pt>
                <c:pt idx="2">
                  <c:v>7</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7-5897-41D6-9631-734C09D44E73}"/>
            </c:ext>
          </c:extLst>
        </c:ser>
        <c:ser>
          <c:idx val="40"/>
          <c:order val="4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Carlo'!$D$43:$BD$43</c:f>
              <c:numCache>
                <c:formatCode>General</c:formatCode>
                <c:ptCount val="53"/>
                <c:pt idx="0">
                  <c:v>15</c:v>
                </c:pt>
                <c:pt idx="1">
                  <c:v>12</c:v>
                </c:pt>
                <c:pt idx="2">
                  <c:v>10</c:v>
                </c:pt>
                <c:pt idx="3">
                  <c:v>8</c:v>
                </c:pt>
                <c:pt idx="4">
                  <c:v>6</c:v>
                </c:pt>
                <c:pt idx="5">
                  <c:v>4</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8-5897-41D6-9631-734C09D44E73}"/>
            </c:ext>
          </c:extLst>
        </c:ser>
        <c:ser>
          <c:idx val="41"/>
          <c:order val="4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Carlo'!$D$44:$BD$44</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9-5897-41D6-9631-734C09D44E73}"/>
            </c:ext>
          </c:extLst>
        </c:ser>
        <c:ser>
          <c:idx val="42"/>
          <c:order val="4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Carlo'!$D$45:$BD$45</c:f>
              <c:numCache>
                <c:formatCode>General</c:formatCode>
                <c:ptCount val="53"/>
                <c:pt idx="0">
                  <c:v>13</c:v>
                </c:pt>
                <c:pt idx="1">
                  <c:v>10</c:v>
                </c:pt>
                <c:pt idx="2">
                  <c:v>8</c:v>
                </c:pt>
                <c:pt idx="3">
                  <c:v>6</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A-5897-41D6-9631-734C09D44E73}"/>
            </c:ext>
          </c:extLst>
        </c:ser>
        <c:ser>
          <c:idx val="43"/>
          <c:order val="4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Carlo'!$D$46:$BD$46</c:f>
              <c:numCache>
                <c:formatCode>General</c:formatCode>
                <c:ptCount val="53"/>
                <c:pt idx="0">
                  <c:v>16</c:v>
                </c:pt>
                <c:pt idx="1">
                  <c:v>14</c:v>
                </c:pt>
                <c:pt idx="2">
                  <c:v>12</c:v>
                </c:pt>
                <c:pt idx="3">
                  <c:v>10</c:v>
                </c:pt>
                <c:pt idx="4">
                  <c:v>8</c:v>
                </c:pt>
                <c:pt idx="5">
                  <c:v>5</c:v>
                </c:pt>
                <c:pt idx="6">
                  <c:v>3</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B-5897-41D6-9631-734C09D44E73}"/>
            </c:ext>
          </c:extLst>
        </c:ser>
        <c:ser>
          <c:idx val="44"/>
          <c:order val="4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Carlo'!$D$47:$BD$47</c:f>
              <c:numCache>
                <c:formatCode>General</c:formatCode>
                <c:ptCount val="53"/>
                <c:pt idx="0">
                  <c:v>15</c:v>
                </c:pt>
                <c:pt idx="1">
                  <c:v>13</c:v>
                </c:pt>
                <c:pt idx="2">
                  <c:v>11</c:v>
                </c:pt>
                <c:pt idx="3">
                  <c:v>9</c:v>
                </c:pt>
                <c:pt idx="4">
                  <c:v>7</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C-5897-41D6-9631-734C09D44E73}"/>
            </c:ext>
          </c:extLst>
        </c:ser>
        <c:ser>
          <c:idx val="45"/>
          <c:order val="4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Carlo'!$D$48:$BD$48</c:f>
              <c:numCache>
                <c:formatCode>General</c:formatCode>
                <c:ptCount val="53"/>
                <c:pt idx="0">
                  <c:v>12</c:v>
                </c:pt>
                <c:pt idx="1">
                  <c:v>10</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D-5897-41D6-9631-734C09D44E73}"/>
            </c:ext>
          </c:extLst>
        </c:ser>
        <c:ser>
          <c:idx val="46"/>
          <c:order val="4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Carlo'!$D$49:$BD$49</c:f>
              <c:numCache>
                <c:formatCode>General</c:formatCode>
                <c:ptCount val="53"/>
                <c:pt idx="0">
                  <c:v>12</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E-5897-41D6-9631-734C09D44E73}"/>
            </c:ext>
          </c:extLst>
        </c:ser>
        <c:ser>
          <c:idx val="47"/>
          <c:order val="4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Carlo'!$D$50:$BD$50</c:f>
              <c:numCache>
                <c:formatCode>General</c:formatCode>
                <c:ptCount val="53"/>
                <c:pt idx="0">
                  <c:v>14</c:v>
                </c:pt>
                <c:pt idx="1">
                  <c:v>12</c:v>
                </c:pt>
                <c:pt idx="2">
                  <c:v>9</c:v>
                </c:pt>
                <c:pt idx="3">
                  <c:v>7</c:v>
                </c:pt>
                <c:pt idx="4">
                  <c:v>5</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F-5897-41D6-9631-734C09D44E73}"/>
            </c:ext>
          </c:extLst>
        </c:ser>
        <c:ser>
          <c:idx val="48"/>
          <c:order val="4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Carlo'!$D$51:$BD$51</c:f>
              <c:numCache>
                <c:formatCode>General</c:formatCode>
                <c:ptCount val="53"/>
                <c:pt idx="0">
                  <c:v>11</c:v>
                </c:pt>
                <c:pt idx="1">
                  <c:v>8</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0-5897-41D6-9631-734C09D44E73}"/>
            </c:ext>
          </c:extLst>
        </c:ser>
        <c:ser>
          <c:idx val="49"/>
          <c:order val="4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Carlo'!$D$52:$BD$52</c:f>
              <c:numCache>
                <c:formatCode>General</c:formatCode>
                <c:ptCount val="53"/>
                <c:pt idx="0">
                  <c:v>16</c:v>
                </c:pt>
                <c:pt idx="1">
                  <c:v>13</c:v>
                </c:pt>
                <c:pt idx="2">
                  <c:v>11</c:v>
                </c:pt>
                <c:pt idx="3">
                  <c:v>9</c:v>
                </c:pt>
                <c:pt idx="4">
                  <c:v>6</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'Remaining Stories Actuals'!$B$2:$B$52</c:f>
              <c:numCache>
                <c:formatCode>General</c:formatCode>
                <c:ptCount val="5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108515328"/>
        <c:axId val="107675648"/>
      </c:lineChart>
      <c:dateAx>
        <c:axId val="10851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75648"/>
        <c:crosses val="autoZero"/>
        <c:auto val="0"/>
        <c:lblOffset val="100"/>
        <c:baseTimeUnit val="days"/>
        <c:majorUnit val="7"/>
        <c:majorTimeUnit val="days"/>
      </c:dateAx>
      <c:valAx>
        <c:axId val="107675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5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8</c:v>
                </c:pt>
                <c:pt idx="1">
                  <c:v>18</c:v>
                </c:pt>
                <c:pt idx="2">
                  <c:v>27</c:v>
                </c:pt>
                <c:pt idx="3">
                  <c:v>37</c:v>
                </c:pt>
                <c:pt idx="4">
                  <c:v>46</c:v>
                </c:pt>
                <c:pt idx="5">
                  <c:v>56</c:v>
                </c:pt>
                <c:pt idx="6">
                  <c:v>66</c:v>
                </c:pt>
                <c:pt idx="7">
                  <c:v>76</c:v>
                </c:pt>
                <c:pt idx="8">
                  <c:v>85</c:v>
                </c:pt>
                <c:pt idx="9">
                  <c:v>95</c:v>
                </c:pt>
                <c:pt idx="10">
                  <c:v>105</c:v>
                </c:pt>
                <c:pt idx="11">
                  <c:v>115</c:v>
                </c:pt>
                <c:pt idx="12">
                  <c:v>124</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9</c:v>
                </c:pt>
                <c:pt idx="1">
                  <c:v>18</c:v>
                </c:pt>
                <c:pt idx="2">
                  <c:v>28</c:v>
                </c:pt>
                <c:pt idx="3">
                  <c:v>38</c:v>
                </c:pt>
                <c:pt idx="4">
                  <c:v>48</c:v>
                </c:pt>
                <c:pt idx="5">
                  <c:v>57</c:v>
                </c:pt>
                <c:pt idx="6">
                  <c:v>67</c:v>
                </c:pt>
                <c:pt idx="7">
                  <c:v>77</c:v>
                </c:pt>
                <c:pt idx="8">
                  <c:v>87</c:v>
                </c:pt>
                <c:pt idx="9">
                  <c:v>97</c:v>
                </c:pt>
                <c:pt idx="10">
                  <c:v>107</c:v>
                </c:pt>
                <c:pt idx="11">
                  <c:v>116</c:v>
                </c:pt>
                <c:pt idx="12">
                  <c:v>126</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12</c:v>
                </c:pt>
                <c:pt idx="1">
                  <c:v>22</c:v>
                </c:pt>
                <c:pt idx="2">
                  <c:v>33</c:v>
                </c:pt>
                <c:pt idx="3">
                  <c:v>43</c:v>
                </c:pt>
                <c:pt idx="4">
                  <c:v>53.049999999999955</c:v>
                </c:pt>
                <c:pt idx="5">
                  <c:v>64</c:v>
                </c:pt>
                <c:pt idx="6">
                  <c:v>74.049999999999955</c:v>
                </c:pt>
                <c:pt idx="7">
                  <c:v>85</c:v>
                </c:pt>
                <c:pt idx="8">
                  <c:v>95</c:v>
                </c:pt>
                <c:pt idx="9">
                  <c:v>105</c:v>
                </c:pt>
                <c:pt idx="10">
                  <c:v>115</c:v>
                </c:pt>
                <c:pt idx="11">
                  <c:v>126</c:v>
                </c:pt>
                <c:pt idx="12">
                  <c:v>136</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108518912"/>
        <c:axId val="107676224"/>
      </c:lineChart>
      <c:catAx>
        <c:axId val="108518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76224"/>
        <c:crosses val="autoZero"/>
        <c:auto val="1"/>
        <c:lblAlgn val="ctr"/>
        <c:lblOffset val="100"/>
        <c:noMultiLvlLbl val="0"/>
      </c:catAx>
      <c:valAx>
        <c:axId val="107676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8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 xmlns:a16="http://schemas.microsoft.com/office/drawing/2014/main"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 xmlns:a16="http://schemas.microsoft.com/office/drawing/2014/main"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 xmlns:a16="http://schemas.microsoft.com/office/drawing/2014/main"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 xmlns:a16="http://schemas.microsoft.com/office/drawing/2014/main"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 xmlns:a16="http://schemas.microsoft.com/office/drawing/2014/main"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 xmlns:a16="http://schemas.microsoft.com/office/drawing/2014/main"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 xmlns:a16="http://schemas.microsoft.com/office/drawing/2014/main"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 xmlns:a16="http://schemas.microsoft.com/office/drawing/2014/main"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 xmlns:a16="http://schemas.microsoft.com/office/drawing/2014/main"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 xmlns:a16="http://schemas.microsoft.com/office/drawing/2014/main"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 xmlns:a16="http://schemas.microsoft.com/office/drawing/2014/main"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 xmlns:a16="http://schemas.microsoft.com/office/drawing/2014/main"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 xmlns:a16="http://schemas.microsoft.com/office/drawing/2014/main"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 xmlns:a16="http://schemas.microsoft.com/office/drawing/2014/main"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 xmlns:a16="http://schemas.microsoft.com/office/drawing/2014/main"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 xmlns:a16="http://schemas.microsoft.com/office/drawing/2014/main"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 xmlns:a16="http://schemas.microsoft.com/office/drawing/2014/main"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 xmlns:a16="http://schemas.microsoft.com/office/drawing/2014/main"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 xmlns:a16="http://schemas.microsoft.com/office/drawing/2014/main"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 xmlns:a16="http://schemas.microsoft.com/office/drawing/2014/main"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 xmlns:a16="http://schemas.microsoft.com/office/drawing/2014/main"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 xmlns:a16="http://schemas.microsoft.com/office/drawing/2014/main"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 xmlns:a16="http://schemas.microsoft.com/office/drawing/2014/main"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 xmlns:a16="http://schemas.microsoft.com/office/drawing/2014/main"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ulsifer-Michael/Downloads/SharePoint_Migration_Kanba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ban Board"/>
      <sheetName val="Dashboard"/>
      <sheetName val="Board"/>
      <sheetName val="Forecast"/>
      <sheetName val="Settings"/>
      <sheetName val="Defects"/>
      <sheetName val="Blocks"/>
      <sheetName val="Risks"/>
      <sheetName val="CFD"/>
      <sheetName val="WIP"/>
      <sheetName val="Throughput"/>
      <sheetName val="Process Control"/>
      <sheetName val="XS"/>
      <sheetName val="S"/>
      <sheetName val="M"/>
      <sheetName val="XL"/>
      <sheetName val="L"/>
      <sheetName val="Throughput Samples"/>
      <sheetName val="Weekly Summary"/>
      <sheetName val="Board Active"/>
      <sheetName val="Daily Tracking"/>
      <sheetName val="Monthly Summary"/>
      <sheetName val="Days To Done"/>
      <sheetName val="Weekly Done"/>
      <sheetName val="Look-ups"/>
      <sheetName val="Charts"/>
      <sheetName val="Forecaster Instructions"/>
      <sheetName val="Remaining Stories Actuals"/>
      <sheetName val="Monte Carlo"/>
      <sheetName val="Throughput Monte Carlo Weeks"/>
    </sheetNames>
    <sheetDataSet>
      <sheetData sheetId="0"/>
      <sheetData sheetId="1"/>
      <sheetData sheetId="2"/>
      <sheetData sheetId="3">
        <row r="3">
          <cell r="D3">
            <v>42805</v>
          </cell>
        </row>
        <row r="7">
          <cell r="D7">
            <v>11</v>
          </cell>
          <cell r="H7">
            <v>18</v>
          </cell>
        </row>
        <row r="11">
          <cell r="D11">
            <v>1</v>
          </cell>
          <cell r="H11">
            <v>1</v>
          </cell>
        </row>
        <row r="15">
          <cell r="F15">
            <v>7</v>
          </cell>
        </row>
        <row r="17">
          <cell r="H17" t="str">
            <v>Data</v>
          </cell>
        </row>
        <row r="19">
          <cell r="D19">
            <v>1</v>
          </cell>
          <cell r="H19">
            <v>5</v>
          </cell>
        </row>
        <row r="32">
          <cell r="C32">
            <v>6</v>
          </cell>
        </row>
      </sheetData>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row r="2">
          <cell r="A2">
            <v>3</v>
          </cell>
        </row>
        <row r="3">
          <cell r="A3">
            <v>0</v>
          </cell>
        </row>
        <row r="4">
          <cell r="A4" t="str">
            <v/>
          </cell>
        </row>
        <row r="5">
          <cell r="A5" t="str">
            <v/>
          </cell>
        </row>
        <row r="6">
          <cell r="A6" t="str">
            <v/>
          </cell>
        </row>
        <row r="7">
          <cell r="A7" t="str">
            <v/>
          </cell>
        </row>
        <row r="8">
          <cell r="A8" t="str">
            <v/>
          </cell>
        </row>
        <row r="9">
          <cell r="A9" t="str">
            <v/>
          </cell>
        </row>
        <row r="10">
          <cell r="A10" t="str">
            <v/>
          </cell>
        </row>
        <row r="11">
          <cell r="A11" t="str">
            <v/>
          </cell>
        </row>
        <row r="12">
          <cell r="A12" t="str">
            <v/>
          </cell>
        </row>
        <row r="13">
          <cell r="A13" t="str">
            <v/>
          </cell>
        </row>
        <row r="14">
          <cell r="A14" t="str">
            <v/>
          </cell>
        </row>
        <row r="15">
          <cell r="A15" t="str">
            <v/>
          </cell>
        </row>
        <row r="16">
          <cell r="A16" t="str">
            <v/>
          </cell>
        </row>
        <row r="17">
          <cell r="A17" t="str">
            <v/>
          </cell>
        </row>
        <row r="18">
          <cell r="A18" t="str">
            <v/>
          </cell>
        </row>
        <row r="19">
          <cell r="A19" t="str">
            <v/>
          </cell>
        </row>
        <row r="20">
          <cell r="A20" t="str">
            <v/>
          </cell>
        </row>
        <row r="21">
          <cell r="A21" t="str">
            <v/>
          </cell>
        </row>
        <row r="22">
          <cell r="A22" t="str">
            <v/>
          </cell>
          <cell r="E22">
            <v>2</v>
          </cell>
        </row>
        <row r="23">
          <cell r="A23" t="str">
            <v/>
          </cell>
        </row>
        <row r="24">
          <cell r="A24" t="str">
            <v/>
          </cell>
        </row>
        <row r="25">
          <cell r="A25" t="str">
            <v/>
          </cell>
        </row>
      </sheetData>
      <sheetData sheetId="18"/>
      <sheetData sheetId="19"/>
      <sheetData sheetId="20"/>
      <sheetData sheetId="21"/>
      <sheetData sheetId="22"/>
      <sheetData sheetId="23"/>
      <sheetData sheetId="24"/>
      <sheetData sheetId="25">
        <row r="1">
          <cell r="T1" t="str">
            <v>Week</v>
          </cell>
        </row>
        <row r="2">
          <cell r="T2">
            <v>42833</v>
          </cell>
          <cell r="U2">
            <v>9</v>
          </cell>
        </row>
        <row r="3">
          <cell r="T3">
            <v>42840</v>
          </cell>
        </row>
        <row r="4">
          <cell r="T4">
            <v>42847</v>
          </cell>
        </row>
        <row r="5">
          <cell r="T5">
            <v>42854</v>
          </cell>
        </row>
        <row r="6">
          <cell r="T6">
            <v>42861</v>
          </cell>
        </row>
        <row r="7">
          <cell r="T7">
            <v>42868</v>
          </cell>
        </row>
        <row r="8">
          <cell r="T8">
            <v>42875</v>
          </cell>
        </row>
        <row r="9">
          <cell r="T9">
            <v>42882</v>
          </cell>
        </row>
        <row r="10">
          <cell r="T10">
            <v>42889</v>
          </cell>
        </row>
        <row r="11">
          <cell r="T11">
            <v>42896</v>
          </cell>
        </row>
        <row r="12">
          <cell r="T12">
            <v>42903</v>
          </cell>
        </row>
        <row r="13">
          <cell r="T13">
            <v>42910</v>
          </cell>
        </row>
        <row r="14">
          <cell r="T14">
            <v>42917</v>
          </cell>
        </row>
        <row r="15">
          <cell r="T15">
            <v>42924</v>
          </cell>
        </row>
        <row r="16">
          <cell r="T16">
            <v>42931</v>
          </cell>
        </row>
        <row r="17">
          <cell r="T17">
            <v>42938</v>
          </cell>
        </row>
        <row r="18">
          <cell r="T18">
            <v>42945</v>
          </cell>
        </row>
        <row r="19">
          <cell r="T19">
            <v>42952</v>
          </cell>
        </row>
        <row r="20">
          <cell r="T20">
            <v>42959</v>
          </cell>
        </row>
        <row r="21">
          <cell r="T21">
            <v>42966</v>
          </cell>
        </row>
        <row r="22">
          <cell r="T22">
            <v>42973</v>
          </cell>
        </row>
        <row r="23">
          <cell r="T23">
            <v>42980</v>
          </cell>
        </row>
        <row r="24">
          <cell r="T24">
            <v>42987</v>
          </cell>
        </row>
        <row r="25">
          <cell r="T25">
            <v>42994</v>
          </cell>
        </row>
        <row r="26">
          <cell r="T26">
            <v>43001</v>
          </cell>
        </row>
        <row r="27">
          <cell r="T27">
            <v>43008</v>
          </cell>
        </row>
        <row r="28">
          <cell r="T28" t="str">
            <v/>
          </cell>
        </row>
        <row r="29">
          <cell r="T29" t="str">
            <v/>
          </cell>
        </row>
        <row r="30">
          <cell r="T30" t="str">
            <v/>
          </cell>
        </row>
        <row r="31">
          <cell r="T31" t="str">
            <v/>
          </cell>
        </row>
        <row r="32">
          <cell r="T32" t="str">
            <v/>
          </cell>
        </row>
        <row r="33">
          <cell r="T33" t="str">
            <v/>
          </cell>
        </row>
        <row r="34">
          <cell r="T34" t="str">
            <v/>
          </cell>
        </row>
        <row r="35">
          <cell r="T35" t="str">
            <v/>
          </cell>
        </row>
        <row r="36">
          <cell r="T36" t="str">
            <v/>
          </cell>
        </row>
        <row r="37">
          <cell r="T37" t="str">
            <v/>
          </cell>
        </row>
        <row r="38">
          <cell r="T38" t="str">
            <v/>
          </cell>
        </row>
        <row r="39">
          <cell r="T39" t="str">
            <v/>
          </cell>
        </row>
        <row r="40">
          <cell r="T40" t="str">
            <v/>
          </cell>
        </row>
        <row r="41">
          <cell r="T41" t="str">
            <v/>
          </cell>
        </row>
        <row r="42">
          <cell r="T42" t="str">
            <v/>
          </cell>
        </row>
        <row r="43">
          <cell r="T43" t="str">
            <v/>
          </cell>
        </row>
        <row r="44">
          <cell r="T44" t="str">
            <v/>
          </cell>
        </row>
        <row r="45">
          <cell r="T45" t="str">
            <v/>
          </cell>
        </row>
        <row r="46">
          <cell r="T46" t="str">
            <v/>
          </cell>
        </row>
        <row r="47">
          <cell r="T47" t="str">
            <v/>
          </cell>
        </row>
        <row r="48">
          <cell r="T48" t="str">
            <v/>
          </cell>
        </row>
        <row r="49">
          <cell r="T49" t="str">
            <v/>
          </cell>
        </row>
        <row r="50">
          <cell r="T50" t="str">
            <v/>
          </cell>
        </row>
        <row r="51">
          <cell r="T51" t="str">
            <v/>
          </cell>
        </row>
        <row r="52">
          <cell r="T52" t="str">
            <v/>
          </cell>
        </row>
        <row r="53">
          <cell r="T53" t="str">
            <v/>
          </cell>
        </row>
        <row r="54">
          <cell r="T54" t="str">
            <v/>
          </cell>
        </row>
      </sheetData>
      <sheetData sheetId="26"/>
      <sheetData sheetId="27"/>
      <sheetData sheetId="28">
        <row r="2">
          <cell r="D2">
            <v>42805</v>
          </cell>
        </row>
        <row r="3">
          <cell r="B3">
            <v>10</v>
          </cell>
          <cell r="C3">
            <v>42875</v>
          </cell>
        </row>
        <row r="4">
          <cell r="B4">
            <v>14</v>
          </cell>
          <cell r="C4">
            <v>42903</v>
          </cell>
        </row>
        <row r="5">
          <cell r="B5">
            <v>9</v>
          </cell>
          <cell r="C5">
            <v>42868</v>
          </cell>
        </row>
        <row r="6">
          <cell r="B6">
            <v>7</v>
          </cell>
          <cell r="C6">
            <v>42854</v>
          </cell>
        </row>
        <row r="7">
          <cell r="B7">
            <v>10</v>
          </cell>
          <cell r="C7">
            <v>42875</v>
          </cell>
        </row>
        <row r="8">
          <cell r="B8">
            <v>10</v>
          </cell>
          <cell r="C8">
            <v>42875</v>
          </cell>
        </row>
        <row r="9">
          <cell r="B9">
            <v>9</v>
          </cell>
          <cell r="C9">
            <v>42868</v>
          </cell>
        </row>
        <row r="10">
          <cell r="B10">
            <v>8</v>
          </cell>
          <cell r="C10">
            <v>42861</v>
          </cell>
        </row>
        <row r="11">
          <cell r="B11">
            <v>8</v>
          </cell>
          <cell r="C11">
            <v>42861</v>
          </cell>
        </row>
        <row r="12">
          <cell r="B12">
            <v>6</v>
          </cell>
          <cell r="C12">
            <v>42847</v>
          </cell>
        </row>
        <row r="13">
          <cell r="B13">
            <v>8</v>
          </cell>
          <cell r="C13">
            <v>42861</v>
          </cell>
        </row>
        <row r="14">
          <cell r="B14">
            <v>29</v>
          </cell>
          <cell r="C14">
            <v>43008</v>
          </cell>
        </row>
        <row r="15">
          <cell r="B15">
            <v>13</v>
          </cell>
          <cell r="C15">
            <v>42896</v>
          </cell>
        </row>
        <row r="16">
          <cell r="B16">
            <v>7</v>
          </cell>
          <cell r="C16">
            <v>42854</v>
          </cell>
        </row>
        <row r="17">
          <cell r="B17">
            <v>7</v>
          </cell>
          <cell r="C17">
            <v>42854</v>
          </cell>
        </row>
        <row r="18">
          <cell r="B18">
            <v>8</v>
          </cell>
          <cell r="C18">
            <v>42861</v>
          </cell>
        </row>
        <row r="19">
          <cell r="B19">
            <v>9</v>
          </cell>
          <cell r="C19">
            <v>42868</v>
          </cell>
        </row>
        <row r="20">
          <cell r="B20">
            <v>5</v>
          </cell>
          <cell r="C20">
            <v>42840</v>
          </cell>
        </row>
        <row r="21">
          <cell r="B21">
            <v>18</v>
          </cell>
          <cell r="C21">
            <v>42931</v>
          </cell>
        </row>
        <row r="22">
          <cell r="B22">
            <v>7</v>
          </cell>
          <cell r="C22">
            <v>42854</v>
          </cell>
        </row>
        <row r="23">
          <cell r="B23">
            <v>7</v>
          </cell>
          <cell r="C23">
            <v>42854</v>
          </cell>
        </row>
        <row r="24">
          <cell r="B24">
            <v>6</v>
          </cell>
          <cell r="C24">
            <v>42847</v>
          </cell>
        </row>
        <row r="25">
          <cell r="B25">
            <v>4</v>
          </cell>
          <cell r="C25">
            <v>42833</v>
          </cell>
        </row>
        <row r="26">
          <cell r="B26">
            <v>6</v>
          </cell>
          <cell r="C26">
            <v>42847</v>
          </cell>
        </row>
        <row r="27">
          <cell r="B27">
            <v>8</v>
          </cell>
          <cell r="C27">
            <v>42861</v>
          </cell>
        </row>
        <row r="28">
          <cell r="B28">
            <v>9</v>
          </cell>
          <cell r="C28">
            <v>42868</v>
          </cell>
        </row>
        <row r="29">
          <cell r="B29">
            <v>15</v>
          </cell>
          <cell r="C29">
            <v>42910</v>
          </cell>
        </row>
        <row r="30">
          <cell r="B30">
            <v>11</v>
          </cell>
          <cell r="C30">
            <v>42882</v>
          </cell>
        </row>
        <row r="31">
          <cell r="B31">
            <v>17</v>
          </cell>
          <cell r="C31">
            <v>42924</v>
          </cell>
        </row>
        <row r="32">
          <cell r="B32">
            <v>9</v>
          </cell>
          <cell r="C32">
            <v>42868</v>
          </cell>
        </row>
        <row r="33">
          <cell r="B33">
            <v>13</v>
          </cell>
          <cell r="C33">
            <v>42896</v>
          </cell>
        </row>
        <row r="34">
          <cell r="B34">
            <v>5</v>
          </cell>
          <cell r="C34">
            <v>42840</v>
          </cell>
        </row>
        <row r="35">
          <cell r="B35">
            <v>8</v>
          </cell>
          <cell r="C35">
            <v>42861</v>
          </cell>
        </row>
        <row r="36">
          <cell r="B36">
            <v>7</v>
          </cell>
          <cell r="C36">
            <v>42854</v>
          </cell>
        </row>
        <row r="37">
          <cell r="B37">
            <v>11</v>
          </cell>
          <cell r="C37">
            <v>42882</v>
          </cell>
        </row>
        <row r="38">
          <cell r="B38">
            <v>13</v>
          </cell>
          <cell r="C38">
            <v>42896</v>
          </cell>
        </row>
        <row r="39">
          <cell r="B39">
            <v>11</v>
          </cell>
          <cell r="C39">
            <v>42882</v>
          </cell>
        </row>
        <row r="40">
          <cell r="B40">
            <v>10</v>
          </cell>
          <cell r="C40">
            <v>42875</v>
          </cell>
        </row>
        <row r="41">
          <cell r="B41">
            <v>10</v>
          </cell>
          <cell r="C41">
            <v>42875</v>
          </cell>
        </row>
        <row r="42">
          <cell r="B42">
            <v>9</v>
          </cell>
          <cell r="C42">
            <v>42868</v>
          </cell>
        </row>
        <row r="43">
          <cell r="B43">
            <v>10</v>
          </cell>
          <cell r="C43">
            <v>42875</v>
          </cell>
        </row>
        <row r="44">
          <cell r="B44">
            <v>8</v>
          </cell>
          <cell r="C44">
            <v>42861</v>
          </cell>
        </row>
        <row r="45">
          <cell r="B45">
            <v>13</v>
          </cell>
          <cell r="C45">
            <v>42896</v>
          </cell>
        </row>
        <row r="46">
          <cell r="B46">
            <v>11</v>
          </cell>
          <cell r="C46">
            <v>42882</v>
          </cell>
        </row>
        <row r="47">
          <cell r="B47">
            <v>12</v>
          </cell>
          <cell r="C47">
            <v>42889</v>
          </cell>
        </row>
        <row r="48">
          <cell r="B48">
            <v>9</v>
          </cell>
          <cell r="C48">
            <v>42868</v>
          </cell>
        </row>
        <row r="49">
          <cell r="B49">
            <v>7</v>
          </cell>
          <cell r="C49">
            <v>42854</v>
          </cell>
        </row>
        <row r="50">
          <cell r="B50">
            <v>15</v>
          </cell>
          <cell r="C50">
            <v>42910</v>
          </cell>
        </row>
        <row r="51">
          <cell r="B51">
            <v>4</v>
          </cell>
          <cell r="C51">
            <v>42833</v>
          </cell>
        </row>
        <row r="52">
          <cell r="B52">
            <v>12</v>
          </cell>
          <cell r="C52">
            <v>42889</v>
          </cell>
        </row>
        <row r="53">
          <cell r="B53">
            <v>14</v>
          </cell>
          <cell r="C53">
            <v>42903</v>
          </cell>
        </row>
        <row r="54">
          <cell r="B54">
            <v>7</v>
          </cell>
          <cell r="C54">
            <v>42854</v>
          </cell>
        </row>
        <row r="55">
          <cell r="B55">
            <v>9</v>
          </cell>
          <cell r="C55">
            <v>42868</v>
          </cell>
        </row>
        <row r="56">
          <cell r="B56">
            <v>7</v>
          </cell>
          <cell r="C56">
            <v>42854</v>
          </cell>
        </row>
        <row r="57">
          <cell r="B57">
            <v>14</v>
          </cell>
          <cell r="C57">
            <v>42903</v>
          </cell>
        </row>
        <row r="58">
          <cell r="B58">
            <v>14</v>
          </cell>
          <cell r="C58">
            <v>42903</v>
          </cell>
        </row>
        <row r="59">
          <cell r="B59">
            <v>5</v>
          </cell>
          <cell r="C59">
            <v>42840</v>
          </cell>
        </row>
        <row r="60">
          <cell r="B60">
            <v>18</v>
          </cell>
          <cell r="C60">
            <v>42931</v>
          </cell>
        </row>
        <row r="61">
          <cell r="B61">
            <v>14</v>
          </cell>
          <cell r="C61">
            <v>42903</v>
          </cell>
        </row>
        <row r="62">
          <cell r="B62">
            <v>8</v>
          </cell>
          <cell r="C62">
            <v>42861</v>
          </cell>
        </row>
        <row r="63">
          <cell r="B63">
            <v>12</v>
          </cell>
          <cell r="C63">
            <v>42889</v>
          </cell>
        </row>
        <row r="64">
          <cell r="B64">
            <v>9</v>
          </cell>
          <cell r="C64">
            <v>42868</v>
          </cell>
        </row>
        <row r="65">
          <cell r="B65">
            <v>10</v>
          </cell>
          <cell r="C65">
            <v>42875</v>
          </cell>
        </row>
        <row r="66">
          <cell r="B66">
            <v>11</v>
          </cell>
          <cell r="C66">
            <v>42882</v>
          </cell>
        </row>
        <row r="67">
          <cell r="B67">
            <v>9</v>
          </cell>
          <cell r="C67">
            <v>42868</v>
          </cell>
        </row>
        <row r="68">
          <cell r="B68">
            <v>15</v>
          </cell>
          <cell r="C68">
            <v>42910</v>
          </cell>
        </row>
        <row r="69">
          <cell r="B69">
            <v>5</v>
          </cell>
          <cell r="C69">
            <v>42840</v>
          </cell>
        </row>
        <row r="70">
          <cell r="B70">
            <v>7</v>
          </cell>
          <cell r="C70">
            <v>42854</v>
          </cell>
        </row>
        <row r="71">
          <cell r="B71">
            <v>9</v>
          </cell>
          <cell r="C71">
            <v>42868</v>
          </cell>
        </row>
        <row r="72">
          <cell r="B72">
            <v>13</v>
          </cell>
          <cell r="C72">
            <v>42896</v>
          </cell>
        </row>
        <row r="73">
          <cell r="B73">
            <v>10</v>
          </cell>
          <cell r="C73">
            <v>42875</v>
          </cell>
        </row>
        <row r="74">
          <cell r="B74">
            <v>8</v>
          </cell>
          <cell r="C74">
            <v>42861</v>
          </cell>
        </row>
        <row r="75">
          <cell r="B75">
            <v>7</v>
          </cell>
          <cell r="C75">
            <v>42854</v>
          </cell>
        </row>
        <row r="76">
          <cell r="B76">
            <v>9</v>
          </cell>
          <cell r="C76">
            <v>42868</v>
          </cell>
        </row>
        <row r="77">
          <cell r="B77">
            <v>9</v>
          </cell>
          <cell r="C77">
            <v>42868</v>
          </cell>
        </row>
        <row r="78">
          <cell r="B78">
            <v>7</v>
          </cell>
          <cell r="C78">
            <v>42854</v>
          </cell>
        </row>
        <row r="79">
          <cell r="B79">
            <v>16</v>
          </cell>
          <cell r="C79">
            <v>42917</v>
          </cell>
        </row>
        <row r="80">
          <cell r="B80">
            <v>10</v>
          </cell>
          <cell r="C80">
            <v>42875</v>
          </cell>
        </row>
        <row r="81">
          <cell r="B81">
            <v>11</v>
          </cell>
          <cell r="C81">
            <v>42882</v>
          </cell>
        </row>
        <row r="82">
          <cell r="B82">
            <v>8</v>
          </cell>
          <cell r="C82">
            <v>42861</v>
          </cell>
        </row>
        <row r="83">
          <cell r="B83">
            <v>12</v>
          </cell>
          <cell r="C83">
            <v>42889</v>
          </cell>
        </row>
        <row r="84">
          <cell r="B84">
            <v>10</v>
          </cell>
          <cell r="C84">
            <v>42875</v>
          </cell>
        </row>
        <row r="85">
          <cell r="B85">
            <v>8</v>
          </cell>
          <cell r="C85">
            <v>42861</v>
          </cell>
        </row>
        <row r="86">
          <cell r="B86">
            <v>11</v>
          </cell>
          <cell r="C86">
            <v>42882</v>
          </cell>
        </row>
        <row r="87">
          <cell r="B87">
            <v>4</v>
          </cell>
          <cell r="C87">
            <v>42833</v>
          </cell>
        </row>
        <row r="88">
          <cell r="B88">
            <v>10</v>
          </cell>
          <cell r="C88">
            <v>42875</v>
          </cell>
        </row>
        <row r="89">
          <cell r="B89">
            <v>10</v>
          </cell>
          <cell r="C89">
            <v>42875</v>
          </cell>
        </row>
        <row r="90">
          <cell r="B90">
            <v>7</v>
          </cell>
          <cell r="C90">
            <v>42854</v>
          </cell>
        </row>
        <row r="91">
          <cell r="B91">
            <v>9</v>
          </cell>
          <cell r="C91">
            <v>42868</v>
          </cell>
        </row>
        <row r="92">
          <cell r="B92">
            <v>10</v>
          </cell>
          <cell r="C92">
            <v>42875</v>
          </cell>
        </row>
        <row r="93">
          <cell r="B93">
            <v>8</v>
          </cell>
          <cell r="C93">
            <v>42861</v>
          </cell>
        </row>
        <row r="94">
          <cell r="B94">
            <v>7</v>
          </cell>
          <cell r="C94">
            <v>42854</v>
          </cell>
        </row>
        <row r="95">
          <cell r="B95">
            <v>15</v>
          </cell>
          <cell r="C95">
            <v>42910</v>
          </cell>
        </row>
        <row r="96">
          <cell r="B96">
            <v>6</v>
          </cell>
          <cell r="C96">
            <v>42847</v>
          </cell>
        </row>
        <row r="97">
          <cell r="B97">
            <v>10</v>
          </cell>
          <cell r="C97">
            <v>42875</v>
          </cell>
        </row>
        <row r="98">
          <cell r="B98">
            <v>17</v>
          </cell>
          <cell r="C98">
            <v>42924</v>
          </cell>
        </row>
        <row r="99">
          <cell r="B99">
            <v>12</v>
          </cell>
          <cell r="C99">
            <v>42889</v>
          </cell>
        </row>
        <row r="100">
          <cell r="B100">
            <v>5</v>
          </cell>
          <cell r="C100">
            <v>42840</v>
          </cell>
        </row>
        <row r="101">
          <cell r="B101">
            <v>5</v>
          </cell>
          <cell r="C101">
            <v>42840</v>
          </cell>
        </row>
        <row r="102">
          <cell r="B102">
            <v>12</v>
          </cell>
          <cell r="C102">
            <v>42889</v>
          </cell>
        </row>
        <row r="103">
          <cell r="B103">
            <v>12</v>
          </cell>
          <cell r="C103">
            <v>42889</v>
          </cell>
        </row>
        <row r="104">
          <cell r="B104">
            <v>14</v>
          </cell>
          <cell r="C104">
            <v>42903</v>
          </cell>
        </row>
        <row r="105">
          <cell r="B105">
            <v>9</v>
          </cell>
          <cell r="C105">
            <v>42868</v>
          </cell>
        </row>
        <row r="106">
          <cell r="B106">
            <v>13</v>
          </cell>
          <cell r="C106">
            <v>42896</v>
          </cell>
        </row>
        <row r="107">
          <cell r="B107">
            <v>16</v>
          </cell>
          <cell r="C107">
            <v>42917</v>
          </cell>
        </row>
        <row r="108">
          <cell r="B108">
            <v>9</v>
          </cell>
          <cell r="C108">
            <v>42868</v>
          </cell>
        </row>
        <row r="109">
          <cell r="B109">
            <v>11</v>
          </cell>
          <cell r="C109">
            <v>42882</v>
          </cell>
        </row>
        <row r="110">
          <cell r="B110">
            <v>8</v>
          </cell>
          <cell r="C110">
            <v>42861</v>
          </cell>
        </row>
        <row r="111">
          <cell r="B111">
            <v>12</v>
          </cell>
          <cell r="C111">
            <v>42889</v>
          </cell>
        </row>
        <row r="112">
          <cell r="B112">
            <v>8</v>
          </cell>
          <cell r="C112">
            <v>42861</v>
          </cell>
        </row>
        <row r="113">
          <cell r="B113">
            <v>9</v>
          </cell>
          <cell r="C113">
            <v>42868</v>
          </cell>
        </row>
        <row r="114">
          <cell r="B114">
            <v>18</v>
          </cell>
          <cell r="C114">
            <v>42931</v>
          </cell>
        </row>
        <row r="115">
          <cell r="B115">
            <v>13</v>
          </cell>
          <cell r="C115">
            <v>42896</v>
          </cell>
        </row>
        <row r="116">
          <cell r="B116">
            <v>11</v>
          </cell>
          <cell r="C116">
            <v>42882</v>
          </cell>
        </row>
        <row r="117">
          <cell r="B117">
            <v>7</v>
          </cell>
          <cell r="C117">
            <v>42854</v>
          </cell>
        </row>
        <row r="118">
          <cell r="B118">
            <v>8</v>
          </cell>
          <cell r="C118">
            <v>42861</v>
          </cell>
        </row>
        <row r="119">
          <cell r="B119">
            <v>12</v>
          </cell>
          <cell r="C119">
            <v>42889</v>
          </cell>
        </row>
        <row r="120">
          <cell r="B120">
            <v>16</v>
          </cell>
          <cell r="C120">
            <v>42917</v>
          </cell>
        </row>
        <row r="121">
          <cell r="B121">
            <v>12</v>
          </cell>
          <cell r="C121">
            <v>42889</v>
          </cell>
        </row>
        <row r="122">
          <cell r="B122">
            <v>16</v>
          </cell>
          <cell r="C122">
            <v>42917</v>
          </cell>
        </row>
        <row r="123">
          <cell r="B123">
            <v>9</v>
          </cell>
          <cell r="C123">
            <v>42868</v>
          </cell>
        </row>
        <row r="124">
          <cell r="B124">
            <v>14</v>
          </cell>
          <cell r="C124">
            <v>42903</v>
          </cell>
        </row>
        <row r="125">
          <cell r="B125">
            <v>16</v>
          </cell>
          <cell r="C125">
            <v>42917</v>
          </cell>
        </row>
        <row r="126">
          <cell r="B126">
            <v>13</v>
          </cell>
          <cell r="C126">
            <v>42896</v>
          </cell>
        </row>
        <row r="127">
          <cell r="B127">
            <v>10</v>
          </cell>
          <cell r="C127">
            <v>42875</v>
          </cell>
        </row>
        <row r="128">
          <cell r="B128">
            <v>9</v>
          </cell>
          <cell r="C128">
            <v>42868</v>
          </cell>
        </row>
        <row r="129">
          <cell r="B129">
            <v>8</v>
          </cell>
          <cell r="C129">
            <v>42861</v>
          </cell>
        </row>
        <row r="130">
          <cell r="B130">
            <v>19</v>
          </cell>
          <cell r="C130">
            <v>42938</v>
          </cell>
        </row>
        <row r="131">
          <cell r="B131">
            <v>9</v>
          </cell>
          <cell r="C131">
            <v>42868</v>
          </cell>
        </row>
        <row r="132">
          <cell r="B132">
            <v>15</v>
          </cell>
          <cell r="C132">
            <v>42910</v>
          </cell>
        </row>
        <row r="133">
          <cell r="B133">
            <v>13</v>
          </cell>
          <cell r="C133">
            <v>42896</v>
          </cell>
        </row>
        <row r="134">
          <cell r="B134">
            <v>12</v>
          </cell>
          <cell r="C134">
            <v>42889</v>
          </cell>
        </row>
        <row r="135">
          <cell r="B135">
            <v>13</v>
          </cell>
          <cell r="C135">
            <v>42896</v>
          </cell>
        </row>
        <row r="136">
          <cell r="B136">
            <v>11</v>
          </cell>
          <cell r="C136">
            <v>42882</v>
          </cell>
        </row>
        <row r="137">
          <cell r="B137">
            <v>6</v>
          </cell>
          <cell r="C137">
            <v>42847</v>
          </cell>
        </row>
        <row r="138">
          <cell r="B138">
            <v>8</v>
          </cell>
          <cell r="C138">
            <v>42861</v>
          </cell>
        </row>
        <row r="139">
          <cell r="B139">
            <v>18</v>
          </cell>
          <cell r="C139">
            <v>42931</v>
          </cell>
        </row>
        <row r="140">
          <cell r="B140">
            <v>12</v>
          </cell>
          <cell r="C140">
            <v>42889</v>
          </cell>
        </row>
        <row r="141">
          <cell r="B141">
            <v>12</v>
          </cell>
          <cell r="C141">
            <v>42889</v>
          </cell>
        </row>
        <row r="142">
          <cell r="B142">
            <v>10</v>
          </cell>
          <cell r="C142">
            <v>42875</v>
          </cell>
        </row>
        <row r="143">
          <cell r="B143">
            <v>5</v>
          </cell>
          <cell r="C143">
            <v>42840</v>
          </cell>
        </row>
        <row r="144">
          <cell r="B144">
            <v>10</v>
          </cell>
          <cell r="C144">
            <v>42875</v>
          </cell>
        </row>
        <row r="145">
          <cell r="B145">
            <v>6</v>
          </cell>
          <cell r="C145">
            <v>42847</v>
          </cell>
        </row>
        <row r="146">
          <cell r="B146">
            <v>19</v>
          </cell>
          <cell r="C146">
            <v>42938</v>
          </cell>
        </row>
        <row r="147">
          <cell r="B147">
            <v>7</v>
          </cell>
          <cell r="C147">
            <v>42854</v>
          </cell>
        </row>
        <row r="148">
          <cell r="B148">
            <v>4</v>
          </cell>
          <cell r="C148">
            <v>42833</v>
          </cell>
        </row>
        <row r="149">
          <cell r="B149">
            <v>12</v>
          </cell>
          <cell r="C149">
            <v>42889</v>
          </cell>
        </row>
        <row r="150">
          <cell r="B150">
            <v>10</v>
          </cell>
          <cell r="C150">
            <v>42875</v>
          </cell>
        </row>
        <row r="151">
          <cell r="B151">
            <v>14</v>
          </cell>
          <cell r="C151">
            <v>42903</v>
          </cell>
        </row>
        <row r="152">
          <cell r="B152">
            <v>15</v>
          </cell>
          <cell r="C152">
            <v>42910</v>
          </cell>
        </row>
        <row r="153">
          <cell r="B153">
            <v>11</v>
          </cell>
          <cell r="C153">
            <v>42882</v>
          </cell>
        </row>
        <row r="154">
          <cell r="B154">
            <v>14</v>
          </cell>
          <cell r="C154">
            <v>42903</v>
          </cell>
        </row>
        <row r="155">
          <cell r="B155">
            <v>12</v>
          </cell>
          <cell r="C155">
            <v>42889</v>
          </cell>
        </row>
        <row r="156">
          <cell r="B156">
            <v>13</v>
          </cell>
          <cell r="C156">
            <v>42896</v>
          </cell>
        </row>
        <row r="157">
          <cell r="B157">
            <v>13</v>
          </cell>
          <cell r="C157">
            <v>42896</v>
          </cell>
        </row>
        <row r="158">
          <cell r="B158">
            <v>14</v>
          </cell>
          <cell r="C158">
            <v>42903</v>
          </cell>
        </row>
        <row r="159">
          <cell r="B159">
            <v>12</v>
          </cell>
          <cell r="C159">
            <v>42889</v>
          </cell>
        </row>
        <row r="160">
          <cell r="B160">
            <v>8</v>
          </cell>
          <cell r="C160">
            <v>42861</v>
          </cell>
        </row>
        <row r="161">
          <cell r="B161">
            <v>4</v>
          </cell>
          <cell r="C161">
            <v>42833</v>
          </cell>
        </row>
        <row r="162">
          <cell r="B162">
            <v>10</v>
          </cell>
          <cell r="C162">
            <v>42875</v>
          </cell>
        </row>
        <row r="163">
          <cell r="B163">
            <v>6</v>
          </cell>
          <cell r="C163">
            <v>42847</v>
          </cell>
        </row>
        <row r="164">
          <cell r="B164">
            <v>5</v>
          </cell>
          <cell r="C164">
            <v>42840</v>
          </cell>
        </row>
        <row r="165">
          <cell r="B165">
            <v>5</v>
          </cell>
          <cell r="C165">
            <v>42840</v>
          </cell>
        </row>
        <row r="166">
          <cell r="B166">
            <v>9</v>
          </cell>
          <cell r="C166">
            <v>42868</v>
          </cell>
        </row>
        <row r="167">
          <cell r="B167">
            <v>12</v>
          </cell>
          <cell r="C167">
            <v>42889</v>
          </cell>
        </row>
        <row r="168">
          <cell r="B168">
            <v>9</v>
          </cell>
          <cell r="C168">
            <v>42868</v>
          </cell>
        </row>
        <row r="169">
          <cell r="B169">
            <v>10</v>
          </cell>
          <cell r="C169">
            <v>42875</v>
          </cell>
        </row>
        <row r="170">
          <cell r="B170">
            <v>8</v>
          </cell>
          <cell r="C170">
            <v>42861</v>
          </cell>
        </row>
        <row r="171">
          <cell r="B171">
            <v>14</v>
          </cell>
          <cell r="C171">
            <v>42903</v>
          </cell>
        </row>
        <row r="172">
          <cell r="B172">
            <v>13</v>
          </cell>
          <cell r="C172">
            <v>42896</v>
          </cell>
        </row>
        <row r="173">
          <cell r="B173">
            <v>12</v>
          </cell>
          <cell r="C173">
            <v>42889</v>
          </cell>
        </row>
        <row r="174">
          <cell r="B174">
            <v>15</v>
          </cell>
          <cell r="C174">
            <v>42910</v>
          </cell>
        </row>
        <row r="175">
          <cell r="B175">
            <v>10</v>
          </cell>
          <cell r="C175">
            <v>42875</v>
          </cell>
        </row>
        <row r="176">
          <cell r="B176">
            <v>6</v>
          </cell>
          <cell r="C176">
            <v>42847</v>
          </cell>
        </row>
        <row r="177">
          <cell r="B177">
            <v>9</v>
          </cell>
          <cell r="C177">
            <v>42868</v>
          </cell>
        </row>
        <row r="178">
          <cell r="B178">
            <v>8</v>
          </cell>
          <cell r="C178">
            <v>42861</v>
          </cell>
        </row>
        <row r="179">
          <cell r="B179">
            <v>10</v>
          </cell>
          <cell r="C179">
            <v>42875</v>
          </cell>
        </row>
        <row r="180">
          <cell r="B180">
            <v>13</v>
          </cell>
          <cell r="C180">
            <v>42896</v>
          </cell>
        </row>
        <row r="181">
          <cell r="B181">
            <v>10</v>
          </cell>
          <cell r="C181">
            <v>42875</v>
          </cell>
        </row>
        <row r="182">
          <cell r="B182">
            <v>7</v>
          </cell>
          <cell r="C182">
            <v>42854</v>
          </cell>
        </row>
        <row r="183">
          <cell r="B183">
            <v>6</v>
          </cell>
          <cell r="C183">
            <v>42847</v>
          </cell>
        </row>
        <row r="184">
          <cell r="B184">
            <v>11</v>
          </cell>
          <cell r="C184">
            <v>42882</v>
          </cell>
        </row>
        <row r="185">
          <cell r="B185">
            <v>10</v>
          </cell>
          <cell r="C185">
            <v>42875</v>
          </cell>
        </row>
        <row r="186">
          <cell r="B186">
            <v>20</v>
          </cell>
          <cell r="C186">
            <v>42945</v>
          </cell>
        </row>
        <row r="187">
          <cell r="B187">
            <v>24</v>
          </cell>
          <cell r="C187">
            <v>42973</v>
          </cell>
        </row>
        <row r="188">
          <cell r="B188">
            <v>10</v>
          </cell>
          <cell r="C188">
            <v>42875</v>
          </cell>
        </row>
        <row r="189">
          <cell r="B189">
            <v>7</v>
          </cell>
          <cell r="C189">
            <v>42854</v>
          </cell>
        </row>
        <row r="190">
          <cell r="B190">
            <v>8</v>
          </cell>
          <cell r="C190">
            <v>42861</v>
          </cell>
        </row>
        <row r="191">
          <cell r="B191">
            <v>9</v>
          </cell>
          <cell r="C191">
            <v>42868</v>
          </cell>
        </row>
        <row r="192">
          <cell r="B192">
            <v>11</v>
          </cell>
          <cell r="C192">
            <v>42882</v>
          </cell>
        </row>
        <row r="193">
          <cell r="B193">
            <v>16</v>
          </cell>
          <cell r="C193">
            <v>42917</v>
          </cell>
        </row>
        <row r="194">
          <cell r="B194">
            <v>11</v>
          </cell>
          <cell r="C194">
            <v>42882</v>
          </cell>
        </row>
        <row r="195">
          <cell r="B195">
            <v>8</v>
          </cell>
          <cell r="C195">
            <v>42861</v>
          </cell>
        </row>
        <row r="196">
          <cell r="B196">
            <v>10</v>
          </cell>
          <cell r="C196">
            <v>42875</v>
          </cell>
        </row>
        <row r="197">
          <cell r="B197">
            <v>5</v>
          </cell>
          <cell r="C197">
            <v>42840</v>
          </cell>
        </row>
        <row r="198">
          <cell r="B198">
            <v>13</v>
          </cell>
          <cell r="C198">
            <v>42896</v>
          </cell>
        </row>
        <row r="199">
          <cell r="B199">
            <v>8</v>
          </cell>
          <cell r="C199">
            <v>42861</v>
          </cell>
        </row>
        <row r="200">
          <cell r="B200">
            <v>9</v>
          </cell>
          <cell r="C200">
            <v>42868</v>
          </cell>
        </row>
        <row r="201">
          <cell r="B201">
            <v>7</v>
          </cell>
          <cell r="C201">
            <v>42854</v>
          </cell>
        </row>
        <row r="202">
          <cell r="B202">
            <v>8</v>
          </cell>
          <cell r="C202">
            <v>42861</v>
          </cell>
        </row>
        <row r="203">
          <cell r="B203">
            <v>6</v>
          </cell>
          <cell r="C203">
            <v>42847</v>
          </cell>
        </row>
        <row r="204">
          <cell r="B204">
            <v>16</v>
          </cell>
          <cell r="C204">
            <v>42917</v>
          </cell>
        </row>
        <row r="205">
          <cell r="B205">
            <v>9</v>
          </cell>
          <cell r="C205">
            <v>42868</v>
          </cell>
        </row>
        <row r="206">
          <cell r="B206">
            <v>6</v>
          </cell>
          <cell r="C206">
            <v>42847</v>
          </cell>
        </row>
        <row r="207">
          <cell r="B207">
            <v>10</v>
          </cell>
          <cell r="C207">
            <v>42875</v>
          </cell>
        </row>
        <row r="208">
          <cell r="B208">
            <v>8</v>
          </cell>
          <cell r="C208">
            <v>42861</v>
          </cell>
        </row>
        <row r="209">
          <cell r="B209">
            <v>14</v>
          </cell>
          <cell r="C209">
            <v>42903</v>
          </cell>
        </row>
        <row r="210">
          <cell r="B210">
            <v>14</v>
          </cell>
          <cell r="C210">
            <v>42903</v>
          </cell>
        </row>
        <row r="211">
          <cell r="B211">
            <v>8</v>
          </cell>
          <cell r="C211">
            <v>42861</v>
          </cell>
        </row>
        <row r="212">
          <cell r="B212">
            <v>7</v>
          </cell>
          <cell r="C212">
            <v>42854</v>
          </cell>
        </row>
        <row r="213">
          <cell r="B213">
            <v>7</v>
          </cell>
          <cell r="C213">
            <v>42854</v>
          </cell>
        </row>
        <row r="214">
          <cell r="B214">
            <v>12</v>
          </cell>
          <cell r="C214">
            <v>42889</v>
          </cell>
        </row>
        <row r="215">
          <cell r="B215">
            <v>7</v>
          </cell>
          <cell r="C215">
            <v>42854</v>
          </cell>
        </row>
        <row r="216">
          <cell r="B216">
            <v>6</v>
          </cell>
          <cell r="C216">
            <v>42847</v>
          </cell>
        </row>
        <row r="217">
          <cell r="B217">
            <v>5</v>
          </cell>
          <cell r="C217">
            <v>42840</v>
          </cell>
        </row>
        <row r="218">
          <cell r="B218">
            <v>12</v>
          </cell>
          <cell r="C218">
            <v>42889</v>
          </cell>
        </row>
        <row r="219">
          <cell r="B219">
            <v>10</v>
          </cell>
          <cell r="C219">
            <v>42875</v>
          </cell>
        </row>
        <row r="220">
          <cell r="B220">
            <v>14</v>
          </cell>
          <cell r="C220">
            <v>42903</v>
          </cell>
        </row>
        <row r="221">
          <cell r="B221">
            <v>10</v>
          </cell>
          <cell r="C221">
            <v>42875</v>
          </cell>
        </row>
        <row r="222">
          <cell r="B222">
            <v>8</v>
          </cell>
          <cell r="C222">
            <v>42861</v>
          </cell>
        </row>
        <row r="223">
          <cell r="B223">
            <v>8</v>
          </cell>
          <cell r="C223">
            <v>42861</v>
          </cell>
        </row>
        <row r="224">
          <cell r="B224">
            <v>6</v>
          </cell>
          <cell r="C224">
            <v>42847</v>
          </cell>
        </row>
        <row r="225">
          <cell r="B225">
            <v>8</v>
          </cell>
          <cell r="C225">
            <v>42861</v>
          </cell>
        </row>
        <row r="226">
          <cell r="B226">
            <v>7</v>
          </cell>
          <cell r="C226">
            <v>42854</v>
          </cell>
        </row>
        <row r="227">
          <cell r="B227">
            <v>21</v>
          </cell>
          <cell r="C227">
            <v>42952</v>
          </cell>
        </row>
        <row r="228">
          <cell r="B228">
            <v>12</v>
          </cell>
          <cell r="C228">
            <v>42889</v>
          </cell>
        </row>
        <row r="229">
          <cell r="B229">
            <v>8</v>
          </cell>
          <cell r="C229">
            <v>42861</v>
          </cell>
        </row>
        <row r="230">
          <cell r="B230">
            <v>5</v>
          </cell>
          <cell r="C230">
            <v>42840</v>
          </cell>
        </row>
        <row r="231">
          <cell r="B231">
            <v>16</v>
          </cell>
          <cell r="C231">
            <v>42917</v>
          </cell>
        </row>
        <row r="232">
          <cell r="B232">
            <v>12</v>
          </cell>
          <cell r="C232">
            <v>42889</v>
          </cell>
        </row>
        <row r="233">
          <cell r="B233">
            <v>12</v>
          </cell>
          <cell r="C233">
            <v>42889</v>
          </cell>
        </row>
        <row r="234">
          <cell r="B234">
            <v>5</v>
          </cell>
          <cell r="C234">
            <v>42840</v>
          </cell>
        </row>
        <row r="235">
          <cell r="B235">
            <v>8</v>
          </cell>
          <cell r="C235">
            <v>42861</v>
          </cell>
        </row>
        <row r="236">
          <cell r="B236">
            <v>18</v>
          </cell>
          <cell r="C236">
            <v>42931</v>
          </cell>
        </row>
        <row r="237">
          <cell r="B237">
            <v>14</v>
          </cell>
          <cell r="C237">
            <v>42903</v>
          </cell>
        </row>
        <row r="238">
          <cell r="B238">
            <v>10</v>
          </cell>
          <cell r="C238">
            <v>42875</v>
          </cell>
        </row>
        <row r="239">
          <cell r="B239">
            <v>7</v>
          </cell>
          <cell r="C239">
            <v>42854</v>
          </cell>
        </row>
        <row r="240">
          <cell r="B240">
            <v>8</v>
          </cell>
          <cell r="C240">
            <v>42861</v>
          </cell>
        </row>
        <row r="241">
          <cell r="B241">
            <v>11</v>
          </cell>
          <cell r="C241">
            <v>42882</v>
          </cell>
        </row>
        <row r="242">
          <cell r="B242">
            <v>13</v>
          </cell>
          <cell r="C242">
            <v>42896</v>
          </cell>
        </row>
        <row r="243">
          <cell r="B243">
            <v>11</v>
          </cell>
          <cell r="C243">
            <v>42882</v>
          </cell>
        </row>
        <row r="244">
          <cell r="B244">
            <v>21</v>
          </cell>
          <cell r="C244">
            <v>42952</v>
          </cell>
        </row>
        <row r="245">
          <cell r="B245">
            <v>7</v>
          </cell>
          <cell r="C245">
            <v>42854</v>
          </cell>
        </row>
        <row r="246">
          <cell r="B246">
            <v>6</v>
          </cell>
          <cell r="C246">
            <v>42847</v>
          </cell>
        </row>
        <row r="247">
          <cell r="B247">
            <v>8</v>
          </cell>
          <cell r="C247">
            <v>42861</v>
          </cell>
        </row>
        <row r="248">
          <cell r="B248">
            <v>9</v>
          </cell>
          <cell r="C248">
            <v>42868</v>
          </cell>
        </row>
        <row r="249">
          <cell r="B249">
            <v>15</v>
          </cell>
          <cell r="C249">
            <v>42910</v>
          </cell>
        </row>
        <row r="250">
          <cell r="B250">
            <v>19</v>
          </cell>
          <cell r="C250">
            <v>42938</v>
          </cell>
        </row>
        <row r="251">
          <cell r="B251">
            <v>10</v>
          </cell>
          <cell r="C251">
            <v>42875</v>
          </cell>
        </row>
        <row r="252">
          <cell r="B252">
            <v>7</v>
          </cell>
          <cell r="C252">
            <v>42854</v>
          </cell>
        </row>
        <row r="253">
          <cell r="B253">
            <v>7</v>
          </cell>
          <cell r="C253">
            <v>42854</v>
          </cell>
        </row>
        <row r="254">
          <cell r="B254">
            <v>8</v>
          </cell>
          <cell r="C254">
            <v>42861</v>
          </cell>
        </row>
        <row r="255">
          <cell r="B255">
            <v>12</v>
          </cell>
          <cell r="C255">
            <v>42889</v>
          </cell>
        </row>
        <row r="256">
          <cell r="B256">
            <v>12</v>
          </cell>
          <cell r="C256">
            <v>42889</v>
          </cell>
        </row>
        <row r="257">
          <cell r="B257">
            <v>7</v>
          </cell>
          <cell r="C257">
            <v>42854</v>
          </cell>
        </row>
        <row r="258">
          <cell r="B258">
            <v>12</v>
          </cell>
          <cell r="C258">
            <v>42889</v>
          </cell>
        </row>
        <row r="259">
          <cell r="B259">
            <v>8</v>
          </cell>
          <cell r="C259">
            <v>42861</v>
          </cell>
        </row>
        <row r="260">
          <cell r="B260">
            <v>15</v>
          </cell>
          <cell r="C260">
            <v>42910</v>
          </cell>
        </row>
        <row r="261">
          <cell r="B261">
            <v>6</v>
          </cell>
          <cell r="C261">
            <v>42847</v>
          </cell>
        </row>
        <row r="262">
          <cell r="B262">
            <v>6</v>
          </cell>
          <cell r="C262">
            <v>42847</v>
          </cell>
        </row>
        <row r="263">
          <cell r="B263">
            <v>12</v>
          </cell>
          <cell r="C263">
            <v>42889</v>
          </cell>
        </row>
        <row r="264">
          <cell r="B264">
            <v>10</v>
          </cell>
          <cell r="C264">
            <v>42875</v>
          </cell>
        </row>
        <row r="265">
          <cell r="B265">
            <v>10</v>
          </cell>
          <cell r="C265">
            <v>42875</v>
          </cell>
        </row>
        <row r="266">
          <cell r="B266">
            <v>6</v>
          </cell>
          <cell r="C266">
            <v>42847</v>
          </cell>
        </row>
        <row r="267">
          <cell r="B267">
            <v>12</v>
          </cell>
          <cell r="C267">
            <v>42889</v>
          </cell>
        </row>
        <row r="268">
          <cell r="B268">
            <v>13</v>
          </cell>
          <cell r="C268">
            <v>42896</v>
          </cell>
        </row>
        <row r="269">
          <cell r="B269">
            <v>13</v>
          </cell>
          <cell r="C269">
            <v>42896</v>
          </cell>
        </row>
        <row r="270">
          <cell r="B270">
            <v>11</v>
          </cell>
          <cell r="C270">
            <v>42882</v>
          </cell>
        </row>
        <row r="271">
          <cell r="B271">
            <v>10</v>
          </cell>
          <cell r="C271">
            <v>42875</v>
          </cell>
        </row>
        <row r="272">
          <cell r="B272">
            <v>6</v>
          </cell>
          <cell r="C272">
            <v>42847</v>
          </cell>
        </row>
        <row r="273">
          <cell r="B273">
            <v>5</v>
          </cell>
          <cell r="C273">
            <v>42840</v>
          </cell>
        </row>
        <row r="274">
          <cell r="B274">
            <v>10</v>
          </cell>
          <cell r="C274">
            <v>42875</v>
          </cell>
        </row>
        <row r="275">
          <cell r="B275">
            <v>7</v>
          </cell>
          <cell r="C275">
            <v>42854</v>
          </cell>
        </row>
        <row r="276">
          <cell r="B276">
            <v>6</v>
          </cell>
          <cell r="C276">
            <v>42847</v>
          </cell>
        </row>
        <row r="277">
          <cell r="B277">
            <v>16</v>
          </cell>
          <cell r="C277">
            <v>42917</v>
          </cell>
        </row>
        <row r="278">
          <cell r="B278">
            <v>14</v>
          </cell>
          <cell r="C278">
            <v>42903</v>
          </cell>
        </row>
        <row r="279">
          <cell r="B279">
            <v>15</v>
          </cell>
          <cell r="C279">
            <v>42910</v>
          </cell>
        </row>
        <row r="280">
          <cell r="B280">
            <v>6</v>
          </cell>
          <cell r="C280">
            <v>42847</v>
          </cell>
        </row>
        <row r="281">
          <cell r="B281">
            <v>6</v>
          </cell>
          <cell r="C281">
            <v>42847</v>
          </cell>
        </row>
        <row r="282">
          <cell r="B282">
            <v>10</v>
          </cell>
          <cell r="C282">
            <v>42875</v>
          </cell>
        </row>
        <row r="283">
          <cell r="B283">
            <v>13</v>
          </cell>
          <cell r="C283">
            <v>42896</v>
          </cell>
        </row>
        <row r="284">
          <cell r="B284">
            <v>12</v>
          </cell>
          <cell r="C284">
            <v>42889</v>
          </cell>
        </row>
        <row r="285">
          <cell r="B285">
            <v>7</v>
          </cell>
          <cell r="C285">
            <v>42854</v>
          </cell>
        </row>
        <row r="286">
          <cell r="B286">
            <v>6</v>
          </cell>
          <cell r="C286">
            <v>42847</v>
          </cell>
        </row>
        <row r="287">
          <cell r="B287">
            <v>8</v>
          </cell>
          <cell r="C287">
            <v>42861</v>
          </cell>
        </row>
        <row r="288">
          <cell r="B288">
            <v>20</v>
          </cell>
          <cell r="C288">
            <v>42945</v>
          </cell>
        </row>
        <row r="289">
          <cell r="B289">
            <v>10</v>
          </cell>
          <cell r="C289">
            <v>42875</v>
          </cell>
        </row>
        <row r="290">
          <cell r="B290">
            <v>10</v>
          </cell>
          <cell r="C290">
            <v>42875</v>
          </cell>
        </row>
        <row r="291">
          <cell r="B291">
            <v>9</v>
          </cell>
          <cell r="C291">
            <v>42868</v>
          </cell>
        </row>
        <row r="292">
          <cell r="B292">
            <v>11</v>
          </cell>
          <cell r="C292">
            <v>42882</v>
          </cell>
        </row>
        <row r="293">
          <cell r="B293">
            <v>10</v>
          </cell>
          <cell r="C293">
            <v>42875</v>
          </cell>
        </row>
        <row r="294">
          <cell r="B294">
            <v>18</v>
          </cell>
          <cell r="C294">
            <v>42931</v>
          </cell>
        </row>
        <row r="295">
          <cell r="B295">
            <v>4</v>
          </cell>
          <cell r="C295">
            <v>42833</v>
          </cell>
        </row>
        <row r="296">
          <cell r="B296">
            <v>9</v>
          </cell>
          <cell r="C296">
            <v>42868</v>
          </cell>
        </row>
        <row r="297">
          <cell r="B297">
            <v>22</v>
          </cell>
          <cell r="C297">
            <v>42959</v>
          </cell>
        </row>
        <row r="298">
          <cell r="B298">
            <v>5</v>
          </cell>
          <cell r="C298">
            <v>42840</v>
          </cell>
        </row>
        <row r="299">
          <cell r="B299">
            <v>16</v>
          </cell>
          <cell r="C299">
            <v>42917</v>
          </cell>
        </row>
        <row r="300">
          <cell r="B300">
            <v>11</v>
          </cell>
          <cell r="C300">
            <v>42882</v>
          </cell>
        </row>
        <row r="301">
          <cell r="B301">
            <v>9</v>
          </cell>
          <cell r="C301">
            <v>42868</v>
          </cell>
        </row>
        <row r="302">
          <cell r="B302">
            <v>11</v>
          </cell>
          <cell r="C302">
            <v>42882</v>
          </cell>
        </row>
        <row r="303">
          <cell r="B303">
            <v>17</v>
          </cell>
          <cell r="C303">
            <v>42924</v>
          </cell>
        </row>
        <row r="304">
          <cell r="B304">
            <v>13</v>
          </cell>
          <cell r="C304">
            <v>42896</v>
          </cell>
        </row>
        <row r="305">
          <cell r="B305">
            <v>12</v>
          </cell>
          <cell r="C305">
            <v>42889</v>
          </cell>
        </row>
        <row r="306">
          <cell r="B306">
            <v>11</v>
          </cell>
          <cell r="C306">
            <v>42882</v>
          </cell>
        </row>
        <row r="307">
          <cell r="B307">
            <v>7</v>
          </cell>
          <cell r="C307">
            <v>42854</v>
          </cell>
        </row>
        <row r="308">
          <cell r="B308">
            <v>14</v>
          </cell>
          <cell r="C308">
            <v>42903</v>
          </cell>
        </row>
        <row r="309">
          <cell r="B309">
            <v>7</v>
          </cell>
          <cell r="C309">
            <v>42854</v>
          </cell>
        </row>
        <row r="310">
          <cell r="B310">
            <v>9</v>
          </cell>
          <cell r="C310">
            <v>42868</v>
          </cell>
        </row>
        <row r="311">
          <cell r="B311">
            <v>9</v>
          </cell>
          <cell r="C311">
            <v>42868</v>
          </cell>
        </row>
        <row r="312">
          <cell r="B312">
            <v>5</v>
          </cell>
          <cell r="C312">
            <v>42840</v>
          </cell>
        </row>
        <row r="313">
          <cell r="B313">
            <v>12</v>
          </cell>
          <cell r="C313">
            <v>42889</v>
          </cell>
        </row>
        <row r="314">
          <cell r="B314">
            <v>5</v>
          </cell>
          <cell r="C314">
            <v>42840</v>
          </cell>
        </row>
        <row r="315">
          <cell r="B315">
            <v>8</v>
          </cell>
          <cell r="C315">
            <v>42861</v>
          </cell>
        </row>
        <row r="316">
          <cell r="B316">
            <v>12</v>
          </cell>
          <cell r="C316">
            <v>42889</v>
          </cell>
        </row>
        <row r="317">
          <cell r="B317">
            <v>13</v>
          </cell>
          <cell r="C317">
            <v>42896</v>
          </cell>
        </row>
        <row r="318">
          <cell r="B318">
            <v>9</v>
          </cell>
          <cell r="C318">
            <v>42868</v>
          </cell>
        </row>
        <row r="319">
          <cell r="B319">
            <v>11</v>
          </cell>
          <cell r="C319">
            <v>42882</v>
          </cell>
        </row>
        <row r="320">
          <cell r="B320">
            <v>9</v>
          </cell>
          <cell r="C320">
            <v>42868</v>
          </cell>
        </row>
        <row r="321">
          <cell r="B321">
            <v>8</v>
          </cell>
          <cell r="C321">
            <v>42861</v>
          </cell>
        </row>
        <row r="322">
          <cell r="B322">
            <v>8</v>
          </cell>
          <cell r="C322">
            <v>42861</v>
          </cell>
        </row>
        <row r="323">
          <cell r="B323">
            <v>11</v>
          </cell>
          <cell r="C323">
            <v>42882</v>
          </cell>
        </row>
        <row r="324">
          <cell r="B324">
            <v>14</v>
          </cell>
          <cell r="C324">
            <v>42903</v>
          </cell>
        </row>
        <row r="325">
          <cell r="B325">
            <v>12</v>
          </cell>
          <cell r="C325">
            <v>42889</v>
          </cell>
        </row>
        <row r="326">
          <cell r="B326">
            <v>7</v>
          </cell>
          <cell r="C326">
            <v>42854</v>
          </cell>
        </row>
        <row r="327">
          <cell r="B327">
            <v>12</v>
          </cell>
          <cell r="C327">
            <v>42889</v>
          </cell>
        </row>
        <row r="328">
          <cell r="B328">
            <v>15</v>
          </cell>
          <cell r="C328">
            <v>42910</v>
          </cell>
        </row>
        <row r="329">
          <cell r="B329">
            <v>9</v>
          </cell>
          <cell r="C329">
            <v>42868</v>
          </cell>
        </row>
        <row r="330">
          <cell r="B330">
            <v>6</v>
          </cell>
          <cell r="C330">
            <v>42847</v>
          </cell>
        </row>
        <row r="331">
          <cell r="B331">
            <v>8</v>
          </cell>
          <cell r="C331">
            <v>42861</v>
          </cell>
        </row>
        <row r="332">
          <cell r="B332">
            <v>7</v>
          </cell>
          <cell r="C332">
            <v>42854</v>
          </cell>
        </row>
        <row r="333">
          <cell r="B333">
            <v>7</v>
          </cell>
          <cell r="C333">
            <v>42854</v>
          </cell>
        </row>
        <row r="334">
          <cell r="B334">
            <v>12</v>
          </cell>
          <cell r="C334">
            <v>42889</v>
          </cell>
        </row>
        <row r="335">
          <cell r="B335">
            <v>12</v>
          </cell>
          <cell r="C335">
            <v>42889</v>
          </cell>
        </row>
        <row r="336">
          <cell r="B336">
            <v>9</v>
          </cell>
          <cell r="C336">
            <v>42868</v>
          </cell>
        </row>
        <row r="337">
          <cell r="B337">
            <v>6</v>
          </cell>
          <cell r="C337">
            <v>42847</v>
          </cell>
        </row>
        <row r="338">
          <cell r="B338">
            <v>16</v>
          </cell>
          <cell r="C338">
            <v>42917</v>
          </cell>
        </row>
        <row r="339">
          <cell r="B339">
            <v>15</v>
          </cell>
          <cell r="C339">
            <v>42910</v>
          </cell>
        </row>
        <row r="340">
          <cell r="B340">
            <v>15</v>
          </cell>
          <cell r="C340">
            <v>42910</v>
          </cell>
        </row>
        <row r="341">
          <cell r="B341">
            <v>7</v>
          </cell>
          <cell r="C341">
            <v>42854</v>
          </cell>
        </row>
        <row r="342">
          <cell r="B342">
            <v>10</v>
          </cell>
          <cell r="C342">
            <v>42875</v>
          </cell>
        </row>
        <row r="343">
          <cell r="B343">
            <v>10</v>
          </cell>
          <cell r="C343">
            <v>42875</v>
          </cell>
        </row>
        <row r="344">
          <cell r="B344">
            <v>5</v>
          </cell>
          <cell r="C344">
            <v>42840</v>
          </cell>
        </row>
        <row r="345">
          <cell r="B345">
            <v>8</v>
          </cell>
          <cell r="C345">
            <v>42861</v>
          </cell>
        </row>
        <row r="346">
          <cell r="B346">
            <v>8</v>
          </cell>
          <cell r="C346">
            <v>42861</v>
          </cell>
        </row>
        <row r="347">
          <cell r="B347">
            <v>12</v>
          </cell>
          <cell r="C347">
            <v>42889</v>
          </cell>
        </row>
        <row r="348">
          <cell r="B348">
            <v>9</v>
          </cell>
          <cell r="C348">
            <v>42868</v>
          </cell>
        </row>
        <row r="349">
          <cell r="B349">
            <v>9</v>
          </cell>
          <cell r="C349">
            <v>42868</v>
          </cell>
        </row>
        <row r="350">
          <cell r="B350">
            <v>8</v>
          </cell>
          <cell r="C350">
            <v>42861</v>
          </cell>
        </row>
        <row r="351">
          <cell r="B351">
            <v>14</v>
          </cell>
          <cell r="C351">
            <v>42903</v>
          </cell>
        </row>
        <row r="352">
          <cell r="B352">
            <v>16</v>
          </cell>
          <cell r="C352">
            <v>42917</v>
          </cell>
        </row>
        <row r="353">
          <cell r="B353">
            <v>8</v>
          </cell>
          <cell r="C353">
            <v>42861</v>
          </cell>
        </row>
        <row r="354">
          <cell r="B354">
            <v>9</v>
          </cell>
          <cell r="C354">
            <v>42868</v>
          </cell>
        </row>
        <row r="355">
          <cell r="B355">
            <v>9</v>
          </cell>
          <cell r="C355">
            <v>42868</v>
          </cell>
        </row>
        <row r="356">
          <cell r="B356">
            <v>13</v>
          </cell>
          <cell r="C356">
            <v>42896</v>
          </cell>
        </row>
        <row r="357">
          <cell r="B357">
            <v>6</v>
          </cell>
          <cell r="C357">
            <v>42847</v>
          </cell>
        </row>
        <row r="358">
          <cell r="B358">
            <v>9</v>
          </cell>
          <cell r="C358">
            <v>42868</v>
          </cell>
        </row>
        <row r="359">
          <cell r="B359">
            <v>9</v>
          </cell>
          <cell r="C359">
            <v>42868</v>
          </cell>
        </row>
        <row r="360">
          <cell r="B360">
            <v>9</v>
          </cell>
          <cell r="C360">
            <v>42868</v>
          </cell>
        </row>
        <row r="361">
          <cell r="B361">
            <v>5</v>
          </cell>
          <cell r="C361">
            <v>42840</v>
          </cell>
        </row>
        <row r="362">
          <cell r="B362">
            <v>13</v>
          </cell>
          <cell r="C362">
            <v>42896</v>
          </cell>
        </row>
        <row r="363">
          <cell r="B363">
            <v>10</v>
          </cell>
          <cell r="C363">
            <v>42875</v>
          </cell>
        </row>
        <row r="364">
          <cell r="B364">
            <v>6</v>
          </cell>
          <cell r="C364">
            <v>42847</v>
          </cell>
        </row>
        <row r="365">
          <cell r="B365">
            <v>5</v>
          </cell>
          <cell r="C365">
            <v>42840</v>
          </cell>
        </row>
        <row r="366">
          <cell r="B366">
            <v>10</v>
          </cell>
          <cell r="C366">
            <v>42875</v>
          </cell>
        </row>
        <row r="367">
          <cell r="B367">
            <v>10</v>
          </cell>
          <cell r="C367">
            <v>42875</v>
          </cell>
        </row>
        <row r="368">
          <cell r="B368">
            <v>7</v>
          </cell>
          <cell r="C368">
            <v>42854</v>
          </cell>
        </row>
        <row r="369">
          <cell r="B369">
            <v>15</v>
          </cell>
          <cell r="C369">
            <v>42910</v>
          </cell>
        </row>
        <row r="370">
          <cell r="B370">
            <v>11</v>
          </cell>
          <cell r="C370">
            <v>42882</v>
          </cell>
        </row>
        <row r="371">
          <cell r="B371">
            <v>9</v>
          </cell>
          <cell r="C371">
            <v>42868</v>
          </cell>
        </row>
        <row r="372">
          <cell r="B372">
            <v>14</v>
          </cell>
          <cell r="C372">
            <v>42903</v>
          </cell>
        </row>
        <row r="373">
          <cell r="B373">
            <v>7</v>
          </cell>
          <cell r="C373">
            <v>42854</v>
          </cell>
        </row>
        <row r="374">
          <cell r="B374">
            <v>12</v>
          </cell>
          <cell r="C374">
            <v>42889</v>
          </cell>
        </row>
        <row r="375">
          <cell r="B375">
            <v>6</v>
          </cell>
          <cell r="C375">
            <v>42847</v>
          </cell>
        </row>
        <row r="376">
          <cell r="B376">
            <v>17</v>
          </cell>
          <cell r="C376">
            <v>42924</v>
          </cell>
        </row>
        <row r="377">
          <cell r="B377">
            <v>12</v>
          </cell>
          <cell r="C377">
            <v>42889</v>
          </cell>
        </row>
        <row r="378">
          <cell r="B378">
            <v>12</v>
          </cell>
          <cell r="C378">
            <v>42889</v>
          </cell>
        </row>
        <row r="379">
          <cell r="B379">
            <v>8</v>
          </cell>
          <cell r="C379">
            <v>42861</v>
          </cell>
        </row>
        <row r="380">
          <cell r="B380">
            <v>14</v>
          </cell>
          <cell r="C380">
            <v>42903</v>
          </cell>
        </row>
        <row r="381">
          <cell r="B381">
            <v>6</v>
          </cell>
          <cell r="C381">
            <v>42847</v>
          </cell>
        </row>
        <row r="382">
          <cell r="B382">
            <v>6</v>
          </cell>
          <cell r="C382">
            <v>42847</v>
          </cell>
        </row>
        <row r="383">
          <cell r="B383">
            <v>12</v>
          </cell>
          <cell r="C383">
            <v>42889</v>
          </cell>
        </row>
        <row r="384">
          <cell r="B384">
            <v>8</v>
          </cell>
          <cell r="C384">
            <v>42861</v>
          </cell>
        </row>
        <row r="385">
          <cell r="B385">
            <v>6</v>
          </cell>
          <cell r="C385">
            <v>42847</v>
          </cell>
        </row>
        <row r="386">
          <cell r="B386">
            <v>11</v>
          </cell>
          <cell r="C386">
            <v>42882</v>
          </cell>
        </row>
        <row r="387">
          <cell r="B387">
            <v>7</v>
          </cell>
          <cell r="C387">
            <v>42854</v>
          </cell>
        </row>
        <row r="388">
          <cell r="B388">
            <v>8</v>
          </cell>
          <cell r="C388">
            <v>42861</v>
          </cell>
        </row>
        <row r="389">
          <cell r="B389">
            <v>16</v>
          </cell>
          <cell r="C389">
            <v>42917</v>
          </cell>
        </row>
        <row r="390">
          <cell r="B390">
            <v>19</v>
          </cell>
          <cell r="C390">
            <v>42938</v>
          </cell>
        </row>
        <row r="391">
          <cell r="B391">
            <v>12</v>
          </cell>
          <cell r="C391">
            <v>42889</v>
          </cell>
        </row>
        <row r="392">
          <cell r="B392">
            <v>10</v>
          </cell>
          <cell r="C392">
            <v>42875</v>
          </cell>
        </row>
        <row r="393">
          <cell r="B393">
            <v>12</v>
          </cell>
          <cell r="C393">
            <v>42889</v>
          </cell>
        </row>
        <row r="394">
          <cell r="B394">
            <v>9</v>
          </cell>
          <cell r="C394">
            <v>42868</v>
          </cell>
        </row>
        <row r="395">
          <cell r="B395">
            <v>11</v>
          </cell>
          <cell r="C395">
            <v>42882</v>
          </cell>
        </row>
        <row r="396">
          <cell r="B396">
            <v>5</v>
          </cell>
          <cell r="C396">
            <v>42840</v>
          </cell>
        </row>
        <row r="397">
          <cell r="B397">
            <v>11</v>
          </cell>
          <cell r="C397">
            <v>42882</v>
          </cell>
        </row>
        <row r="398">
          <cell r="B398">
            <v>8</v>
          </cell>
          <cell r="C398">
            <v>42861</v>
          </cell>
        </row>
        <row r="399">
          <cell r="B399">
            <v>11</v>
          </cell>
          <cell r="C399">
            <v>42882</v>
          </cell>
        </row>
        <row r="400">
          <cell r="B400">
            <v>12</v>
          </cell>
          <cell r="C400">
            <v>42889</v>
          </cell>
        </row>
        <row r="401">
          <cell r="B401">
            <v>7</v>
          </cell>
          <cell r="C401">
            <v>42854</v>
          </cell>
        </row>
        <row r="402">
          <cell r="B402">
            <v>15</v>
          </cell>
          <cell r="C402">
            <v>42910</v>
          </cell>
        </row>
        <row r="403">
          <cell r="B403">
            <v>10</v>
          </cell>
          <cell r="C403">
            <v>42875</v>
          </cell>
        </row>
        <row r="404">
          <cell r="B404">
            <v>7</v>
          </cell>
          <cell r="C404">
            <v>42854</v>
          </cell>
        </row>
        <row r="405">
          <cell r="B405">
            <v>11</v>
          </cell>
          <cell r="C405">
            <v>42882</v>
          </cell>
        </row>
        <row r="406">
          <cell r="B406">
            <v>7</v>
          </cell>
          <cell r="C406">
            <v>42854</v>
          </cell>
        </row>
        <row r="407">
          <cell r="B407">
            <v>9</v>
          </cell>
          <cell r="C407">
            <v>42868</v>
          </cell>
        </row>
        <row r="408">
          <cell r="B408">
            <v>13</v>
          </cell>
          <cell r="C408">
            <v>42896</v>
          </cell>
        </row>
        <row r="409">
          <cell r="B409">
            <v>10</v>
          </cell>
          <cell r="C409">
            <v>42875</v>
          </cell>
        </row>
        <row r="410">
          <cell r="B410">
            <v>17</v>
          </cell>
          <cell r="C410">
            <v>42924</v>
          </cell>
        </row>
        <row r="411">
          <cell r="B411">
            <v>15</v>
          </cell>
          <cell r="C411">
            <v>42910</v>
          </cell>
        </row>
        <row r="412">
          <cell r="B412">
            <v>7</v>
          </cell>
          <cell r="C412">
            <v>42854</v>
          </cell>
        </row>
        <row r="413">
          <cell r="B413">
            <v>15</v>
          </cell>
          <cell r="C413">
            <v>42910</v>
          </cell>
        </row>
        <row r="414">
          <cell r="B414">
            <v>7</v>
          </cell>
          <cell r="C414">
            <v>42854</v>
          </cell>
        </row>
        <row r="415">
          <cell r="B415">
            <v>6</v>
          </cell>
          <cell r="C415">
            <v>42847</v>
          </cell>
        </row>
        <row r="416">
          <cell r="B416">
            <v>14</v>
          </cell>
          <cell r="C416">
            <v>42903</v>
          </cell>
        </row>
        <row r="417">
          <cell r="B417">
            <v>8</v>
          </cell>
          <cell r="C417">
            <v>42861</v>
          </cell>
        </row>
        <row r="418">
          <cell r="B418">
            <v>6</v>
          </cell>
          <cell r="C418">
            <v>42847</v>
          </cell>
        </row>
        <row r="419">
          <cell r="B419">
            <v>8</v>
          </cell>
          <cell r="C419">
            <v>42861</v>
          </cell>
        </row>
        <row r="420">
          <cell r="B420">
            <v>17</v>
          </cell>
          <cell r="C420">
            <v>42924</v>
          </cell>
        </row>
        <row r="421">
          <cell r="B421">
            <v>11</v>
          </cell>
          <cell r="C421">
            <v>42882</v>
          </cell>
        </row>
        <row r="422">
          <cell r="B422">
            <v>9</v>
          </cell>
          <cell r="C422">
            <v>42868</v>
          </cell>
        </row>
        <row r="423">
          <cell r="B423">
            <v>10</v>
          </cell>
          <cell r="C423">
            <v>42875</v>
          </cell>
        </row>
        <row r="424">
          <cell r="B424">
            <v>13</v>
          </cell>
          <cell r="C424">
            <v>42896</v>
          </cell>
        </row>
        <row r="425">
          <cell r="B425">
            <v>8</v>
          </cell>
          <cell r="C425">
            <v>42861</v>
          </cell>
        </row>
        <row r="426">
          <cell r="B426">
            <v>7</v>
          </cell>
          <cell r="C426">
            <v>42854</v>
          </cell>
        </row>
        <row r="427">
          <cell r="B427">
            <v>9</v>
          </cell>
          <cell r="C427">
            <v>42868</v>
          </cell>
        </row>
        <row r="428">
          <cell r="B428">
            <v>6</v>
          </cell>
          <cell r="C428">
            <v>42847</v>
          </cell>
        </row>
        <row r="429">
          <cell r="B429">
            <v>8</v>
          </cell>
          <cell r="C429">
            <v>42861</v>
          </cell>
        </row>
        <row r="430">
          <cell r="B430">
            <v>11</v>
          </cell>
          <cell r="C430">
            <v>42882</v>
          </cell>
        </row>
        <row r="431">
          <cell r="B431">
            <v>13</v>
          </cell>
          <cell r="C431">
            <v>42896</v>
          </cell>
        </row>
        <row r="432">
          <cell r="B432">
            <v>11</v>
          </cell>
          <cell r="C432">
            <v>42882</v>
          </cell>
        </row>
        <row r="433">
          <cell r="B433">
            <v>10</v>
          </cell>
          <cell r="C433">
            <v>42875</v>
          </cell>
        </row>
        <row r="434">
          <cell r="B434">
            <v>8</v>
          </cell>
          <cell r="C434">
            <v>42861</v>
          </cell>
        </row>
        <row r="435">
          <cell r="B435">
            <v>13</v>
          </cell>
          <cell r="C435">
            <v>42896</v>
          </cell>
        </row>
        <row r="436">
          <cell r="B436">
            <v>13</v>
          </cell>
          <cell r="C436">
            <v>42896</v>
          </cell>
        </row>
        <row r="437">
          <cell r="B437">
            <v>12</v>
          </cell>
          <cell r="C437">
            <v>42889</v>
          </cell>
        </row>
        <row r="438">
          <cell r="B438">
            <v>6</v>
          </cell>
          <cell r="C438">
            <v>42847</v>
          </cell>
        </row>
        <row r="439">
          <cell r="B439">
            <v>8</v>
          </cell>
          <cell r="C439">
            <v>42861</v>
          </cell>
        </row>
        <row r="440">
          <cell r="B440">
            <v>9</v>
          </cell>
          <cell r="C440">
            <v>42868</v>
          </cell>
        </row>
        <row r="441">
          <cell r="B441">
            <v>9</v>
          </cell>
          <cell r="C441">
            <v>42868</v>
          </cell>
        </row>
        <row r="442">
          <cell r="B442">
            <v>18</v>
          </cell>
          <cell r="C442">
            <v>42931</v>
          </cell>
        </row>
        <row r="443">
          <cell r="B443">
            <v>7</v>
          </cell>
          <cell r="C443">
            <v>42854</v>
          </cell>
        </row>
        <row r="444">
          <cell r="B444">
            <v>4</v>
          </cell>
          <cell r="C444">
            <v>42833</v>
          </cell>
        </row>
        <row r="445">
          <cell r="B445">
            <v>12</v>
          </cell>
          <cell r="C445">
            <v>42889</v>
          </cell>
        </row>
        <row r="446">
          <cell r="B446">
            <v>6</v>
          </cell>
          <cell r="C446">
            <v>42847</v>
          </cell>
        </row>
        <row r="447">
          <cell r="B447">
            <v>11</v>
          </cell>
          <cell r="C447">
            <v>42882</v>
          </cell>
        </row>
        <row r="448">
          <cell r="B448">
            <v>16</v>
          </cell>
          <cell r="C448">
            <v>42917</v>
          </cell>
        </row>
        <row r="449">
          <cell r="B449">
            <v>7</v>
          </cell>
          <cell r="C449">
            <v>42854</v>
          </cell>
        </row>
        <row r="450">
          <cell r="B450">
            <v>5</v>
          </cell>
          <cell r="C450">
            <v>42840</v>
          </cell>
        </row>
        <row r="451">
          <cell r="B451">
            <v>6</v>
          </cell>
          <cell r="C451">
            <v>42847</v>
          </cell>
        </row>
        <row r="452">
          <cell r="B452">
            <v>15</v>
          </cell>
          <cell r="C452">
            <v>42910</v>
          </cell>
        </row>
        <row r="453">
          <cell r="B453">
            <v>6</v>
          </cell>
          <cell r="C453">
            <v>42847</v>
          </cell>
        </row>
        <row r="454">
          <cell r="B454">
            <v>5</v>
          </cell>
          <cell r="C454">
            <v>42840</v>
          </cell>
        </row>
        <row r="455">
          <cell r="B455">
            <v>8</v>
          </cell>
          <cell r="C455">
            <v>42861</v>
          </cell>
        </row>
        <row r="456">
          <cell r="B456">
            <v>7</v>
          </cell>
          <cell r="C456">
            <v>42854</v>
          </cell>
        </row>
        <row r="457">
          <cell r="B457">
            <v>13</v>
          </cell>
          <cell r="C457">
            <v>42896</v>
          </cell>
        </row>
        <row r="458">
          <cell r="B458">
            <v>9</v>
          </cell>
          <cell r="C458">
            <v>42868</v>
          </cell>
        </row>
        <row r="459">
          <cell r="B459">
            <v>8</v>
          </cell>
          <cell r="C459">
            <v>42861</v>
          </cell>
        </row>
        <row r="460">
          <cell r="B460">
            <v>8</v>
          </cell>
          <cell r="C460">
            <v>42861</v>
          </cell>
        </row>
        <row r="461">
          <cell r="B461">
            <v>10</v>
          </cell>
          <cell r="C461">
            <v>42875</v>
          </cell>
        </row>
        <row r="462">
          <cell r="B462">
            <v>4</v>
          </cell>
          <cell r="C462">
            <v>42833</v>
          </cell>
        </row>
        <row r="463">
          <cell r="B463">
            <v>20</v>
          </cell>
          <cell r="C463">
            <v>42945</v>
          </cell>
        </row>
        <row r="464">
          <cell r="B464">
            <v>12</v>
          </cell>
          <cell r="C464">
            <v>42889</v>
          </cell>
        </row>
        <row r="465">
          <cell r="B465">
            <v>5</v>
          </cell>
          <cell r="C465">
            <v>42840</v>
          </cell>
        </row>
        <row r="466">
          <cell r="B466">
            <v>6</v>
          </cell>
          <cell r="C466">
            <v>42847</v>
          </cell>
        </row>
        <row r="467">
          <cell r="B467">
            <v>8</v>
          </cell>
          <cell r="C467">
            <v>42861</v>
          </cell>
        </row>
        <row r="468">
          <cell r="B468">
            <v>7</v>
          </cell>
          <cell r="C468">
            <v>42854</v>
          </cell>
        </row>
        <row r="469">
          <cell r="B469">
            <v>7</v>
          </cell>
          <cell r="C469">
            <v>42854</v>
          </cell>
        </row>
        <row r="470">
          <cell r="B470">
            <v>9</v>
          </cell>
          <cell r="C470">
            <v>42868</v>
          </cell>
        </row>
        <row r="471">
          <cell r="B471">
            <v>13</v>
          </cell>
          <cell r="C471">
            <v>42896</v>
          </cell>
        </row>
        <row r="472">
          <cell r="B472">
            <v>10</v>
          </cell>
          <cell r="C472">
            <v>42875</v>
          </cell>
        </row>
        <row r="473">
          <cell r="B473">
            <v>9</v>
          </cell>
          <cell r="C473">
            <v>42868</v>
          </cell>
        </row>
        <row r="474">
          <cell r="B474">
            <v>11</v>
          </cell>
          <cell r="C474">
            <v>42882</v>
          </cell>
        </row>
        <row r="475">
          <cell r="B475">
            <v>21</v>
          </cell>
          <cell r="C475">
            <v>42952</v>
          </cell>
        </row>
        <row r="476">
          <cell r="B476">
            <v>4</v>
          </cell>
          <cell r="C476">
            <v>42833</v>
          </cell>
        </row>
        <row r="477">
          <cell r="B477">
            <v>9</v>
          </cell>
          <cell r="C477">
            <v>42868</v>
          </cell>
        </row>
        <row r="478">
          <cell r="B478">
            <v>10</v>
          </cell>
          <cell r="C478">
            <v>42875</v>
          </cell>
        </row>
        <row r="479">
          <cell r="B479">
            <v>15</v>
          </cell>
          <cell r="C479">
            <v>42910</v>
          </cell>
        </row>
        <row r="480">
          <cell r="B480">
            <v>8</v>
          </cell>
          <cell r="C480">
            <v>42861</v>
          </cell>
        </row>
        <row r="481">
          <cell r="B481">
            <v>12</v>
          </cell>
          <cell r="C481">
            <v>42889</v>
          </cell>
        </row>
        <row r="482">
          <cell r="B482">
            <v>9</v>
          </cell>
          <cell r="C482">
            <v>42868</v>
          </cell>
        </row>
        <row r="483">
          <cell r="B483">
            <v>10</v>
          </cell>
          <cell r="C483">
            <v>42875</v>
          </cell>
        </row>
        <row r="484">
          <cell r="B484">
            <v>8</v>
          </cell>
          <cell r="C484">
            <v>42861</v>
          </cell>
        </row>
        <row r="485">
          <cell r="B485">
            <v>13</v>
          </cell>
          <cell r="C485">
            <v>42896</v>
          </cell>
        </row>
        <row r="486">
          <cell r="B486">
            <v>12</v>
          </cell>
          <cell r="C486">
            <v>42889</v>
          </cell>
        </row>
        <row r="487">
          <cell r="B487">
            <v>10</v>
          </cell>
          <cell r="C487">
            <v>42875</v>
          </cell>
        </row>
        <row r="488">
          <cell r="B488">
            <v>5</v>
          </cell>
          <cell r="C488">
            <v>42840</v>
          </cell>
        </row>
        <row r="489">
          <cell r="B489">
            <v>14</v>
          </cell>
          <cell r="C489">
            <v>42903</v>
          </cell>
        </row>
        <row r="490">
          <cell r="B490">
            <v>6</v>
          </cell>
          <cell r="C490">
            <v>42847</v>
          </cell>
        </row>
        <row r="491">
          <cell r="B491">
            <v>21</v>
          </cell>
          <cell r="C491">
            <v>42952</v>
          </cell>
        </row>
        <row r="492">
          <cell r="B492">
            <v>17</v>
          </cell>
          <cell r="C492">
            <v>42924</v>
          </cell>
        </row>
        <row r="493">
          <cell r="B493">
            <v>9</v>
          </cell>
          <cell r="C493">
            <v>42868</v>
          </cell>
        </row>
        <row r="494">
          <cell r="B494">
            <v>10</v>
          </cell>
          <cell r="C494">
            <v>42875</v>
          </cell>
        </row>
        <row r="495">
          <cell r="B495">
            <v>8</v>
          </cell>
          <cell r="C495">
            <v>42861</v>
          </cell>
        </row>
        <row r="496">
          <cell r="B496">
            <v>6</v>
          </cell>
          <cell r="C496">
            <v>42847</v>
          </cell>
        </row>
        <row r="497">
          <cell r="B497">
            <v>12</v>
          </cell>
          <cell r="C497">
            <v>42889</v>
          </cell>
        </row>
        <row r="498">
          <cell r="B498">
            <v>14</v>
          </cell>
          <cell r="C498">
            <v>42903</v>
          </cell>
        </row>
        <row r="499">
          <cell r="B499">
            <v>14</v>
          </cell>
          <cell r="C499">
            <v>42903</v>
          </cell>
        </row>
        <row r="500">
          <cell r="B500">
            <v>6</v>
          </cell>
          <cell r="C500">
            <v>42847</v>
          </cell>
        </row>
        <row r="501">
          <cell r="B501">
            <v>10</v>
          </cell>
          <cell r="C501">
            <v>42875</v>
          </cell>
        </row>
        <row r="502">
          <cell r="B502">
            <v>16</v>
          </cell>
          <cell r="C502">
            <v>42917</v>
          </cell>
        </row>
        <row r="503">
          <cell r="B503">
            <v>13</v>
          </cell>
          <cell r="C503">
            <v>42896</v>
          </cell>
        </row>
      </sheetData>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tabSelected="1" zoomScale="90" zoomScaleNormal="90" workbookViewId="0">
      <selection activeCell="I5" sqref="I5"/>
    </sheetView>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25" t="s">
        <v>5</v>
      </c>
      <c r="E1" s="123" t="s">
        <v>6</v>
      </c>
      <c r="F1" s="123"/>
      <c r="G1" s="152" t="s">
        <v>7</v>
      </c>
      <c r="H1" s="153"/>
      <c r="I1" s="154" t="s">
        <v>8</v>
      </c>
      <c r="J1" s="155"/>
      <c r="K1" s="139" t="s">
        <v>9</v>
      </c>
    </row>
    <row r="2" spans="2:17" ht="16.5" thickBot="1" x14ac:dyDescent="0.3">
      <c r="C2" s="78"/>
      <c r="D2" s="126"/>
      <c r="E2" s="131" t="s">
        <v>13</v>
      </c>
      <c r="F2" s="134" t="s">
        <v>14</v>
      </c>
      <c r="G2" s="135" t="s">
        <v>13</v>
      </c>
      <c r="H2" s="136" t="s">
        <v>14</v>
      </c>
      <c r="I2" s="137" t="s">
        <v>13</v>
      </c>
      <c r="J2" s="138" t="s">
        <v>14</v>
      </c>
      <c r="K2" s="140"/>
    </row>
    <row r="3" spans="2:17" ht="15.75" thickBot="1" x14ac:dyDescent="0.3">
      <c r="C3" s="78"/>
      <c r="D3" s="127">
        <f>Settings!B12</f>
        <v>3</v>
      </c>
      <c r="E3" s="132">
        <f>Settings!B13</f>
        <v>3</v>
      </c>
      <c r="F3" s="124"/>
      <c r="G3" s="132">
        <f>Settings!B14</f>
        <v>1</v>
      </c>
      <c r="H3" s="133"/>
      <c r="I3" s="132">
        <f>Settings!B15</f>
        <v>1</v>
      </c>
      <c r="J3" s="133"/>
      <c r="K3" s="142"/>
    </row>
    <row r="4" spans="2:17" ht="50.1" customHeight="1" x14ac:dyDescent="0.25">
      <c r="B4" s="143" t="s">
        <v>60</v>
      </c>
      <c r="C4" s="148">
        <f>Settings!E12</f>
        <v>1</v>
      </c>
      <c r="D4" s="128" t="str">
        <f t="array" ref="D4">IFERROR(INDEX(Board!$B$3:$F$1000,SMALL(IF(Board!$B$3:B$1000="Planned",IF(Board!$G$3:$G$1000="Expedite",ROW(Board!$B$3:B$1000))),ROW(1:1))-M4,5),"")</f>
        <v/>
      </c>
      <c r="E4" s="115" t="str">
        <f t="array" ref="E4">IFERROR(INDEX(Board!$B$3:$F$1000,SMALL(IF(Board!$B$3:B$1000="Analysis In",IF(Board!$G$3:$G$1000="Expedite",ROW(Board!$B$3:B$1000))),ROW(1:1))-M4,5),"")</f>
        <v/>
      </c>
      <c r="F4" s="116" t="str">
        <f t="array" ref="F4">IFERROR(INDEX(Board!$B$3:$F$1000,SMALL(IF(Board!$B$3:B$1000="Analysis Out",IF(Board!$G$3:$G$1000="Expedite",ROW(Board!$B$3:B$1000))),ROW(1:1))-M4,5),"")</f>
        <v/>
      </c>
      <c r="G4" s="115" t="str">
        <f t="array" ref="G4">IFERROR(INDEX(Board!$B$3:$F$1000,SMALL(IF(Board!$B$3:B$1000="Execution In",IF(Board!$G$3:$G$1000="Expedite",ROW(Board!$B$3:B$1000))),ROW(1:1))-M4,5),"")</f>
        <v/>
      </c>
      <c r="H4" s="117" t="str">
        <f t="array" ref="H4">IFERROR(INDEX(Board!$B$3:$F$1000,SMALL(IF(Board!$B$3:B$1000="Execution Out",IF(Board!$G$3:$G$1000="Expedite",ROW(Board!$B$3:B$1000))),ROW(1:1))-M4,5),"")</f>
        <v/>
      </c>
      <c r="I4" s="115" t="str">
        <f t="array" ref="I4">IFERROR(INDEX(Board!$B$3:$F$1000,SMALL(IF(Board!$B$3:B$1000="Validation In",IF(Board!$G$3:$G$1000="Expedite",ROW(Board!$B$3:B$1000))),ROW(1:1))-M4,5),"")</f>
        <v/>
      </c>
      <c r="J4" s="116" t="str">
        <f t="array" ref="J4">IFERROR(INDEX(Board!$B$3:$F$1000,SMALL(IF(Board!$B$3:B$1000="Validation Out",IF(Board!$G$3:$G$1000="Expedite",ROW(Board!$B$3:B$1000))),ROW(1:1))-M4,5),"")</f>
        <v/>
      </c>
      <c r="K4" s="128" t="str">
        <f t="array" aca="1" ref="K4" ca="1">IFERROR(INDEX(Board!$B$3:$R$1000,SMALL(IF(Board!$B$3:B$1000="Done",IF(Board!$G$3:$G$1000="Expedite",IF(Board!$R$3:$R$1000&gt;=TODAY()-Settings!$B$2,ROW(Board!$B$3:B$1000)))),ROW(1:1))-M4,5),"")</f>
        <v>Sample Task 20</v>
      </c>
      <c r="M4" s="93">
        <v>2</v>
      </c>
      <c r="Q4" s="93">
        <f>COUNTIFS(Board!G$3:G$1000,"Expedite",Board!B$3:B$1000,"&lt;&gt;"&amp;"",Board!B$3:B$1000,"&lt;&gt;"&amp;"Done")</f>
        <v>0</v>
      </c>
    </row>
    <row r="5" spans="2:17" ht="50.1" customHeight="1" thickBot="1" x14ac:dyDescent="0.3">
      <c r="B5" s="144"/>
      <c r="C5" s="149"/>
      <c r="D5" s="129" t="str">
        <f t="array" ref="D5">IFERROR(INDEX(Board!$B$3:$F$1000,SMALL(IF(Board!$B$3:B$1000="Planned",IF(Board!$G$3:$G$1000="Expedite",ROW(Board!$B$3:B$1000))),ROW(2:2))-M5,5),"")</f>
        <v/>
      </c>
      <c r="E5" s="120" t="str">
        <f t="array" ref="E5">IFERROR(INDEX(Board!$B$3:$F$1000,SMALL(IF(Board!$B$3:B$1000="Analysis In",IF(Board!$G$3:$G$1000="Expedite",ROW(Board!$B$3:B$1000))),ROW(2:2))-M5,5),"")</f>
        <v/>
      </c>
      <c r="F5" s="121" t="str">
        <f t="array" ref="F5">IFERROR(INDEX(Board!$B$3:$F$1000,SMALL(IF(Board!$B$3:B$1000="Analysis Out",IF(Board!$G$3:$G$1000="Expedite",ROW(Board!$B$3:B$1000))),ROW(2:2))-M5,5),"")</f>
        <v/>
      </c>
      <c r="G5" s="120" t="str">
        <f t="array" ref="G5">IFERROR(INDEX(Board!$B$3:$F$1000,SMALL(IF(Board!$B$3:B$1000="Execution In",IF(Board!$G$3:$G$1000="Expedite",ROW(Board!$B$3:B$1000))),ROW(2:2))-M5,5),"")</f>
        <v/>
      </c>
      <c r="H5" s="122" t="str">
        <f t="array" ref="H5">IFERROR(INDEX(Board!$B$3:$F$1000,SMALL(IF(Board!$B$3:B$1000="Execution Out",IF(Board!$G$3:$G$1000="Expedite",ROW(Board!$B$3:B$1000))),ROW(2:2))-M5,5),"")</f>
        <v/>
      </c>
      <c r="I5" s="120" t="str">
        <f t="array" ref="I5">IFERROR(INDEX(Board!$B$3:$F$1000,SMALL(IF(Board!$B$3:B$1000="Validation In",IF(Board!$G$3:$G$1000="Expedite",ROW(Board!$B$3:B$1000))),ROW(2:2))-M5,5),"")</f>
        <v/>
      </c>
      <c r="J5" s="121" t="str">
        <f t="array" ref="J5">IFERROR(INDEX(Board!$B$3:$F$1000,SMALL(IF(Board!$B$3:B$1000="Validation Out",IF(Board!$G$3:$G$1000="Expedite",ROW(Board!$B$3:B$1000))),ROW(2:2))-M5,5),"")</f>
        <v/>
      </c>
      <c r="K5" s="129" t="str">
        <f t="array" aca="1" ref="K5" ca="1">IFERROR(INDEX(Board!$B$3:$R$1000,SMALL(IF(Board!$B$3:B$1000="Done",IF(Board!$G$3:$G$1000="Expedite",IF(Board!$R$3:$R$1000&gt;=TODAY()-Settings!$B$2,ROW(Board!$B$3:B$1000)))),ROW(2:2))-M5,5),"")</f>
        <v>Sample Task 21</v>
      </c>
      <c r="M5" s="93">
        <v>2</v>
      </c>
    </row>
    <row r="6" spans="2:17" ht="50.1" customHeight="1" x14ac:dyDescent="0.25">
      <c r="B6" s="143" t="s">
        <v>20</v>
      </c>
      <c r="C6" s="148">
        <f>Settings!E13</f>
        <v>1</v>
      </c>
      <c r="D6" s="128" t="str">
        <f t="array" aca="1" ref="D6" ca="1">IFERROR(INDEX(Board!$B$3:$F$1000,SMALL(IF(Board!$B$3:B$1000="Planned",IF(Board!$G$3:$G$1000="Fixed Date",ROW(Board!$B$3:B$1000))),ROW(1:1))-M6,5),"")</f>
        <v>Sample Task 12</v>
      </c>
      <c r="E6" s="115" t="str">
        <f t="array" ref="E6">IFERROR(INDEX(Board!$B$3:$F$1000,SMALL(IF(Board!$B$3:B$1000="Analysis In",IF(Board!$G$3:$G$1000="Fixed Date",ROW(Board!$B$3:B$1000))),ROW(1:1))-M6,5),"")</f>
        <v/>
      </c>
      <c r="F6" s="116" t="str">
        <f t="array" ref="F6">IFERROR(INDEX(Board!$B$3:$F$1000,SMALL(IF(Board!$B$3:B$1000="Analysis Out",IF(Board!$G$3:$G$1000="Fixed Date",ROW(Board!$B$3:B$1000))),ROW(1:1))-M6,5),"")</f>
        <v/>
      </c>
      <c r="G6" s="115" t="str">
        <f t="array" ref="G6">IFERROR(INDEX(Board!$B$3:$F$1000,SMALL(IF(Board!$B$3:B$1000="Execution In",IF(Board!$G$3:$G$1000="Fixed Date",ROW(Board!$B$3:B$1000))),ROW(1:1))-M6,5),"")</f>
        <v/>
      </c>
      <c r="H6" s="117" t="str">
        <f t="array" ref="H6">IFERROR(INDEX(Board!$B$3:$F$1000,SMALL(IF(Board!$B$3:B$1000="Execution Out",IF(Board!$G$3:$G$1000="Fixed Date",ROW(Board!$B$3:B$1000))),ROW(1:1))-M6,5),"")</f>
        <v/>
      </c>
      <c r="I6" s="115" t="str">
        <f t="array" ref="I6">IFERROR(INDEX(Board!$B$3:$F$1000,SMALL(IF(Board!$B$3:B$1000="Validation In",IF(Board!$G$3:$G$1000="Fixed Date",ROW(Board!$B$3:B$1000))),ROW(1:1))-M6,5),"")</f>
        <v/>
      </c>
      <c r="J6" s="116" t="str">
        <f t="array" ref="J6">IFERROR(INDEX(Board!$B$3:$F$1000,SMALL(IF(Board!$B$3:B$1000="Validation Out",IF(Board!$G$3:$G$1000="Fixed Date",ROW(Board!$B$3:B$1000))),ROW(1:1))-M6,5),"")</f>
        <v/>
      </c>
      <c r="K6" s="130" t="str">
        <f t="array" aca="1" ref="K6" ca="1">IFERROR(INDEX(Board!$B$3:$R$1000,SMALL(IF(Board!$B$3:B$1000="Done",IF(Board!$G$3:$G$1000="Fixed Date",IF(Board!$R$3:$R$1000&gt;=TODAY()-Settings!$B$2,ROW(Board!$B$3:B$1000)))),ROW(1:1))-M4,5),"")</f>
        <v/>
      </c>
      <c r="M6" s="93">
        <v>2</v>
      </c>
      <c r="Q6" s="93">
        <f>COUNTIFS(Board!G$3:G$1000,"Fixed Date",Board!B$3:B$1000,"&lt;&gt;"&amp;"",Board!B$3:B$1000,"&lt;&gt;"&amp;"Done")</f>
        <v>1</v>
      </c>
    </row>
    <row r="7" spans="2:17" ht="50.1" customHeight="1" x14ac:dyDescent="0.25">
      <c r="B7" s="145"/>
      <c r="C7" s="150"/>
      <c r="D7" s="130" t="str">
        <f t="array" ref="D7">IFERROR(INDEX(Board!$B$3:$F$1000,SMALL(IF(Board!$B$3:B$1000="Planned",IF(Board!$G$3:$G$1000="Fixed Date",ROW(Board!$B$3:B$1000))),ROW(2:2))-M7,5),"")</f>
        <v/>
      </c>
      <c r="E7" s="118" t="str">
        <f t="array" ref="E7">IFERROR(INDEX(Board!$B$3:$F$1000,SMALL(IF(Board!$B$3:B$1000="Analysis In",IF(Board!$G$3:$G$1000="Fixed Date",ROW(Board!$B$3:B$1000))),ROW(2:2))-M7,5),"")</f>
        <v/>
      </c>
      <c r="F7" s="102" t="str">
        <f t="array" ref="F7">IFERROR(INDEX(Board!$B$3:$F$1000,SMALL(IF(Board!$B$3:B$1000="Analysis Out",IF(Board!$G$3:$G$1000="Fixed Date",ROW(Board!$B$3:B$1000))),ROW(2:2))-M7,5),"")</f>
        <v/>
      </c>
      <c r="G7" s="118" t="str">
        <f t="array" ref="G7">IFERROR(INDEX(Board!$B$3:$F$1000,SMALL(IF(Board!$B$3:B$1000="Execution In",IF(Board!$G$3:$G$1000="Fixed Date",ROW(Board!$B$3:B$1000))),ROW(2:2))-M7,5),"")</f>
        <v/>
      </c>
      <c r="H7" s="119" t="str">
        <f t="array" ref="H7">IFERROR(INDEX(Board!$B$3:$F$1000,SMALL(IF(Board!$B$3:B$1000="Execution Out",IF(Board!$G$3:$G$1000="Fixed Date",ROW(Board!$B$3:B$1000))),ROW(2:2))-M7,5),"")</f>
        <v/>
      </c>
      <c r="I7" s="118" t="str">
        <f t="array" ref="I7">IFERROR(INDEX(Board!$B$3:$F$1000,SMALL(IF(Board!$B$3:B$1000="Validation In",IF(Board!$G$3:$G$1000="Fixed Date",ROW(Board!$B$3:B$1000))),ROW(2:2))-M7,5),"")</f>
        <v/>
      </c>
      <c r="J7" s="102" t="str">
        <f t="array" ref="J7">IFERROR(INDEX(Board!$B$3:$F$1000,SMALL(IF(Board!$B$3:B$1000="Validation Out",IF(Board!$G$3:$G$1000="Fixed Date",ROW(Board!$B$3:B$1000))),ROW(2:2))-M7,5),"")</f>
        <v/>
      </c>
      <c r="K7" s="130" t="str">
        <f t="array" aca="1" ref="K7" ca="1">IFERROR(INDEX(Board!$B$3:$R$1000,SMALL(IF(Board!$B$3:B$1000="Done",IF(Board!$G$3:$G$1000="Fixed Date",IF(Board!$R$3:$R$1000&gt;=TODAY()-Settings!$B$2,ROW(Board!$B$3:B$1000)))),ROW(2:2))-M5,5),"")</f>
        <v/>
      </c>
      <c r="M7" s="93">
        <v>2</v>
      </c>
    </row>
    <row r="8" spans="2:17" ht="50.1" customHeight="1" thickBot="1" x14ac:dyDescent="0.3">
      <c r="B8" s="144"/>
      <c r="C8" s="149"/>
      <c r="D8" s="129" t="str">
        <f t="array" ref="D8">IFERROR(INDEX(Board!$B$3:$F$1000,SMALL(IF(Board!$B$3:B$1000="Planned",IF(Board!$G$3:$G$1000="Fixed Date",ROW(Board!$B$3:B$1000))),ROW(3:3))-M8,5),"")</f>
        <v/>
      </c>
      <c r="E8" s="120" t="str">
        <f t="array" ref="E8">IFERROR(INDEX(Board!$B$3:$F$1000,SMALL(IF(Board!$B$3:B$1000="Analysis In",IF(Board!$G$3:$G$1000="Fixed Date",ROW(Board!$B$3:B$1000))),ROW(3:3))-M8,5),"")</f>
        <v/>
      </c>
      <c r="F8" s="121" t="str">
        <f t="array" ref="F8">IFERROR(INDEX(Board!$B$3:$F$1000,SMALL(IF(Board!$B$3:B$1000="Analysis Out",IF(Board!$G$3:$G$1000="Fixed Date",ROW(Board!$B$3:B$1000))),ROW(3:3))-M8,5),"")</f>
        <v/>
      </c>
      <c r="G8" s="120" t="str">
        <f t="array" ref="G8">IFERROR(INDEX(Board!$B$3:$F$1000,SMALL(IF(Board!$B$3:B$1000="Execution In",IF(Board!$G$3:$G$1000="Fixed Date",ROW(Board!$B$3:B$1000))),ROW(3:3))-M8,5),"")</f>
        <v/>
      </c>
      <c r="H8" s="122" t="str">
        <f t="array" ref="H8">IFERROR(INDEX(Board!$B$3:$F$1000,SMALL(IF(Board!$B$3:B$1000="Execution Out",IF(Board!$G$3:$G$1000="Fixed Date",ROW(Board!$B$3:B$1000))),ROW(3:3))-M8,5),"")</f>
        <v/>
      </c>
      <c r="I8" s="120" t="str">
        <f t="array" ref="I8">IFERROR(INDEX(Board!$B$3:$F$1000,SMALL(IF(Board!$B$3:B$1000="Validation In",IF(Board!$G$3:$G$1000="Fixed Date",ROW(Board!$B$3:B$1000))),ROW(3:3))-M8,5),"")</f>
        <v/>
      </c>
      <c r="J8" s="121" t="str">
        <f t="array" ref="J8">IFERROR(INDEX(Board!$B$3:$F$1000,SMALL(IF(Board!$B$3:B$1000="Validation Out",IF(Board!$G$3:$G$1000="Fixed Date",ROW(Board!$B$3:B$1000))),ROW(3:3))-M8,5),"")</f>
        <v/>
      </c>
      <c r="K8" s="129" t="str">
        <f t="array" aca="1" ref="K8" ca="1">IFERROR(INDEX(Board!$B$3:$R$1000,SMALL(IF(Board!$B$3:B$1000="Done",IF(Board!$G$3:$G$1000="Fixed Date",IF(Board!$R$3:$R$1000&gt;=TODAY()-Settings!$B$2,ROW(Board!$B$3:B$1000)))),ROW(3:3))-M6,5),"")</f>
        <v/>
      </c>
      <c r="M8" s="93">
        <v>2</v>
      </c>
    </row>
    <row r="9" spans="2:17" ht="50.1" customHeight="1" x14ac:dyDescent="0.25">
      <c r="B9" s="143" t="s">
        <v>15</v>
      </c>
      <c r="C9" s="148">
        <f>Settings!E14</f>
        <v>5</v>
      </c>
      <c r="D9" s="128" t="str">
        <f t="array" aca="1" ref="D9" ca="1">IFERROR(INDEX(Board!$B$3:$F$1000,SMALL(IF(Board!$B$3:B$1000="Planned",IF(Board!$G$3:$G$1000="Standard",ROW(Board!$B$3:B$1000))),ROW(1:1))-M9,5),"")</f>
        <v>Blocked - Sample Task 1</v>
      </c>
      <c r="E9" s="115" t="str">
        <f t="array" aca="1" ref="E9" ca="1">IFERROR(INDEX(Board!$B$3:$F$1000,SMALL(IF(Board!$B$3:B$1000="Analysis In",IF(Board!$G$3:$G$1000="Standard",ROW(Board!$B$3:B$1000))),ROW(1:1))-M9,5),"")</f>
        <v>Sample Task 3</v>
      </c>
      <c r="F9" s="116" t="str">
        <f t="array" ref="F9">IFERROR(INDEX(Board!$B$3:$F$1000,SMALL(IF(Board!$B$3:B$1000="Analysis Out",IF(Board!$G$3:$G$1000="Standard",ROW(Board!$B$3:B$1000))),ROW(1:1))-M9,5),"")</f>
        <v/>
      </c>
      <c r="G9" s="115" t="str">
        <f t="array" aca="1" ref="G9" ca="1">IFERROR(INDEX(Board!$B$3:$F$1000,SMALL(IF(Board!$B$3:B$1000="Execution In",IF(Board!$G$3:$G$1000="Standard",ROW(Board!$B$3:B$1000))),ROW(1:1))-M9,5),"")</f>
        <v>Sample Task 8</v>
      </c>
      <c r="H9" s="117" t="str">
        <f t="array" aca="1" ref="H9" ca="1">IFERROR(INDEX(Board!$B$3:$F$1000,SMALL(IF(Board!$B$3:B$1000="Execution Out",IF(Board!$G$3:$G$1000="Standard",ROW(Board!$B$3:B$1000))),ROW(1:1))-M9,5),"")</f>
        <v>Sample Task 2</v>
      </c>
      <c r="I9" s="115" t="str">
        <f t="array" aca="1" ref="I9" ca="1">IFERROR(INDEX(Board!$B$3:$F$1000,SMALL(IF(Board!$B$3:B$1000="Validation In",IF(Board!$G$3:$G$1000="Standard",ROW(Board!$B$3:B$1000))),ROW(1:1))-M9,5),"")</f>
        <v>Sample Task 4</v>
      </c>
      <c r="J9" s="116" t="str">
        <f t="array" ref="J9">IFERROR(INDEX(Board!$B$3:$F$1000,SMALL(IF(Board!$B$3:B$1000="Validation Out",IF(Board!$G$3:$G$1000="Standard",ROW(Board!$B$3:B$1000))),ROW(1:1))-M9,5),"")</f>
        <v/>
      </c>
      <c r="K9" s="130" t="str">
        <f t="array" aca="1" ref="K9" ca="1">IFERROR(INDEX(Board!$B$3:$R$1000,SMALL(IF(Board!$B$3:B$1000="Done",IF(Board!$G$3:$G$1000="Standard",IF(Board!$R$3:$R$1000&gt;=TODAY()-Settings!$B$2,ROW(Board!$B$3:B$1000)))),ROW(1:1))-M4,5),"")</f>
        <v/>
      </c>
      <c r="M9" s="93">
        <v>2</v>
      </c>
      <c r="Q9" s="93">
        <f>COUNTIFS(Board!G$3:G$1000,"Standard",Board!B$3:B$1000,"&lt;&gt;"&amp;"",Board!B$3:B$1000,"&lt;&gt;"&amp;"Done")</f>
        <v>9</v>
      </c>
    </row>
    <row r="10" spans="2:17" ht="50.1" customHeight="1" x14ac:dyDescent="0.25">
      <c r="B10" s="145"/>
      <c r="C10" s="150"/>
      <c r="D10" s="130" t="str">
        <f t="array" aca="1" ref="D10" ca="1">IFERROR(INDEX(Board!$B$3:$F$1000,SMALL(IF(Board!$B$3:B$1000="Planned",IF(Board!$G$3:$G$1000="Standard",ROW(Board!$B$3:B$1000))),ROW(2:2))-M10,5),"")</f>
        <v>Sample Task 9</v>
      </c>
      <c r="E10" s="118" t="str">
        <f t="array" aca="1" ref="E10" ca="1">IFERROR(INDEX(Board!$B$3:$F$1000,SMALL(IF(Board!$B$3:B$1000="Analysis In",IF(Board!$G$3:$G$1000="Standard",ROW(Board!$B$3:B$1000))),ROW(2:2))-M10,5),"")</f>
        <v>Sample Task 10</v>
      </c>
      <c r="F10" s="102" t="str">
        <f t="array" ref="F10">IFERROR(INDEX(Board!$B$3:$F$1000,SMALL(IF(Board!$B$3:B$1000="Analysis Out",IF(Board!$G$3:$G$1000="Standard",ROW(Board!$B$3:B$1000))),ROW(2:2))-M10,5),"")</f>
        <v/>
      </c>
      <c r="G10" s="118" t="str">
        <f t="array" ref="G10">IFERROR(INDEX(Board!$B$3:$F$1000,SMALL(IF(Board!$B$3:B$1000="Execution In",IF(Board!$G$3:$G$1000="Standard",ROW(Board!$B$3:B$1000))),ROW(2:2))-M10,5),"")</f>
        <v/>
      </c>
      <c r="H10" s="119" t="str">
        <f t="array" ref="H10">IFERROR(INDEX(Board!$B$3:$F$1000,SMALL(IF(Board!$B$3:B$1000="Execution Out",IF(Board!$G$3:$G$1000="Standard",ROW(Board!$B$3:B$1000))),ROW(2:2))-M10,5),"")</f>
        <v/>
      </c>
      <c r="I10" s="118" t="str">
        <f t="array" ref="I10">IFERROR(INDEX(Board!$B$3:$F$1000,SMALL(IF(Board!$B$3:B$1000="Validation In",IF(Board!$G$3:$G$1000="Standard",ROW(Board!$B$3:B$1000))),ROW(2:2))-M10,5),"")</f>
        <v/>
      </c>
      <c r="J10" s="102" t="str">
        <f t="array" ref="J10">IFERROR(INDEX(Board!$B$3:$F$1000,SMALL(IF(Board!$B$3:B$1000="Validation Out",IF(Board!$G$3:$G$1000="Standard",ROW(Board!$B$3:B$1000))),ROW(2:2))-M10,5),"")</f>
        <v/>
      </c>
      <c r="K10" s="130" t="str">
        <f t="array" aca="1" ref="K10" ca="1">IFERROR(INDEX(Board!$B$3:$R$1000,SMALL(IF(Board!$B$3:B$1000="Done",IF(Board!$G$3:$G$1000="Standard",IF(Board!$R$3:$R$1000&gt;=TODAY()-Settings!$B$2,ROW(Board!$B$3:B$1000)))),ROW(2:2))-M5,5),"")</f>
        <v/>
      </c>
      <c r="M10" s="93">
        <v>2</v>
      </c>
    </row>
    <row r="11" spans="2:17" ht="50.1" customHeight="1" thickBot="1" x14ac:dyDescent="0.3">
      <c r="B11" s="144"/>
      <c r="C11" s="149"/>
      <c r="D11" s="129" t="str">
        <f t="array" aca="1" ref="D11" ca="1">IFERROR(INDEX(Board!$B$3:$F$1000,SMALL(IF(Board!$B$3:B$1000="Planned",IF(Board!$G$3:$G$1000="Standard",ROW(Board!$B$3:B$1000))),ROW(3:3))-M11,5),"")</f>
        <v>Sample Task 11</v>
      </c>
      <c r="E11" s="120" t="str">
        <f t="array" aca="1" ref="E11" ca="1">IFERROR(INDEX(Board!$B$3:$F$1000,SMALL(IF(Board!$B$3:B$1000="Analysis In",IF(Board!$G$3:$G$1000="Standard",ROW(Board!$B$3:B$1000))),ROW(3:3))-M11,5),"")</f>
        <v>Sample Task 18</v>
      </c>
      <c r="F11" s="121" t="str">
        <f t="array" ref="F11">IFERROR(INDEX(Board!$B$3:$F$1000,SMALL(IF(Board!$B$3:B$1000="Analysis Out",IF(Board!$G$3:$G$1000="Standard",ROW(Board!$B$3:B$1000))),ROW(3:3))-M11,5),"")</f>
        <v/>
      </c>
      <c r="G11" s="120" t="str">
        <f t="array" ref="G11">IFERROR(INDEX(Board!$B$3:$F$1000,SMALL(IF(Board!$B$3:B$1000="Execution In",IF(Board!$G$3:$G$1000="Standard",ROW(Board!$B$3:B$1000))),ROW(3:3))-M11,5),"")</f>
        <v/>
      </c>
      <c r="H11" s="122" t="str">
        <f t="array" ref="H11">IFERROR(INDEX(Board!$B$3:$F$1000,SMALL(IF(Board!$B$3:B$1000="Execution Out",IF(Board!$G$3:$G$1000="Standard",ROW(Board!$B$3:B$1000))),ROW(3:3))-M11,5),"")</f>
        <v/>
      </c>
      <c r="I11" s="120" t="str">
        <f t="array" ref="I11">IFERROR(INDEX(Board!$B$3:$F$1000,SMALL(IF(Board!$B$3:B$1000="Validation In",IF(Board!$G$3:$G$1000="Standard",ROW(Board!$B$3:B$1000))),ROW(3:3))-M11,5),"")</f>
        <v/>
      </c>
      <c r="J11" s="121" t="str">
        <f t="array" ref="J11">IFERROR(INDEX(Board!$B$3:$F$1000,SMALL(IF(Board!$B$3:B$1000="Validation Out",IF(Board!$G$3:$G$1000="Standard",ROW(Board!$B$3:B$1000))),ROW(3:3))-M11,5),"")</f>
        <v/>
      </c>
      <c r="K11" s="129" t="str">
        <f t="array" aca="1" ref="K11" ca="1">IFERROR(INDEX(Board!$B$3:$R$1000,SMALL(IF(Board!$B$3:B$1000="Done",IF(Board!$G$3:$G$1000="Standard",IF(Board!$R$3:$R$1000&gt;=TODAY()-Settings!$B$2,ROW(Board!$B$3:B$1000)))),ROW(3:3))-M6,5),"")</f>
        <v/>
      </c>
      <c r="M11" s="93">
        <v>2</v>
      </c>
    </row>
    <row r="12" spans="2:17" ht="50.1" customHeight="1" thickBot="1" x14ac:dyDescent="0.3">
      <c r="B12" s="147" t="s">
        <v>61</v>
      </c>
      <c r="C12" s="151">
        <f>Settings!E15</f>
        <v>1</v>
      </c>
      <c r="D12" s="141" t="str">
        <f t="array" ref="D12">IFERROR(INDEX(Board!$B$3:$F$1000,SMALL(IF(Board!$B$3:B$1000="Planned",IF(Board!$G$3:$G$1000="Intangible",ROW(Board!$B$3:B$1000))),ROW(4:4))-M12,5),"")</f>
        <v/>
      </c>
      <c r="E12" s="120" t="str">
        <f t="array" ref="E12">IFERROR(INDEX(Board!$B$3:$F$1000,SMALL(IF(Board!$B$3:B$1000="Analysis In",IF(Board!$G$3:$G$1000="Intangible",ROW(Board!$B$3:B$1000))),ROW(1:1))-M12,5),"")</f>
        <v/>
      </c>
      <c r="F12" s="121" t="str">
        <f t="array" ref="F12">IFERROR(INDEX(Board!$B$3:$F$1000,SMALL(IF(Board!$B$3:B$1000="Analysis Out",IF(Board!$G$3:$G$1000="Intangible",ROW(Board!$B$3:B$1000))),ROW(1:1))-M12,5),"")</f>
        <v/>
      </c>
      <c r="G12" s="120" t="str">
        <f t="array" ref="G12">IFERROR(INDEX(Board!$B$3:$F$1000,SMALL(IF(Board!$B$3:B$1000="Execution In",IF(Board!$G$3:$G$1000="Expedite",ROW(Board!$B$3:B$1000))),ROW(1:1))-M12,5),"")</f>
        <v/>
      </c>
      <c r="H12" s="122" t="str">
        <f t="array" ref="H12">IFERROR(INDEX(Board!$B$3:$F$1000,SMALL(IF(Board!$B$3:B$1000="Execution Out",IF(Board!$G$3:$G$1000="Intangible",ROW(Board!$B$3:B$1000))),ROW(1:1))-M12,5),"")</f>
        <v/>
      </c>
      <c r="I12" s="120" t="str">
        <f t="array" ref="I12">IFERROR(INDEX(Board!$B$3:$F$1000,SMALL(IF(Board!$B$3:B$1000="Validation In",IF(Board!$G$3:$G$1000="Intangible",ROW(Board!$B$3:B$1000))),ROW(1:1))-M12,5),"")</f>
        <v/>
      </c>
      <c r="J12" s="122" t="str">
        <f t="array" ref="J12">IFERROR(INDEX(Board!$B$3:$F$1000,SMALL(IF(Board!$B$3:B$1000="Validation Out",IF(Board!$G$3:$G$1000="Intangible",ROW(Board!$B$3:B$1000))),ROW(1:1))-M12,5),"")</f>
        <v/>
      </c>
      <c r="K12" s="129" t="str">
        <f t="array" aca="1" ref="K12" ca="1">IFERROR(INDEX(Board!$B$3:$R$1000,SMALL(IF(Board!$B$3:B$1000="Done",IF(Board!$G$3:$G$1000="Intangible",IF(Board!$R$3:$R$1000&gt;=TODAY()-Settings!$B$2,ROW(Board!$B$3:B$1000)))),ROW(1:1))-M4,5),"")</f>
        <v/>
      </c>
      <c r="M12" s="93">
        <v>2</v>
      </c>
      <c r="Q12" s="93">
        <f>COUNTIFS(Board!G$3:G$1000,"Intangible",Board!B$3:B$1000,"&lt;&gt;"&amp;"",Board!B$3:B$1000,"&lt;&gt;"&amp;"Done")</f>
        <v>0</v>
      </c>
    </row>
    <row r="13" spans="2:17" x14ac:dyDescent="0.25">
      <c r="F13" s="78"/>
      <c r="H13" s="78"/>
    </row>
    <row r="15" spans="2:17" x14ac:dyDescent="0.25">
      <c r="F15" s="78"/>
      <c r="G15" s="78"/>
      <c r="H15" s="78"/>
    </row>
    <row r="16" spans="2:17" x14ac:dyDescent="0.25">
      <c r="F16" s="78"/>
      <c r="G16" s="78"/>
      <c r="H16" s="78"/>
    </row>
  </sheetData>
  <mergeCells count="14">
    <mergeCell ref="K1:K3"/>
    <mergeCell ref="C4:C5"/>
    <mergeCell ref="B4:B5"/>
    <mergeCell ref="B6:B8"/>
    <mergeCell ref="C6:C8"/>
    <mergeCell ref="C9:C11"/>
    <mergeCell ref="B9:B11"/>
    <mergeCell ref="E1:F1"/>
    <mergeCell ref="G1:H1"/>
    <mergeCell ref="I1:J1"/>
    <mergeCell ref="D1:D2"/>
    <mergeCell ref="E3:F3"/>
    <mergeCell ref="G3:H3"/>
    <mergeCell ref="I3:J3"/>
  </mergeCells>
  <conditionalFormatting sqref="D4:J12">
    <cfRule type="notContainsBlanks" dxfId="91" priority="25">
      <formula>LEN(TRIM(D4))&gt;0</formula>
    </cfRule>
  </conditionalFormatting>
  <conditionalFormatting sqref="D4:J12">
    <cfRule type="containsText" dxfId="90" priority="11" operator="containsText" text="Blocked - ">
      <formula>NOT(ISERROR(SEARCH("Blocked - ",D4)))</formula>
    </cfRule>
  </conditionalFormatting>
  <conditionalFormatting sqref="K4:K5">
    <cfRule type="notContainsBlanks" dxfId="24" priority="10">
      <formula>LEN(TRIM(K4))&gt;0</formula>
    </cfRule>
  </conditionalFormatting>
  <conditionalFormatting sqref="K4:K5">
    <cfRule type="containsText" dxfId="22" priority="9" operator="containsText" text="Blocked - ">
      <formula>NOT(ISERROR(SEARCH("Blocked - ",K4)))</formula>
    </cfRule>
  </conditionalFormatting>
  <conditionalFormatting sqref="K6:K8">
    <cfRule type="notContainsBlanks" dxfId="20" priority="8">
      <formula>LEN(TRIM(K6))&gt;0</formula>
    </cfRule>
  </conditionalFormatting>
  <conditionalFormatting sqref="K6:K8">
    <cfRule type="containsText" dxfId="18" priority="7" operator="containsText" text="Blocked - ">
      <formula>NOT(ISERROR(SEARCH("Blocked - ",K6)))</formula>
    </cfRule>
  </conditionalFormatting>
  <conditionalFormatting sqref="K12">
    <cfRule type="notContainsBlanks" dxfId="12" priority="4">
      <formula>LEN(TRIM(K12))&gt;0</formula>
    </cfRule>
  </conditionalFormatting>
  <conditionalFormatting sqref="K12">
    <cfRule type="containsText" dxfId="10" priority="3" operator="containsText" text="Blocked - ">
      <formula>NOT(ISERROR(SEARCH("Blocked - ",K12)))</formula>
    </cfRule>
  </conditionalFormatting>
  <conditionalFormatting sqref="K9:K11">
    <cfRule type="notContainsBlanks" dxfId="8" priority="2">
      <formula>LEN(TRIM(K9))&gt;0</formula>
    </cfRule>
  </conditionalFormatting>
  <conditionalFormatting sqref="K9:K11">
    <cfRule type="containsText" dxfId="6"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workbookViewId="0">
      <selection activeCell="G18" sqref="G18"/>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03" t="s">
        <v>198</v>
      </c>
      <c r="D2" s="103"/>
      <c r="E2" s="103"/>
      <c r="F2" s="103"/>
      <c r="G2" s="103"/>
      <c r="H2" s="76"/>
      <c r="I2" s="76"/>
      <c r="J2" s="77"/>
    </row>
    <row r="3" spans="2:10" ht="18.600000000000001" thickTop="1" thickBot="1" x14ac:dyDescent="0.4">
      <c r="B3" s="92" t="s">
        <v>217</v>
      </c>
      <c r="C3" s="91"/>
      <c r="D3" s="91"/>
      <c r="E3" s="91"/>
      <c r="F3" s="91"/>
      <c r="G3" s="91"/>
      <c r="H3" s="78"/>
      <c r="I3" s="104" t="s">
        <v>209</v>
      </c>
      <c r="J3" s="106"/>
    </row>
    <row r="4" spans="2:10" ht="15.6" thickTop="1" thickBot="1" x14ac:dyDescent="0.35">
      <c r="B4" s="79" t="s">
        <v>199</v>
      </c>
      <c r="C4" s="80" t="s">
        <v>5</v>
      </c>
      <c r="D4" s="80" t="s">
        <v>6</v>
      </c>
      <c r="E4" s="80" t="s">
        <v>7</v>
      </c>
      <c r="F4" s="80" t="s">
        <v>8</v>
      </c>
      <c r="G4" s="80" t="s">
        <v>206</v>
      </c>
      <c r="H4" s="78"/>
      <c r="I4" s="78" t="s">
        <v>210</v>
      </c>
      <c r="J4" s="90">
        <f ca="1">COUNTIF(Board!C2:C1000,"On Time")</f>
        <v>5</v>
      </c>
    </row>
    <row r="5" spans="2:10" ht="14.45" x14ac:dyDescent="0.3">
      <c r="B5" s="81" t="s">
        <v>200</v>
      </c>
      <c r="C5" s="78">
        <f>Board!K2</f>
        <v>3</v>
      </c>
      <c r="D5" s="78">
        <f>Board!M1</f>
        <v>3</v>
      </c>
      <c r="E5" s="78">
        <f>Board!O1</f>
        <v>1</v>
      </c>
      <c r="F5" s="78">
        <f>Board!Q1</f>
        <v>1</v>
      </c>
      <c r="G5" s="78">
        <f>SUM(C5:F5)</f>
        <v>8</v>
      </c>
      <c r="H5" s="78"/>
      <c r="I5" s="78" t="s">
        <v>211</v>
      </c>
      <c r="J5" s="90">
        <f ca="1">COUNTIF(Board!C2:C1000,"Due Today")</f>
        <v>0</v>
      </c>
    </row>
    <row r="6" spans="2:10" ht="14.45" x14ac:dyDescent="0.3">
      <c r="B6" s="81" t="s">
        <v>201</v>
      </c>
      <c r="C6" s="78">
        <f ca="1">'Board Active'!E2</f>
        <v>3</v>
      </c>
      <c r="D6" s="78">
        <f ca="1">'Board Active'!G1</f>
        <v>3</v>
      </c>
      <c r="E6" s="78">
        <f ca="1">'Board Active'!I1</f>
        <v>2</v>
      </c>
      <c r="F6" s="78">
        <f ca="1">'Board Active'!K1</f>
        <v>1</v>
      </c>
      <c r="G6" s="78">
        <f ca="1">SUM(C6:F6)</f>
        <v>9</v>
      </c>
      <c r="H6" s="78"/>
      <c r="I6" s="78" t="s">
        <v>212</v>
      </c>
      <c r="J6" s="90">
        <f ca="1">COUNTIF(Board!C2:C1000,"Blocked")</f>
        <v>1</v>
      </c>
    </row>
    <row r="7" spans="2:10" ht="14.45" x14ac:dyDescent="0.3">
      <c r="B7" s="82"/>
      <c r="C7" s="78"/>
      <c r="D7" s="78"/>
      <c r="E7" s="78"/>
      <c r="F7" s="78"/>
      <c r="G7" s="78"/>
      <c r="H7" s="78"/>
      <c r="I7" s="78" t="s">
        <v>213</v>
      </c>
      <c r="J7" s="90">
        <f ca="1">COUNTIF(Board!C2:C1000,"Late")</f>
        <v>4</v>
      </c>
    </row>
    <row r="8" spans="2:10" ht="18" thickBot="1" x14ac:dyDescent="0.4">
      <c r="B8" s="105" t="s">
        <v>214</v>
      </c>
      <c r="C8" s="104"/>
      <c r="D8" s="78"/>
      <c r="E8" s="104" t="s">
        <v>208</v>
      </c>
      <c r="F8" s="104"/>
      <c r="G8" s="104"/>
      <c r="H8" s="78"/>
      <c r="I8" s="78"/>
      <c r="J8" s="83"/>
    </row>
    <row r="9" spans="2:10" thickTop="1" x14ac:dyDescent="0.3">
      <c r="B9" s="81" t="s">
        <v>203</v>
      </c>
      <c r="C9" s="75">
        <f>AVERAGEIF('Weekly Summary'!P2:P1000,"&lt;&gt;"&amp;"")</f>
        <v>2.6666666666666665</v>
      </c>
      <c r="D9" s="78"/>
      <c r="E9" s="84" t="s">
        <v>77</v>
      </c>
      <c r="F9" s="84" t="s">
        <v>78</v>
      </c>
      <c r="G9" s="78"/>
      <c r="H9" s="78"/>
      <c r="I9" s="78"/>
      <c r="J9" s="83"/>
    </row>
    <row r="10" spans="2:10" ht="14.45" x14ac:dyDescent="0.3">
      <c r="B10" s="85" t="s">
        <v>202</v>
      </c>
      <c r="C10" s="74">
        <f ca="1">OFFSET('Weekly Summary'!P1,MATCH(TODAY(),'Weekly Summary'!C2:C1000),0)</f>
        <v>2.6666666666666665</v>
      </c>
      <c r="D10" s="78"/>
      <c r="E10" s="95">
        <f>Forecast!K4</f>
        <v>1</v>
      </c>
      <c r="F10" s="96">
        <f ca="1">Forecast!M4</f>
        <v>42861</v>
      </c>
      <c r="G10" s="78"/>
      <c r="H10" s="78"/>
      <c r="I10" s="78"/>
      <c r="J10" s="83"/>
    </row>
    <row r="11" spans="2:10" ht="14.45" x14ac:dyDescent="0.3">
      <c r="B11" s="81" t="s">
        <v>204</v>
      </c>
      <c r="C11" s="75">
        <f>AVERAGEIF('Monthly Summary'!P1:P1000,"&lt;&gt;"&amp;"")</f>
        <v>2</v>
      </c>
      <c r="D11" s="78"/>
      <c r="E11" s="97">
        <f>Forecast!K5</f>
        <v>0.95</v>
      </c>
      <c r="F11" s="98">
        <f ca="1">Forecast!M5</f>
        <v>42854</v>
      </c>
      <c r="G11" s="78"/>
      <c r="H11" s="78"/>
      <c r="I11" s="78"/>
      <c r="J11" s="83"/>
    </row>
    <row r="12" spans="2:10" ht="14.45" x14ac:dyDescent="0.3">
      <c r="B12" s="81" t="s">
        <v>205</v>
      </c>
      <c r="C12" s="75" t="str">
        <f ca="1">IFERROR(OFFSET('Monthly Summary'!P1,MATCH(TODAY(),'Monthly Summary'!C2:C1000),0),"")</f>
        <v/>
      </c>
      <c r="D12" s="78"/>
      <c r="E12" s="97">
        <f>Forecast!K6</f>
        <v>0.9</v>
      </c>
      <c r="F12" s="98">
        <f ca="1">Forecast!M6</f>
        <v>42854</v>
      </c>
      <c r="G12" s="78"/>
      <c r="H12" s="78"/>
      <c r="I12" s="78"/>
      <c r="J12" s="83"/>
    </row>
    <row r="13" spans="2:10" thickBot="1" x14ac:dyDescent="0.35">
      <c r="B13" s="86" t="s">
        <v>207</v>
      </c>
      <c r="C13" s="87">
        <f ca="1">IFERROR(OFFSET('Monthly Summary'!P1,MATCH(TODAY(),'Monthly Summary'!C2:C1000),0),'Monthly Summary'!P2)</f>
        <v>2</v>
      </c>
      <c r="D13" s="88"/>
      <c r="E13" s="99">
        <f>Forecast!K7</f>
        <v>0.85</v>
      </c>
      <c r="F13" s="100">
        <f ca="1">Forecast!M7</f>
        <v>42854</v>
      </c>
      <c r="G13" s="88"/>
      <c r="H13" s="88"/>
      <c r="I13" s="88"/>
      <c r="J13" s="89"/>
    </row>
  </sheetData>
  <mergeCells count="4">
    <mergeCell ref="C2:G2"/>
    <mergeCell ref="E8:G8"/>
    <mergeCell ref="B8:C8"/>
    <mergeCell ref="I3:J3"/>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S1000"/>
  <sheetViews>
    <sheetView workbookViewId="0">
      <pane ySplit="2" topLeftCell="A3" activePane="bottomLeft" state="frozen"/>
      <selection activeCell="B1" sqref="B1"/>
      <selection pane="bottomLeft" activeCell="G19" sqref="G19"/>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s>
  <sheetData>
    <row r="1" spans="1:19" x14ac:dyDescent="0.25">
      <c r="B1" s="110" t="s">
        <v>0</v>
      </c>
      <c r="C1" s="23"/>
      <c r="D1" s="107" t="s">
        <v>1</v>
      </c>
      <c r="E1" s="107" t="s">
        <v>2</v>
      </c>
      <c r="F1" s="101"/>
      <c r="G1" s="107" t="s">
        <v>3</v>
      </c>
      <c r="H1" s="26"/>
      <c r="I1" s="112" t="s">
        <v>195</v>
      </c>
      <c r="J1" s="107" t="s">
        <v>4</v>
      </c>
      <c r="K1" s="10" t="s">
        <v>5</v>
      </c>
      <c r="L1" s="14" t="s">
        <v>6</v>
      </c>
      <c r="M1" s="15">
        <f>Settings!B13</f>
        <v>3</v>
      </c>
      <c r="N1" s="14" t="s">
        <v>7</v>
      </c>
      <c r="O1" s="15">
        <f>Settings!B14</f>
        <v>1</v>
      </c>
      <c r="P1" s="14" t="s">
        <v>8</v>
      </c>
      <c r="Q1" s="15">
        <f>Settings!B15</f>
        <v>1</v>
      </c>
      <c r="R1" s="108" t="s">
        <v>9</v>
      </c>
      <c r="S1" s="111" t="s">
        <v>10</v>
      </c>
    </row>
    <row r="2" spans="1:19" x14ac:dyDescent="0.25">
      <c r="B2" s="110"/>
      <c r="C2" s="23" t="s">
        <v>11</v>
      </c>
      <c r="D2" s="107" t="s">
        <v>1</v>
      </c>
      <c r="E2" s="107"/>
      <c r="F2" s="101"/>
      <c r="G2" s="107"/>
      <c r="H2" s="26" t="s">
        <v>12</v>
      </c>
      <c r="I2" s="112"/>
      <c r="J2" s="107"/>
      <c r="K2" s="11">
        <f>Settings!B12</f>
        <v>3</v>
      </c>
      <c r="L2" s="16" t="s">
        <v>13</v>
      </c>
      <c r="M2" s="17" t="s">
        <v>14</v>
      </c>
      <c r="N2" s="16" t="s">
        <v>13</v>
      </c>
      <c r="O2" s="17" t="s">
        <v>14</v>
      </c>
      <c r="P2" s="16" t="s">
        <v>13</v>
      </c>
      <c r="Q2" s="17" t="s">
        <v>14</v>
      </c>
      <c r="R2" s="109"/>
      <c r="S2" s="111"/>
    </row>
    <row r="3" spans="1:19" ht="14.45" x14ac:dyDescent="0.3">
      <c r="A3">
        <v>1</v>
      </c>
      <c r="B3" s="48" t="str">
        <f t="shared" ref="B3:B24" si="0">IF(R3&lt;&gt;"", "Done", IF(Q3&lt;&gt;"","Validation Out", IF(P3&lt;&gt;"", "Validation In", IF(O3&lt;&gt;"", "Execution Out",IF(N3&lt;&gt;"","Execution In",IF(M3&lt;&gt;"","Analysis Out",IF(L3&lt;&gt;"","Analysis In",IF(K3&lt;&gt;"","Planned",""))))))))</f>
        <v>Planned</v>
      </c>
      <c r="C3" t="str">
        <f ca="1">IF(K3&lt;&gt;"",IF(COUNTIF(Blocks!B$3:B988,D3)&gt;0,"Blocked",IF(B3="Done","Done",IF('Board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19" ht="14.45" x14ac:dyDescent="0.3">
      <c r="A4">
        <v>2</v>
      </c>
      <c r="B4" s="48" t="str">
        <f t="shared" si="0"/>
        <v>Execution Out</v>
      </c>
      <c r="C4" t="str">
        <f ca="1">IF(K4&lt;&gt;"",IF(COUNTIF(Blocks!B$3:B989,D4)&gt;0,"Blocked",IF(B4="Done","Done",IF('Board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19" ht="14.45" x14ac:dyDescent="0.3">
      <c r="A5">
        <v>3</v>
      </c>
      <c r="B5" s="48" t="str">
        <f t="shared" si="0"/>
        <v>Analysis In</v>
      </c>
      <c r="C5" t="str">
        <f ca="1">IF(K5&lt;&gt;"",IF(COUNTIF(Blocks!B$3:B990,D5)&gt;0,"Blocked",IF(B5="Done","Done",IF('Board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19" ht="14.45" x14ac:dyDescent="0.3">
      <c r="A6">
        <v>4</v>
      </c>
      <c r="B6" s="48" t="str">
        <f t="shared" si="0"/>
        <v>Validation In</v>
      </c>
      <c r="C6" t="str">
        <f ca="1">IF(K6&lt;&gt;"",IF(COUNTIF(Blocks!B$3:B991,D6)&gt;0,"Blocked",IF(B6="Done","Done",IF('Board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19" ht="14.45" x14ac:dyDescent="0.3">
      <c r="A7">
        <v>5</v>
      </c>
      <c r="B7" s="48" t="str">
        <f t="shared" si="0"/>
        <v>Done</v>
      </c>
      <c r="C7" t="str">
        <f ca="1">IF(K7&lt;&gt;"",IF(COUNTIF(Blocks!B$3:B992,D7)&gt;0,"Blocked",IF(B7="Done","Done",IF('Board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19" ht="14.45" x14ac:dyDescent="0.3">
      <c r="A8">
        <v>6</v>
      </c>
      <c r="B8" s="48" t="str">
        <f t="shared" si="0"/>
        <v>Done</v>
      </c>
      <c r="C8" t="str">
        <f ca="1">IF(K8&lt;&gt;"",IF(COUNTIF(Blocks!B$3:B993,D8)&gt;0,"Blocked",IF(B8="Done","Done",IF('Board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19" ht="14.45" x14ac:dyDescent="0.3">
      <c r="A9">
        <v>7</v>
      </c>
      <c r="B9" s="48" t="str">
        <f t="shared" si="0"/>
        <v>Done</v>
      </c>
      <c r="C9" t="str">
        <f ca="1">IF(K9&lt;&gt;"",IF(COUNTIF(Blocks!B$3:B994,D9)&gt;0,"Blocked",IF(B9="Done","Done",IF('Board Active'!N9=TODAY(),"Due Today",IF('Board Active'!N9&lt;TODAY(),"Late","On Time")))),"")</f>
        <v>Done</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f t="shared" si="4"/>
        <v>3</v>
      </c>
    </row>
    <row r="10" spans="1:19" ht="14.45" x14ac:dyDescent="0.3">
      <c r="A10">
        <v>8</v>
      </c>
      <c r="B10" s="48" t="str">
        <f t="shared" si="0"/>
        <v>Execution In</v>
      </c>
      <c r="C10" t="str">
        <f ca="1">IF(K10&lt;&gt;"",IF(COUNTIF(Blocks!B$3:B995,D10)&gt;0,"Blocked",IF(B10="Done","Done",IF('Board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19" ht="14.45" x14ac:dyDescent="0.3">
      <c r="A11">
        <v>9</v>
      </c>
      <c r="B11" s="48" t="str">
        <f t="shared" si="0"/>
        <v>Planned</v>
      </c>
      <c r="C11" t="str">
        <f ca="1">IF(K11&lt;&gt;"",IF(COUNTIF(Blocks!B$3:B996,D11)&gt;0,"Blocked",IF(B11="Done","Done",IF('Board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19" ht="14.45" x14ac:dyDescent="0.3">
      <c r="A12">
        <v>10</v>
      </c>
      <c r="B12" s="48" t="str">
        <f t="shared" si="0"/>
        <v>Analysis In</v>
      </c>
      <c r="C12" t="str">
        <f ca="1">IF(K12&lt;&gt;"",IF(COUNTIF(Blocks!B$3:B997,D12)&gt;0,"Blocked",IF(B12="Done","Done",IF('Board Active'!N12=TODAY(),"Due Today",IF('Board Active'!N12&lt;TODAY(),"Late","On Time")))),"")</f>
        <v>On Time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19" ht="14.45" x14ac:dyDescent="0.3">
      <c r="A13">
        <v>11</v>
      </c>
      <c r="B13" s="48" t="str">
        <f t="shared" si="0"/>
        <v>Planned</v>
      </c>
      <c r="C13" t="str">
        <f ca="1">IF(K13&lt;&gt;"",IF(COUNTIF(Blocks!B$3:B998,D13)&gt;0,"Blocked",IF(B13="Done","Done",IF('Board Active'!N13=TODAY(),"Due Today",IF('Board Active'!N13&lt;TODAY(),"Late","On Time")))),"")</f>
        <v>On Time</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19" ht="14.45" x14ac:dyDescent="0.3">
      <c r="A14">
        <v>12</v>
      </c>
      <c r="B14" s="48" t="str">
        <f t="shared" si="0"/>
        <v>Planned</v>
      </c>
      <c r="C14" t="str">
        <f ca="1">IF(K14&lt;&gt;"",IF(COUNTIF(Blocks!B$3:B999,D14)&gt;0,"Blocked",IF(B14="Done","Done",IF('Board Active'!N14=TODAY(),"Due Today",IF('Board Active'!N14&lt;TODAY(),"Late","On Time")))),"")</f>
        <v>On Time</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row>
    <row r="15" spans="1:19" ht="14.45" x14ac:dyDescent="0.3">
      <c r="A15">
        <v>13</v>
      </c>
      <c r="B15" s="48" t="str">
        <f t="shared" si="0"/>
        <v/>
      </c>
      <c r="C15" t="str">
        <f ca="1">IF(K15&lt;&gt;"",IF(COUNTIF(Blocks!B$3:B1000,D15)&gt;0,"Blocked",IF(B15="Done","Done",IF('Board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19" ht="14.45" x14ac:dyDescent="0.3">
      <c r="A16">
        <v>14</v>
      </c>
      <c r="B16" s="48" t="str">
        <f t="shared" si="0"/>
        <v/>
      </c>
      <c r="C16" t="str">
        <f ca="1">IF(K16&lt;&gt;"",IF(COUNTIF(Blocks!B$3:B1001,D16)&gt;0,"Blocked",IF(B16="Done","Done",IF('Board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5">IF(J16="&lt;= 1 day","XS",IF(J16="2 days","S",IF(J16="3 days","M",IF(J16="&lt;= 1 week","L",IF(J16="&lt;= 2 weeks","XL","")))))</f>
        <v>XL</v>
      </c>
      <c r="I16" s="4">
        <v>42808</v>
      </c>
      <c r="J16" t="s">
        <v>62</v>
      </c>
      <c r="K16" s="12"/>
      <c r="S16" s="48" t="str">
        <f t="shared" si="4"/>
        <v/>
      </c>
    </row>
    <row r="17" spans="1:19" ht="14.45" x14ac:dyDescent="0.3">
      <c r="A17">
        <v>15</v>
      </c>
      <c r="B17" s="48" t="str">
        <f t="shared" si="0"/>
        <v/>
      </c>
      <c r="C17" t="str">
        <f ca="1">IF(K17&lt;&gt;"",IF(COUNTIF(Blocks!B$3:B1002,D17)&gt;0,"Blocked",IF(B17="Done","Done",IF('Board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5"/>
        <v>L</v>
      </c>
      <c r="I17" s="4">
        <v>42808</v>
      </c>
      <c r="J17" t="s">
        <v>17</v>
      </c>
      <c r="K17" s="12"/>
      <c r="S17" s="48" t="str">
        <f t="shared" si="4"/>
        <v/>
      </c>
    </row>
    <row r="18" spans="1:19" ht="14.45" x14ac:dyDescent="0.3">
      <c r="A18">
        <v>16</v>
      </c>
      <c r="B18" s="48" t="str">
        <f t="shared" si="0"/>
        <v/>
      </c>
      <c r="C18" t="str">
        <f ca="1">IF(K18&lt;&gt;"",IF(COUNTIF(Blocks!B$3:B1003,D18)&gt;0,"Blocked",IF(B18="Done","Done",IF('Board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5"/>
        <v>L</v>
      </c>
      <c r="I18" s="4">
        <v>42808</v>
      </c>
      <c r="J18" t="s">
        <v>17</v>
      </c>
      <c r="K18" s="12"/>
      <c r="S18" s="48" t="str">
        <f t="shared" si="4"/>
        <v/>
      </c>
    </row>
    <row r="19" spans="1:19" ht="14.45" x14ac:dyDescent="0.3">
      <c r="A19">
        <v>17</v>
      </c>
      <c r="B19" s="48" t="str">
        <f t="shared" si="0"/>
        <v/>
      </c>
      <c r="C19" t="str">
        <f ca="1">IF(K19&lt;&gt;"",IF(COUNTIF(Blocks!B$3:B1004,D19)&gt;0,"Blocked",IF(B19="Done","Done",IF('Board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5"/>
        <v>XL</v>
      </c>
      <c r="I19" s="4">
        <v>42808</v>
      </c>
      <c r="J19" t="s">
        <v>62</v>
      </c>
      <c r="K19" s="12"/>
      <c r="S19" s="48" t="str">
        <f t="shared" si="4"/>
        <v/>
      </c>
    </row>
    <row r="20" spans="1:19" ht="14.45" x14ac:dyDescent="0.3">
      <c r="A20">
        <v>18</v>
      </c>
      <c r="B20" s="48" t="str">
        <f t="shared" si="0"/>
        <v>Analysis In</v>
      </c>
      <c r="C20" t="str">
        <f ca="1">IF(K20&lt;&gt;"",IF(COUNTIF(Blocks!B$3:B1005,D20)&gt;0,"Blocked",IF(B20="Done","Done",IF('Board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5"/>
        <v>XL</v>
      </c>
      <c r="I20" s="4">
        <v>42808</v>
      </c>
      <c r="J20" t="s">
        <v>62</v>
      </c>
      <c r="K20" s="12">
        <v>42809</v>
      </c>
      <c r="L20" s="18">
        <v>42809</v>
      </c>
      <c r="S20" s="48" t="str">
        <f t="shared" si="4"/>
        <v/>
      </c>
    </row>
    <row r="21" spans="1:19" ht="14.45" x14ac:dyDescent="0.3">
      <c r="A21">
        <v>19</v>
      </c>
      <c r="B21" s="48" t="str">
        <f t="shared" si="0"/>
        <v/>
      </c>
      <c r="C21" t="str">
        <f ca="1">IF(K21&lt;&gt;"",IF(COUNTIF(Blocks!B$3:B1006,D21)&gt;0,"Blocked",IF(B21="Done","Done",IF('Board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5"/>
        <v>L</v>
      </c>
      <c r="I21" s="4">
        <v>42808</v>
      </c>
      <c r="J21" t="s">
        <v>17</v>
      </c>
      <c r="K21" s="12"/>
      <c r="S21" s="48" t="str">
        <f t="shared" si="4"/>
        <v/>
      </c>
    </row>
    <row r="22" spans="1:19" ht="14.45" x14ac:dyDescent="0.3">
      <c r="A22">
        <v>20</v>
      </c>
      <c r="B22" s="48" t="str">
        <f t="shared" si="0"/>
        <v>Done</v>
      </c>
      <c r="C22" t="str">
        <f ca="1">IF(K22&lt;&gt;"",IF(COUNTIF(Blocks!B$3:B1007,D22)&gt;0,"Blocked",IF(B22="Done","Done",IF('Board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5"/>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0"/>
        <v>Done</v>
      </c>
      <c r="C23" t="str">
        <f ca="1">IF(K23&lt;&gt;"",IF(COUNTIF(Blocks!B$3:B1008,D23)&gt;0,"Blocked",IF(B23="Done","Done",IF('Board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5"/>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0"/>
        <v/>
      </c>
      <c r="C24" t="str">
        <f ca="1">IF(K24&lt;&gt;"",IF(COUNTIF(Blocks!B$3:B1009,D24)&gt;0,"Blocked",IF(B24="Done","Done",IF('Board Active'!N24=TODAY(),"Due Today",IF('Board Active'!N24&lt;TODAY(),"Late","On Time")))),"")</f>
        <v/>
      </c>
      <c r="D24" s="48" t="str">
        <f>IF(E24&lt;&gt;"",Settings!B$9&amp;A24,"")</f>
        <v/>
      </c>
      <c r="F24" t="str">
        <f t="shared" si="2"/>
        <v/>
      </c>
      <c r="H24" t="str">
        <f t="shared" si="5"/>
        <v/>
      </c>
      <c r="K24" s="12"/>
      <c r="S24" s="48" t="str">
        <f t="shared" si="4"/>
        <v/>
      </c>
    </row>
    <row r="25" spans="1:19" ht="14.45" x14ac:dyDescent="0.3">
      <c r="A25">
        <v>23</v>
      </c>
      <c r="B25" s="48"/>
      <c r="C25" t="str">
        <f ca="1">IF(K25&lt;&gt;"",IF(COUNTIF(Blocks!B$3:B1010,D25)&gt;0,"Blocked",IF(B25="Done","Done",IF('Board Active'!N25=TODAY(),"Due Today",IF('Board Active'!N25&lt;TODAY(),"Late","On Time")))),"")</f>
        <v/>
      </c>
      <c r="D25" s="48" t="str">
        <f>IF(E25&lt;&gt;"",Settings!B$9&amp;A25,"")</f>
        <v/>
      </c>
      <c r="F25" t="str">
        <f t="shared" si="2"/>
        <v/>
      </c>
      <c r="H25" t="str">
        <f t="shared" si="5"/>
        <v/>
      </c>
      <c r="K25" s="12"/>
      <c r="S25" s="48" t="str">
        <f t="shared" si="4"/>
        <v/>
      </c>
    </row>
    <row r="26" spans="1:19" ht="14.45" x14ac:dyDescent="0.3">
      <c r="A26">
        <v>24</v>
      </c>
      <c r="B26" s="48"/>
      <c r="C26" t="str">
        <f ca="1">IF(K26&lt;&gt;"",IF(COUNTIF(Blocks!B$3:B1011,D26)&gt;0,"Blocked",IF(B26="Done","Done",IF('Board Active'!N26=TODAY(),"Due Today",IF('Board Active'!N26&lt;TODAY(),"Late","On Time")))),"")</f>
        <v/>
      </c>
      <c r="D26" s="48" t="str">
        <f>IF(E26&lt;&gt;"",Settings!B$9&amp;A26,"")</f>
        <v/>
      </c>
      <c r="F26" t="str">
        <f t="shared" si="2"/>
        <v/>
      </c>
      <c r="H26" t="str">
        <f t="shared" si="5"/>
        <v/>
      </c>
      <c r="K26" s="12"/>
      <c r="S26" s="48" t="str">
        <f t="shared" si="4"/>
        <v/>
      </c>
    </row>
    <row r="27" spans="1:19" ht="14.45" x14ac:dyDescent="0.3">
      <c r="B27" s="48"/>
      <c r="C27" t="str">
        <f ca="1">IF(K27&lt;&gt;"",IF(COUNTIF(Blocks!B$3:B1012,D27)&gt;0,"Blocked",IF(B27="Done","Done",IF('Board Active'!N27=TODAY(),"Due Today",IF('Board Active'!N27&lt;TODAY(),"Late","On Time")))),"")</f>
        <v/>
      </c>
      <c r="D27" s="48" t="str">
        <f>IF(E27&lt;&gt;"",Settings!B$9&amp;A27,"")</f>
        <v/>
      </c>
      <c r="F27" t="str">
        <f t="shared" si="2"/>
        <v/>
      </c>
      <c r="H27" t="str">
        <f t="shared" si="5"/>
        <v/>
      </c>
      <c r="K27" s="12"/>
      <c r="S27" s="48" t="str">
        <f t="shared" si="4"/>
        <v/>
      </c>
    </row>
    <row r="28" spans="1:19" x14ac:dyDescent="0.25">
      <c r="B28" s="48"/>
      <c r="C28" t="str">
        <f ca="1">IF(K28&lt;&gt;"",IF(COUNTIF(Blocks!B$3:B1013,D28)&gt;0,"Blocked",IF(B28="Done","Done",IF('Board Active'!N28=TODAY(),"Due Today",IF('Board Active'!N28&lt;TODAY(),"Late","On Time")))),"")</f>
        <v/>
      </c>
      <c r="D28" s="48" t="str">
        <f>IF(E28&lt;&gt;"",Settings!B$9&amp;A28,"")</f>
        <v/>
      </c>
      <c r="F28" t="str">
        <f t="shared" si="2"/>
        <v/>
      </c>
      <c r="H28" t="str">
        <f t="shared" si="5"/>
        <v/>
      </c>
      <c r="K28" s="12"/>
      <c r="S28" s="48" t="str">
        <f t="shared" si="4"/>
        <v/>
      </c>
    </row>
    <row r="29" spans="1:19" x14ac:dyDescent="0.25">
      <c r="B29" s="48"/>
      <c r="C29" t="str">
        <f ca="1">IF(K29&lt;&gt;"",IF(COUNTIF(Blocks!B$3:B1014,D29)&gt;0,"Blocked",IF(B29="Done","Done",IF('Board Active'!N29=TODAY(),"Due Today",IF('Board Active'!N29&lt;TODAY(),"Late","On Time")))),"")</f>
        <v/>
      </c>
      <c r="D29" s="48" t="str">
        <f>IF(E29&lt;&gt;"",Settings!B$9&amp;A29,"")</f>
        <v/>
      </c>
      <c r="F29" t="str">
        <f t="shared" si="2"/>
        <v/>
      </c>
      <c r="H29" t="str">
        <f t="shared" si="5"/>
        <v/>
      </c>
      <c r="K29" s="12"/>
      <c r="S29" s="48" t="str">
        <f t="shared" si="4"/>
        <v/>
      </c>
    </row>
    <row r="30" spans="1:19" x14ac:dyDescent="0.25">
      <c r="B30" s="48"/>
      <c r="C30" t="str">
        <f ca="1">IF(K30&lt;&gt;"",IF(COUNTIF(Blocks!B$3:B1015,D30)&gt;0,"Blocked",IF(B30="Done","Done",IF('Board Active'!N30=TODAY(),"Due Today",IF('Board Active'!N30&lt;TODAY(),"Late","On Time")))),"")</f>
        <v/>
      </c>
      <c r="D30" s="48" t="str">
        <f>IF(E30&lt;&gt;"",Settings!B$9&amp;A30,"")</f>
        <v/>
      </c>
      <c r="F30" t="str">
        <f t="shared" si="2"/>
        <v/>
      </c>
      <c r="H30" t="str">
        <f t="shared" si="5"/>
        <v/>
      </c>
      <c r="K30" s="12"/>
      <c r="S30" s="48" t="str">
        <f t="shared" si="4"/>
        <v/>
      </c>
    </row>
    <row r="31" spans="1:19" x14ac:dyDescent="0.25">
      <c r="B31" s="48"/>
      <c r="C31" t="str">
        <f ca="1">IF(K31&lt;&gt;"",IF(COUNTIF(Blocks!B$3:B1016,D31)&gt;0,"Blocked",IF(B31="Done","Done",IF('Board Active'!N31=TODAY(),"Due Today",IF('Board Active'!N31&lt;TODAY(),"Late","On Time")))),"")</f>
        <v/>
      </c>
      <c r="D31" s="48" t="str">
        <f>IF(E31&lt;&gt;"",Settings!B$9&amp;A31,"")</f>
        <v/>
      </c>
      <c r="F31" t="str">
        <f t="shared" si="2"/>
        <v/>
      </c>
      <c r="H31" t="str">
        <f t="shared" si="5"/>
        <v/>
      </c>
      <c r="K31" s="12"/>
      <c r="S31" s="48" t="str">
        <f t="shared" si="4"/>
        <v/>
      </c>
    </row>
    <row r="32" spans="1:19" x14ac:dyDescent="0.25">
      <c r="B32" s="48"/>
      <c r="C32" t="str">
        <f ca="1">IF(K32&lt;&gt;"",IF(COUNTIF(Blocks!B$3:B1017,D32)&gt;0,"Blocked",IF(B32="Done","Done",IF('Board Active'!N32=TODAY(),"Due Today",IF('Board Active'!N32&lt;TODAY(),"Late","On Time")))),"")</f>
        <v/>
      </c>
      <c r="D32" s="48" t="str">
        <f>IF(E32&lt;&gt;"",Settings!B$9&amp;A32,"")</f>
        <v/>
      </c>
      <c r="F32" t="str">
        <f t="shared" si="2"/>
        <v/>
      </c>
      <c r="H32" t="str">
        <f t="shared" si="5"/>
        <v/>
      </c>
      <c r="K32" s="12"/>
      <c r="S32" s="48" t="str">
        <f t="shared" si="4"/>
        <v/>
      </c>
    </row>
    <row r="33" spans="2:19" x14ac:dyDescent="0.25">
      <c r="B33" s="48"/>
      <c r="C33" t="str">
        <f ca="1">IF(K33&lt;&gt;"",IF(COUNTIF(Blocks!B$3:B1018,D33)&gt;0,"Blocked",IF(B33="Done","Done",IF('Board Active'!N33=TODAY(),"Due Today",IF('Board Active'!N33&lt;TODAY(),"Late","On Time")))),"")</f>
        <v/>
      </c>
      <c r="D33" s="48" t="str">
        <f>IF(E33&lt;&gt;"",Settings!B$9&amp;A33,"")</f>
        <v/>
      </c>
      <c r="F33" t="str">
        <f t="shared" si="2"/>
        <v/>
      </c>
      <c r="H33" t="str">
        <f t="shared" si="5"/>
        <v/>
      </c>
      <c r="K33" s="12"/>
      <c r="S33" s="48" t="str">
        <f t="shared" si="4"/>
        <v/>
      </c>
    </row>
    <row r="34" spans="2:19" x14ac:dyDescent="0.25">
      <c r="B34" s="48"/>
      <c r="C34" t="str">
        <f ca="1">IF(K34&lt;&gt;"",IF(COUNTIF(Blocks!B$3:B1019,D34)&gt;0,"Blocked",IF(B34="Done","Done",IF('Board Active'!N34=TODAY(),"Due Today",IF('Board Active'!N34&lt;TODAY(),"Late","On Time")))),"")</f>
        <v/>
      </c>
      <c r="D34" s="48" t="str">
        <f>IF(E34&lt;&gt;"",Settings!B$9&amp;A34,"")</f>
        <v/>
      </c>
      <c r="F34" t="str">
        <f t="shared" si="2"/>
        <v/>
      </c>
      <c r="H34" t="str">
        <f t="shared" si="5"/>
        <v/>
      </c>
      <c r="K34" s="12"/>
      <c r="S34" s="48" t="str">
        <f t="shared" si="4"/>
        <v/>
      </c>
    </row>
    <row r="35" spans="2:19" x14ac:dyDescent="0.25">
      <c r="B35" s="48"/>
      <c r="C35" t="str">
        <f ca="1">IF(K35&lt;&gt;"",IF(COUNTIF(Blocks!B$3:B1020,D35)&gt;0,"Blocked",IF(B35="Done","Done",IF('Board Active'!N35=TODAY(),"Due Today",IF('Board Active'!N35&lt;TODAY(),"Late","On Time")))),"")</f>
        <v/>
      </c>
      <c r="D35" s="48" t="str">
        <f>IF(E35&lt;&gt;"",Settings!B$9&amp;A35,"")</f>
        <v/>
      </c>
      <c r="F35" t="str">
        <f t="shared" si="2"/>
        <v/>
      </c>
      <c r="H35" t="str">
        <f t="shared" si="5"/>
        <v/>
      </c>
      <c r="K35" s="12"/>
      <c r="S35" s="48" t="str">
        <f t="shared" si="4"/>
        <v/>
      </c>
    </row>
    <row r="36" spans="2:19" x14ac:dyDescent="0.25">
      <c r="B36" s="48"/>
      <c r="C36" t="str">
        <f ca="1">IF(K36&lt;&gt;"",IF(COUNTIF(Blocks!B$3:B1021,D36)&gt;0,"Blocked",IF(B36="Done","Done",IF('Board Active'!N36=TODAY(),"Due Today",IF('Board Active'!N36&lt;TODAY(),"Late","On Time")))),"")</f>
        <v/>
      </c>
      <c r="D36" s="48" t="str">
        <f>IF(E36&lt;&gt;"",Settings!B$9&amp;A36,"")</f>
        <v/>
      </c>
      <c r="F36" t="str">
        <f t="shared" si="2"/>
        <v/>
      </c>
      <c r="H36" t="str">
        <f t="shared" si="5"/>
        <v/>
      </c>
      <c r="K36" s="12"/>
      <c r="S36" s="48" t="str">
        <f t="shared" si="4"/>
        <v/>
      </c>
    </row>
    <row r="37" spans="2:19" x14ac:dyDescent="0.25">
      <c r="B37" s="48"/>
      <c r="C37" t="str">
        <f ca="1">IF(K37&lt;&gt;"",IF(COUNTIF(Blocks!B$3:B1022,D37)&gt;0,"Blocked",IF(B37="Done","Done",IF('Board Active'!N37=TODAY(),"Due Today",IF('Board Active'!N37&lt;TODAY(),"Late","On Time")))),"")</f>
        <v/>
      </c>
      <c r="D37" s="48" t="str">
        <f>IF(E37&lt;&gt;"",Settings!B$9&amp;A37,"")</f>
        <v/>
      </c>
      <c r="F37" t="str">
        <f t="shared" si="2"/>
        <v/>
      </c>
      <c r="H37" t="str">
        <f t="shared" si="5"/>
        <v/>
      </c>
      <c r="K37" s="12"/>
      <c r="S37" s="48" t="str">
        <f t="shared" si="4"/>
        <v/>
      </c>
    </row>
    <row r="38" spans="2:19" x14ac:dyDescent="0.25">
      <c r="B38" s="48"/>
      <c r="C38" t="str">
        <f ca="1">IF(K38&lt;&gt;"",IF(COUNTIF(Blocks!B$3:B1023,D38)&gt;0,"Blocked",IF(B38="Done","Done",IF('Board Active'!N38=TODAY(),"Due Today",IF('Board Active'!N38&lt;TODAY(),"Late","On Time")))),"")</f>
        <v/>
      </c>
      <c r="D38" s="48" t="str">
        <f>IF(E38&lt;&gt;"",Settings!B$9&amp;A38,"")</f>
        <v/>
      </c>
      <c r="F38" t="str">
        <f t="shared" si="2"/>
        <v/>
      </c>
      <c r="H38" t="str">
        <f t="shared" si="5"/>
        <v/>
      </c>
      <c r="K38" s="12"/>
      <c r="S38" s="48" t="str">
        <f t="shared" si="4"/>
        <v/>
      </c>
    </row>
    <row r="39" spans="2:19" x14ac:dyDescent="0.25">
      <c r="B39" s="48"/>
      <c r="C39" t="str">
        <f ca="1">IF(K39&lt;&gt;"",IF(COUNTIF(Blocks!B$3:B1024,D39)&gt;0,"Blocked",IF(B39="Done","Done",IF('Board Active'!N39=TODAY(),"Due Today",IF('Board Active'!N39&lt;TODAY(),"Late","On Time")))),"")</f>
        <v/>
      </c>
      <c r="D39" s="48" t="str">
        <f>IF(E39&lt;&gt;"",Settings!B$9&amp;A39,"")</f>
        <v/>
      </c>
      <c r="F39" t="str">
        <f t="shared" si="2"/>
        <v/>
      </c>
      <c r="H39" t="str">
        <f t="shared" si="5"/>
        <v/>
      </c>
      <c r="K39" s="12"/>
      <c r="S39" s="48" t="str">
        <f t="shared" si="4"/>
        <v/>
      </c>
    </row>
    <row r="40" spans="2:19" x14ac:dyDescent="0.25">
      <c r="B40" s="48"/>
      <c r="C40" t="str">
        <f ca="1">IF(K40&lt;&gt;"",IF(COUNTIF(Blocks!B$3:B1025,D40)&gt;0,"Blocked",IF(B40="Done","Done",IF('Board Active'!N40=TODAY(),"Due Today",IF('Board Active'!N40&lt;TODAY(),"Late","On Time")))),"")</f>
        <v/>
      </c>
      <c r="D40" s="48" t="str">
        <f>IF(E40&lt;&gt;"",Settings!B$9&amp;A40,"")</f>
        <v/>
      </c>
      <c r="F40" t="str">
        <f t="shared" si="2"/>
        <v/>
      </c>
      <c r="H40" t="str">
        <f t="shared" si="5"/>
        <v/>
      </c>
      <c r="K40" s="12"/>
      <c r="S40" s="48" t="str">
        <f t="shared" si="4"/>
        <v/>
      </c>
    </row>
    <row r="41" spans="2:19" x14ac:dyDescent="0.25">
      <c r="B41" s="48"/>
      <c r="C41" t="str">
        <f ca="1">IF(K41&lt;&gt;"",IF(COUNTIF(Blocks!B$3:B1026,D41)&gt;0,"Blocked",IF(B41="Done","Done",IF('Board Active'!N41=TODAY(),"Due Today",IF('Board Active'!N41&lt;TODAY(),"Late","On Time")))),"")</f>
        <v/>
      </c>
      <c r="D41" s="48" t="str">
        <f>IF(E41&lt;&gt;"",Settings!B$9&amp;A41,"")</f>
        <v/>
      </c>
      <c r="F41" t="str">
        <f t="shared" si="2"/>
        <v/>
      </c>
      <c r="H41" t="str">
        <f t="shared" si="5"/>
        <v/>
      </c>
      <c r="K41" s="12"/>
      <c r="S41" s="48" t="str">
        <f t="shared" si="4"/>
        <v/>
      </c>
    </row>
    <row r="42" spans="2:19" x14ac:dyDescent="0.25">
      <c r="B42" s="48"/>
      <c r="C42" t="str">
        <f ca="1">IF(K42&lt;&gt;"",IF(COUNTIF(Blocks!B$3:B1027,D42)&gt;0,"Blocked",IF(B42="Done","Done",IF('Board Active'!N42=TODAY(),"Due Today",IF('Board Active'!N42&lt;TODAY(),"Late","On Time")))),"")</f>
        <v/>
      </c>
      <c r="D42" s="48" t="str">
        <f>IF(E42&lt;&gt;"",Settings!B$9&amp;A42,"")</f>
        <v/>
      </c>
      <c r="F42" t="str">
        <f t="shared" si="2"/>
        <v/>
      </c>
      <c r="H42" t="str">
        <f t="shared" si="5"/>
        <v/>
      </c>
      <c r="K42" s="12"/>
      <c r="S42" s="48" t="str">
        <f t="shared" si="4"/>
        <v/>
      </c>
    </row>
    <row r="43" spans="2:19" x14ac:dyDescent="0.25">
      <c r="B43" s="48"/>
      <c r="C43" t="str">
        <f ca="1">IF(K43&lt;&gt;"",IF(COUNTIF(Blocks!B$3:B1028,D43)&gt;0,"Blocked",IF(B43="Done","Done",IF('Board Active'!N43=TODAY(),"Due Today",IF('Board Active'!N43&lt;TODAY(),"Late","On Time")))),"")</f>
        <v/>
      </c>
      <c r="D43" s="48" t="str">
        <f>IF(E43&lt;&gt;"",Settings!B$9&amp;A43,"")</f>
        <v/>
      </c>
      <c r="F43" t="str">
        <f t="shared" si="2"/>
        <v/>
      </c>
      <c r="H43" t="str">
        <f t="shared" si="5"/>
        <v/>
      </c>
      <c r="K43" s="12"/>
      <c r="S43" s="48" t="str">
        <f t="shared" si="4"/>
        <v/>
      </c>
    </row>
    <row r="44" spans="2:19" x14ac:dyDescent="0.25">
      <c r="B44" s="48"/>
      <c r="C44" t="str">
        <f ca="1">IF(K44&lt;&gt;"",IF(COUNTIF(Blocks!B$3:B1029,D44)&gt;0,"Blocked",IF(B44="Done","Done",IF('Board Active'!N44=TODAY(),"Due Today",IF('Board Active'!N44&lt;TODAY(),"Late","On Time")))),"")</f>
        <v/>
      </c>
      <c r="D44" s="48" t="str">
        <f>IF(E44&lt;&gt;"",Settings!B$9&amp;A44,"")</f>
        <v/>
      </c>
      <c r="F44" t="str">
        <f t="shared" si="2"/>
        <v/>
      </c>
      <c r="H44" t="str">
        <f t="shared" si="5"/>
        <v/>
      </c>
      <c r="K44" s="12"/>
      <c r="S44" s="48" t="str">
        <f t="shared" si="4"/>
        <v/>
      </c>
    </row>
    <row r="45" spans="2:19" x14ac:dyDescent="0.25">
      <c r="B45" s="48"/>
      <c r="C45" t="str">
        <f ca="1">IF(K45&lt;&gt;"",IF(COUNTIF(Blocks!B$3:B1030,D45)&gt;0,"Blocked",IF(B45="Done","Done",IF('Board Active'!N45=TODAY(),"Due Today",IF('Board Active'!N45&lt;TODAY(),"Late","On Time")))),"")</f>
        <v/>
      </c>
      <c r="D45" s="48" t="str">
        <f>IF(E45&lt;&gt;"",Settings!B$9&amp;A45,"")</f>
        <v/>
      </c>
      <c r="F45" t="str">
        <f t="shared" si="2"/>
        <v/>
      </c>
      <c r="H45" t="str">
        <f t="shared" si="5"/>
        <v/>
      </c>
      <c r="K45" s="12"/>
      <c r="S45" s="48" t="str">
        <f t="shared" si="4"/>
        <v/>
      </c>
    </row>
    <row r="46" spans="2:19" x14ac:dyDescent="0.25">
      <c r="B46" s="48"/>
      <c r="C46" t="str">
        <f ca="1">IF(K46&lt;&gt;"",IF(COUNTIF(Blocks!B$3:B1031,D46)&gt;0,"Blocked",IF(B46="Done","Done",IF('Board Active'!N46=TODAY(),"Due Today",IF('Board Active'!N46&lt;TODAY(),"Late","On Time")))),"")</f>
        <v/>
      </c>
      <c r="D46" s="48" t="str">
        <f>IF(E46&lt;&gt;"",Settings!B$9&amp;A46,"")</f>
        <v/>
      </c>
      <c r="F46" t="str">
        <f t="shared" si="2"/>
        <v/>
      </c>
      <c r="H46" t="str">
        <f t="shared" si="5"/>
        <v/>
      </c>
      <c r="K46" s="12"/>
      <c r="S46" s="48" t="str">
        <f t="shared" si="4"/>
        <v/>
      </c>
    </row>
    <row r="47" spans="2:19" x14ac:dyDescent="0.25">
      <c r="B47" s="48"/>
      <c r="C47" t="str">
        <f ca="1">IF(K47&lt;&gt;"",IF(COUNTIF(Blocks!B$3:B1032,D47)&gt;0,"Blocked",IF(B47="Done","Done",IF('Board Active'!N47=TODAY(),"Due Today",IF('Board Active'!N47&lt;TODAY(),"Late","On Time")))),"")</f>
        <v/>
      </c>
      <c r="D47" s="48" t="str">
        <f>IF(E47&lt;&gt;"",Settings!B$9&amp;A47,"")</f>
        <v/>
      </c>
      <c r="F47" t="str">
        <f t="shared" si="2"/>
        <v/>
      </c>
      <c r="H47" t="str">
        <f t="shared" si="5"/>
        <v/>
      </c>
      <c r="K47" s="12"/>
      <c r="S47" s="48" t="str">
        <f t="shared" si="4"/>
        <v/>
      </c>
    </row>
    <row r="48" spans="2:19" x14ac:dyDescent="0.25">
      <c r="B48" s="48"/>
      <c r="C48" t="str">
        <f ca="1">IF(K48&lt;&gt;"",IF(COUNTIF(Blocks!B$3:B1033,D48)&gt;0,"Blocked",IF(B48="Done","Done",IF('Board Active'!N48=TODAY(),"Due Today",IF('Board Active'!N48&lt;TODAY(),"Late","On Time")))),"")</f>
        <v/>
      </c>
      <c r="D48" s="48" t="str">
        <f>IF(E48&lt;&gt;"",Settings!B$9&amp;A48,"")</f>
        <v/>
      </c>
      <c r="F48" t="str">
        <f t="shared" si="2"/>
        <v/>
      </c>
      <c r="H48" t="str">
        <f t="shared" si="5"/>
        <v/>
      </c>
      <c r="K48" s="12"/>
      <c r="S48" s="48" t="str">
        <f t="shared" si="4"/>
        <v/>
      </c>
    </row>
    <row r="49" spans="2:19" x14ac:dyDescent="0.25">
      <c r="B49" s="48"/>
      <c r="C49" t="str">
        <f ca="1">IF(K49&lt;&gt;"",IF(COUNTIF(Blocks!B$3:B1034,D49)&gt;0,"Blocked",IF(B49="Done","Done",IF('Board Active'!N49=TODAY(),"Due Today",IF('Board Active'!N49&lt;TODAY(),"Late","On Time")))),"")</f>
        <v/>
      </c>
      <c r="D49" s="48" t="str">
        <f>IF(E49&lt;&gt;"",Settings!B$9&amp;A49,"")</f>
        <v/>
      </c>
      <c r="F49" t="str">
        <f t="shared" si="2"/>
        <v/>
      </c>
      <c r="H49" t="str">
        <f t="shared" si="5"/>
        <v/>
      </c>
      <c r="K49" s="12"/>
      <c r="S49" s="48" t="str">
        <f t="shared" si="4"/>
        <v/>
      </c>
    </row>
    <row r="50" spans="2:19" x14ac:dyDescent="0.25">
      <c r="B50" s="48"/>
      <c r="C50" t="str">
        <f ca="1">IF(K50&lt;&gt;"",IF(COUNTIF(Blocks!B$3:B1035,D50)&gt;0,"Blocked",IF(B50="Done","Done",IF('Board Active'!N50=TODAY(),"Due Today",IF('Board Active'!N50&lt;TODAY(),"Late","On Time")))),"")</f>
        <v/>
      </c>
      <c r="D50" s="48" t="str">
        <f>IF(E50&lt;&gt;"",Settings!B$9&amp;A50,"")</f>
        <v/>
      </c>
      <c r="F50" t="str">
        <f t="shared" si="2"/>
        <v/>
      </c>
      <c r="H50" t="str">
        <f t="shared" si="5"/>
        <v/>
      </c>
      <c r="K50" s="12"/>
      <c r="S50" s="48" t="str">
        <f t="shared" si="4"/>
        <v/>
      </c>
    </row>
    <row r="51" spans="2:19" x14ac:dyDescent="0.25">
      <c r="B51" s="48"/>
      <c r="C51" t="str">
        <f ca="1">IF(K51&lt;&gt;"",IF(COUNTIF(Blocks!B$3:B1036,D51)&gt;0,"Blocked",IF(B51="Done","Done",IF('Board Active'!N51=TODAY(),"Due Today",IF('Board Active'!N51&lt;TODAY(),"Late","On Time")))),"")</f>
        <v/>
      </c>
      <c r="D51" s="48" t="str">
        <f>IF(E51&lt;&gt;"",Settings!B$9&amp;A51,"")</f>
        <v/>
      </c>
      <c r="F51" t="str">
        <f t="shared" si="2"/>
        <v/>
      </c>
      <c r="H51" t="str">
        <f t="shared" si="5"/>
        <v/>
      </c>
      <c r="K51" s="12"/>
      <c r="S51" s="48" t="str">
        <f t="shared" si="4"/>
        <v/>
      </c>
    </row>
    <row r="52" spans="2:19" x14ac:dyDescent="0.25">
      <c r="B52" s="48"/>
      <c r="C52" t="str">
        <f ca="1">IF(K52&lt;&gt;"",IF(COUNTIF(Blocks!B$3:B1037,D52)&gt;0,"Blocked",IF(B52="Done","Done",IF('Board Active'!N52=TODAY(),"Due Today",IF('Board Active'!N52&lt;TODAY(),"Late","On Time")))),"")</f>
        <v/>
      </c>
      <c r="D52" s="48" t="str">
        <f>IF(E52&lt;&gt;"",Settings!B$9&amp;A52,"")</f>
        <v/>
      </c>
      <c r="F52" t="str">
        <f t="shared" si="2"/>
        <v/>
      </c>
      <c r="H52" t="str">
        <f t="shared" si="5"/>
        <v/>
      </c>
      <c r="K52" s="12"/>
      <c r="S52" s="48" t="str">
        <f t="shared" si="4"/>
        <v/>
      </c>
    </row>
    <row r="53" spans="2:19" x14ac:dyDescent="0.25">
      <c r="B53" s="48"/>
      <c r="C53" t="str">
        <f ca="1">IF(K53&lt;&gt;"",IF(COUNTIF(Blocks!B$3:B1038,D53)&gt;0,"Blocked",IF(B53="Done","Done",IF('Board Active'!N53=TODAY(),"Due Today",IF('Board Active'!N53&lt;TODAY(),"Late","On Time")))),"")</f>
        <v/>
      </c>
      <c r="D53" s="48" t="str">
        <f>IF(E53&lt;&gt;"",Settings!B$9&amp;A53,"")</f>
        <v/>
      </c>
      <c r="F53" t="str">
        <f t="shared" si="2"/>
        <v/>
      </c>
      <c r="H53" t="str">
        <f t="shared" si="5"/>
        <v/>
      </c>
      <c r="K53" s="12"/>
      <c r="S53" s="48" t="str">
        <f t="shared" si="4"/>
        <v/>
      </c>
    </row>
    <row r="54" spans="2:19" x14ac:dyDescent="0.25">
      <c r="B54" s="48"/>
      <c r="C54" t="str">
        <f ca="1">IF(K54&lt;&gt;"",IF(COUNTIF(Blocks!B$3:B1039,D54)&gt;0,"Blocked",IF(B54="Done","Done",IF('Board Active'!N54=TODAY(),"Due Today",IF('Board Active'!N54&lt;TODAY(),"Late","On Time")))),"")</f>
        <v/>
      </c>
      <c r="D54" s="48" t="str">
        <f>IF(E54&lt;&gt;"",Settings!B$9&amp;A54,"")</f>
        <v/>
      </c>
      <c r="F54" t="str">
        <f t="shared" si="2"/>
        <v/>
      </c>
      <c r="H54" t="str">
        <f t="shared" si="5"/>
        <v/>
      </c>
      <c r="K54" s="12"/>
      <c r="S54" s="48" t="str">
        <f t="shared" si="4"/>
        <v/>
      </c>
    </row>
    <row r="55" spans="2:19" x14ac:dyDescent="0.25">
      <c r="B55" s="48"/>
      <c r="C55" t="str">
        <f ca="1">IF(K55&lt;&gt;"",IF(COUNTIF(Blocks!B$3:B1040,D55)&gt;0,"Blocked",IF(B55="Done","Done",IF('Board Active'!N55=TODAY(),"Due Today",IF('Board Active'!N55&lt;TODAY(),"Late","On Time")))),"")</f>
        <v/>
      </c>
      <c r="D55" s="48" t="str">
        <f>IF(E55&lt;&gt;"",Settings!B$9&amp;A55,"")</f>
        <v/>
      </c>
      <c r="F55" t="str">
        <f t="shared" si="2"/>
        <v/>
      </c>
      <c r="H55" t="str">
        <f t="shared" si="5"/>
        <v/>
      </c>
      <c r="K55" s="12"/>
      <c r="S55" s="48" t="str">
        <f t="shared" si="4"/>
        <v/>
      </c>
    </row>
    <row r="56" spans="2:19" x14ac:dyDescent="0.25">
      <c r="B56" s="48"/>
      <c r="C56" t="str">
        <f ca="1">IF(K56&lt;&gt;"",IF(COUNTIF(Blocks!B$3:B1041,D56)&gt;0,"Blocked",IF(B56="Done","Done",IF('Board Active'!N56=TODAY(),"Due Today",IF('Board Active'!N56&lt;TODAY(),"Late","On Time")))),"")</f>
        <v/>
      </c>
      <c r="D56" s="48" t="str">
        <f>IF(E56&lt;&gt;"",Settings!B$9&amp;A56,"")</f>
        <v/>
      </c>
      <c r="F56" t="str">
        <f t="shared" si="2"/>
        <v/>
      </c>
      <c r="H56" t="str">
        <f t="shared" si="5"/>
        <v/>
      </c>
      <c r="K56" s="12"/>
      <c r="S56" s="48" t="str">
        <f t="shared" si="4"/>
        <v/>
      </c>
    </row>
    <row r="57" spans="2:19" x14ac:dyDescent="0.25">
      <c r="B57" s="48"/>
      <c r="C57" t="str">
        <f ca="1">IF(K57&lt;&gt;"",IF(COUNTIF(Blocks!B$3:B1042,D57)&gt;0,"Blocked",IF(B57="Done","Done",IF('Board Active'!N57=TODAY(),"Due Today",IF('Board Active'!N57&lt;TODAY(),"Late","On Time")))),"")</f>
        <v/>
      </c>
      <c r="D57" s="48" t="str">
        <f>IF(E57&lt;&gt;"",Settings!B$9&amp;A57,"")</f>
        <v/>
      </c>
      <c r="F57" t="str">
        <f t="shared" si="2"/>
        <v/>
      </c>
      <c r="H57" t="str">
        <f t="shared" si="5"/>
        <v/>
      </c>
      <c r="K57" s="12"/>
      <c r="S57" s="48" t="str">
        <f t="shared" si="4"/>
        <v/>
      </c>
    </row>
    <row r="58" spans="2:19" x14ac:dyDescent="0.25">
      <c r="B58" s="48"/>
      <c r="C58" t="str">
        <f ca="1">IF(K58&lt;&gt;"",IF(COUNTIF(Blocks!B$3:B1043,D58)&gt;0,"Blocked",IF(B58="Done","Done",IF('Board Active'!N58=TODAY(),"Due Today",IF('Board Active'!N58&lt;TODAY(),"Late","On Time")))),"")</f>
        <v/>
      </c>
      <c r="D58" s="48" t="str">
        <f>IF(E58&lt;&gt;"",Settings!B$9&amp;A58,"")</f>
        <v/>
      </c>
      <c r="F58" t="str">
        <f t="shared" si="2"/>
        <v/>
      </c>
      <c r="H58" t="str">
        <f t="shared" si="5"/>
        <v/>
      </c>
      <c r="K58" s="12"/>
      <c r="S58" s="48" t="str">
        <f t="shared" si="4"/>
        <v/>
      </c>
    </row>
    <row r="59" spans="2:19" x14ac:dyDescent="0.25">
      <c r="B59" s="48"/>
      <c r="C59" t="str">
        <f ca="1">IF(K59&lt;&gt;"",IF(COUNTIF(Blocks!B$3:B1044,D59)&gt;0,"Blocked",IF(B59="Done","Done",IF('Board Active'!N59=TODAY(),"Due Today",IF('Board Active'!N59&lt;TODAY(),"Late","On Time")))),"")</f>
        <v/>
      </c>
      <c r="D59" s="48" t="str">
        <f>IF(E59&lt;&gt;"",Settings!B$9&amp;A59,"")</f>
        <v/>
      </c>
      <c r="F59" t="str">
        <f t="shared" si="2"/>
        <v/>
      </c>
      <c r="H59" t="str">
        <f t="shared" si="5"/>
        <v/>
      </c>
      <c r="K59" s="12"/>
      <c r="S59" s="48" t="str">
        <f t="shared" si="4"/>
        <v/>
      </c>
    </row>
    <row r="60" spans="2:19" x14ac:dyDescent="0.25">
      <c r="B60" s="48"/>
      <c r="C60" t="str">
        <f ca="1">IF(K60&lt;&gt;"",IF(COUNTIF(Blocks!B$3:B1045,D60)&gt;0,"Blocked",IF(B60="Done","Done",IF('Board Active'!N60=TODAY(),"Due Today",IF('Board Active'!N60&lt;TODAY(),"Late","On Time")))),"")</f>
        <v/>
      </c>
      <c r="D60" s="48" t="str">
        <f>IF(E60&lt;&gt;"",Settings!B$9&amp;A60,"")</f>
        <v/>
      </c>
      <c r="F60" t="str">
        <f t="shared" si="2"/>
        <v/>
      </c>
      <c r="H60" t="str">
        <f t="shared" si="5"/>
        <v/>
      </c>
      <c r="K60" s="12"/>
      <c r="S60" s="48" t="str">
        <f t="shared" si="4"/>
        <v/>
      </c>
    </row>
    <row r="61" spans="2:19" x14ac:dyDescent="0.25">
      <c r="B61" s="48"/>
      <c r="C61" t="str">
        <f ca="1">IF(K61&lt;&gt;"",IF(COUNTIF(Blocks!B$3:B1046,D61)&gt;0,"Blocked",IF(B61="Done","Done",IF('Board Active'!N61=TODAY(),"Due Today",IF('Board Active'!N61&lt;TODAY(),"Late","On Time")))),"")</f>
        <v/>
      </c>
      <c r="D61" s="48" t="str">
        <f>IF(E61&lt;&gt;"",Settings!B$9&amp;A61,"")</f>
        <v/>
      </c>
      <c r="F61" t="str">
        <f t="shared" si="2"/>
        <v/>
      </c>
      <c r="H61" t="str">
        <f t="shared" si="5"/>
        <v/>
      </c>
      <c r="K61" s="12"/>
      <c r="S61" s="48" t="str">
        <f t="shared" si="4"/>
        <v/>
      </c>
    </row>
    <row r="62" spans="2:19" x14ac:dyDescent="0.25">
      <c r="B62" s="48"/>
      <c r="C62" t="str">
        <f ca="1">IF(K62&lt;&gt;"",IF(COUNTIF(Blocks!B$3:B1047,D62)&gt;0,"Blocked",IF(B62="Done","Done",IF('Board Active'!N62=TODAY(),"Due Today",IF('Board Active'!N62&lt;TODAY(),"Late","On Time")))),"")</f>
        <v/>
      </c>
      <c r="D62" s="48" t="str">
        <f>IF(E62&lt;&gt;"",Settings!B$9&amp;A62,"")</f>
        <v/>
      </c>
      <c r="F62" t="str">
        <f t="shared" si="2"/>
        <v/>
      </c>
      <c r="H62" t="str">
        <f t="shared" si="5"/>
        <v/>
      </c>
      <c r="K62" s="12"/>
      <c r="S62" s="48" t="str">
        <f t="shared" si="4"/>
        <v/>
      </c>
    </row>
    <row r="63" spans="2:19" x14ac:dyDescent="0.25">
      <c r="B63" s="48"/>
      <c r="C63" t="str">
        <f ca="1">IF(K63&lt;&gt;"",IF(COUNTIF(Blocks!B$3:B1048,D63)&gt;0,"Blocked",IF(B63="Done","Done",IF('Board Active'!N63=TODAY(),"Due Today",IF('Board Active'!N63&lt;TODAY(),"Late","On Time")))),"")</f>
        <v/>
      </c>
      <c r="D63" s="48" t="str">
        <f>IF(E63&lt;&gt;"",Settings!B$9&amp;A63,"")</f>
        <v/>
      </c>
      <c r="F63" t="str">
        <f t="shared" si="2"/>
        <v/>
      </c>
      <c r="H63" t="str">
        <f t="shared" si="5"/>
        <v/>
      </c>
      <c r="K63" s="12"/>
      <c r="S63" s="48" t="str">
        <f t="shared" si="4"/>
        <v/>
      </c>
    </row>
    <row r="64" spans="2:19" x14ac:dyDescent="0.25">
      <c r="B64" s="48"/>
      <c r="C64" t="str">
        <f ca="1">IF(K64&lt;&gt;"",IF(COUNTIF(Blocks!B$3:B1049,D64)&gt;0,"Blocked",IF(B64="Done","Done",IF('Board Active'!N64=TODAY(),"Due Today",IF('Board Active'!N64&lt;TODAY(),"Late","On Time")))),"")</f>
        <v/>
      </c>
      <c r="D64" s="48" t="str">
        <f>IF(E64&lt;&gt;"",Settings!B$9&amp;A64,"")</f>
        <v/>
      </c>
      <c r="F64" t="str">
        <f t="shared" si="2"/>
        <v/>
      </c>
      <c r="H64" t="str">
        <f t="shared" si="5"/>
        <v/>
      </c>
      <c r="K64" s="12"/>
      <c r="S64" s="48" t="str">
        <f t="shared" si="4"/>
        <v/>
      </c>
    </row>
    <row r="65" spans="2:19" x14ac:dyDescent="0.25">
      <c r="B65" s="48"/>
      <c r="C65" t="str">
        <f ca="1">IF(K65&lt;&gt;"",IF(COUNTIF(Blocks!B$3:B1050,D65)&gt;0,"Blocked",IF(B65="Done","Done",IF('Board Active'!N65=TODAY(),"Due Today",IF('Board Active'!N65&lt;TODAY(),"Late","On Time")))),"")</f>
        <v/>
      </c>
      <c r="D65" s="48" t="str">
        <f>IF(E65&lt;&gt;"",Settings!B$9&amp;A65,"")</f>
        <v/>
      </c>
      <c r="F65" t="str">
        <f t="shared" si="2"/>
        <v/>
      </c>
      <c r="H65" t="str">
        <f t="shared" si="5"/>
        <v/>
      </c>
      <c r="K65" s="12"/>
      <c r="S65" s="48" t="str">
        <f t="shared" si="4"/>
        <v/>
      </c>
    </row>
    <row r="66" spans="2:19" x14ac:dyDescent="0.25">
      <c r="B66" s="48"/>
      <c r="C66" t="str">
        <f ca="1">IF(K66&lt;&gt;"",IF(COUNTIF(Blocks!B$3:B1051,D66)&gt;0,"Blocked",IF(B66="Done","Done",IF('Board Active'!N66=TODAY(),"Due Today",IF('Board Active'!N66&lt;TODAY(),"Late","On Time")))),"")</f>
        <v/>
      </c>
      <c r="D66" s="48" t="str">
        <f>IF(E66&lt;&gt;"",Settings!B$9&amp;A66,"")</f>
        <v/>
      </c>
      <c r="F66" t="str">
        <f t="shared" si="2"/>
        <v/>
      </c>
      <c r="H66" t="str">
        <f t="shared" si="5"/>
        <v/>
      </c>
      <c r="K66" s="12"/>
      <c r="S66" s="48" t="str">
        <f t="shared" si="4"/>
        <v/>
      </c>
    </row>
    <row r="67" spans="2:19" x14ac:dyDescent="0.25">
      <c r="B67" s="48"/>
      <c r="C67" t="str">
        <f ca="1">IF(K67&lt;&gt;"",IF(COUNTIF(Blocks!B$3:B1052,D67)&gt;0,"Blocked",IF(B67="Done","Done",IF('Board Active'!N67=TODAY(),"Due Today",IF('Board Active'!N67&lt;TODAY(),"Late","On Time")))),"")</f>
        <v/>
      </c>
      <c r="D67" s="48" t="str">
        <f>IF(E67&lt;&gt;"",Settings!B$9&amp;A67,"")</f>
        <v/>
      </c>
      <c r="F67" t="str">
        <f t="shared" si="2"/>
        <v/>
      </c>
      <c r="H67" t="str">
        <f t="shared" si="5"/>
        <v/>
      </c>
      <c r="K67" s="12"/>
      <c r="S67" s="48" t="str">
        <f t="shared" si="4"/>
        <v/>
      </c>
    </row>
    <row r="68" spans="2:19" x14ac:dyDescent="0.25">
      <c r="B68" s="48"/>
      <c r="C68" t="str">
        <f ca="1">IF(K68&lt;&gt;"",IF(COUNTIF(Blocks!B$3:B1053,D68)&gt;0,"Blocked",IF(B68="Done","Done",IF('Board Active'!N68=TODAY(),"Due Today",IF('Board Active'!N68&lt;TODAY(),"Late","On Time")))),"")</f>
        <v/>
      </c>
      <c r="D68" s="48" t="str">
        <f>IF(E68&lt;&gt;"",Settings!B$9&amp;A68,"")</f>
        <v/>
      </c>
      <c r="F68" t="str">
        <f t="shared" ref="F68:F131" si="6">IF(E68&lt;&gt;"",IF(C68="Blocked",C68&amp;" - "&amp;E68,E68),"")</f>
        <v/>
      </c>
      <c r="H68" t="str">
        <f t="shared" si="5"/>
        <v/>
      </c>
      <c r="K68" s="12"/>
      <c r="S68" s="48" t="str">
        <f t="shared" ref="S68:S131" si="7">IF(B68="Done",R68-L68,"")</f>
        <v/>
      </c>
    </row>
    <row r="69" spans="2:19" x14ac:dyDescent="0.25">
      <c r="B69" s="48"/>
      <c r="C69" t="str">
        <f ca="1">IF(K69&lt;&gt;"",IF(COUNTIF(Blocks!B$3:B1054,D69)&gt;0,"Blocked",IF(B69="Done","Done",IF('Board Active'!N69=TODAY(),"Due Today",IF('Board Active'!N69&lt;TODAY(),"Late","On Time")))),"")</f>
        <v/>
      </c>
      <c r="D69" s="48" t="str">
        <f>IF(E69&lt;&gt;"",Settings!B$9&amp;A69,"")</f>
        <v/>
      </c>
      <c r="F69" t="str">
        <f t="shared" si="6"/>
        <v/>
      </c>
      <c r="H69" t="str">
        <f t="shared" si="5"/>
        <v/>
      </c>
      <c r="K69" s="12"/>
      <c r="S69" s="48" t="str">
        <f t="shared" si="7"/>
        <v/>
      </c>
    </row>
    <row r="70" spans="2:19" x14ac:dyDescent="0.25">
      <c r="B70" s="48"/>
      <c r="C70" t="str">
        <f ca="1">IF(K70&lt;&gt;"",IF(COUNTIF(Blocks!B$3:B1055,D70)&gt;0,"Blocked",IF(B70="Done","Done",IF('Board Active'!N70=TODAY(),"Due Today",IF('Board Active'!N70&lt;TODAY(),"Late","On Time")))),"")</f>
        <v/>
      </c>
      <c r="D70" s="48" t="str">
        <f>IF(E70&lt;&gt;"",Settings!B$9&amp;A70,"")</f>
        <v/>
      </c>
      <c r="F70" t="str">
        <f t="shared" si="6"/>
        <v/>
      </c>
      <c r="H70" t="str">
        <f t="shared" si="5"/>
        <v/>
      </c>
      <c r="K70" s="12"/>
      <c r="S70" s="48" t="str">
        <f t="shared" si="7"/>
        <v/>
      </c>
    </row>
    <row r="71" spans="2:19" x14ac:dyDescent="0.25">
      <c r="B71" s="48"/>
      <c r="C71" t="str">
        <f ca="1">IF(K71&lt;&gt;"",IF(COUNTIF(Blocks!B$3:B1056,D71)&gt;0,"Blocked",IF(B71="Done","Done",IF('Board Active'!N71=TODAY(),"Due Today",IF('Board Active'!N71&lt;TODAY(),"Late","On Time")))),"")</f>
        <v/>
      </c>
      <c r="D71" s="48" t="str">
        <f>IF(E71&lt;&gt;"",Settings!B$9&amp;A71,"")</f>
        <v/>
      </c>
      <c r="F71" t="str">
        <f t="shared" si="6"/>
        <v/>
      </c>
      <c r="H71" t="str">
        <f t="shared" si="5"/>
        <v/>
      </c>
      <c r="K71" s="12"/>
      <c r="S71" s="48" t="str">
        <f t="shared" si="7"/>
        <v/>
      </c>
    </row>
    <row r="72" spans="2:19" x14ac:dyDescent="0.25">
      <c r="B72" s="48"/>
      <c r="C72" t="str">
        <f ca="1">IF(K72&lt;&gt;"",IF(COUNTIF(Blocks!B$3:B1057,D72)&gt;0,"Blocked",IF(B72="Done","Done",IF('Board Active'!N72=TODAY(),"Due Today",IF('Board Active'!N72&lt;TODAY(),"Late","On Time")))),"")</f>
        <v/>
      </c>
      <c r="D72" s="48" t="str">
        <f>IF(E72&lt;&gt;"",Settings!B$9&amp;A72,"")</f>
        <v/>
      </c>
      <c r="F72" t="str">
        <f t="shared" si="6"/>
        <v/>
      </c>
      <c r="H72" t="str">
        <f t="shared" si="5"/>
        <v/>
      </c>
      <c r="K72" s="12"/>
      <c r="S72" s="48" t="str">
        <f t="shared" si="7"/>
        <v/>
      </c>
    </row>
    <row r="73" spans="2:19" x14ac:dyDescent="0.25">
      <c r="B73" s="48"/>
      <c r="C73" t="str">
        <f ca="1">IF(K73&lt;&gt;"",IF(COUNTIF(Blocks!B$3:B1058,D73)&gt;0,"Blocked",IF(B73="Done","Done",IF('Board Active'!N73=TODAY(),"Due Today",IF('Board Active'!N73&lt;TODAY(),"Late","On Time")))),"")</f>
        <v/>
      </c>
      <c r="D73" s="48" t="str">
        <f>IF(E73&lt;&gt;"",Settings!B$9&amp;A73,"")</f>
        <v/>
      </c>
      <c r="F73" t="str">
        <f t="shared" si="6"/>
        <v/>
      </c>
      <c r="H73" t="str">
        <f t="shared" si="5"/>
        <v/>
      </c>
      <c r="K73" s="12"/>
      <c r="S73" s="48" t="str">
        <f t="shared" si="7"/>
        <v/>
      </c>
    </row>
    <row r="74" spans="2:19" x14ac:dyDescent="0.25">
      <c r="B74" s="48"/>
      <c r="C74" t="str">
        <f ca="1">IF(K74&lt;&gt;"",IF(COUNTIF(Blocks!B$3:B1059,D74)&gt;0,"Blocked",IF(B74="Done","Done",IF('Board Active'!N74=TODAY(),"Due Today",IF('Board Active'!N74&lt;TODAY(),"Late","On Time")))),"")</f>
        <v/>
      </c>
      <c r="D74" s="48" t="str">
        <f>IF(E74&lt;&gt;"",Settings!B$9&amp;A74,"")</f>
        <v/>
      </c>
      <c r="F74" t="str">
        <f t="shared" si="6"/>
        <v/>
      </c>
      <c r="H74" t="str">
        <f t="shared" si="5"/>
        <v/>
      </c>
      <c r="K74" s="12"/>
      <c r="S74" s="48" t="str">
        <f t="shared" si="7"/>
        <v/>
      </c>
    </row>
    <row r="75" spans="2:19" x14ac:dyDescent="0.25">
      <c r="B75" s="48"/>
      <c r="C75" t="str">
        <f ca="1">IF(K75&lt;&gt;"",IF(COUNTIF(Blocks!B$3:B1060,D75)&gt;0,"Blocked",IF(B75="Done","Done",IF('Board Active'!N75=TODAY(),"Due Today",IF('Board Active'!N75&lt;TODAY(),"Late","On Time")))),"")</f>
        <v/>
      </c>
      <c r="D75" s="48" t="str">
        <f>IF(E75&lt;&gt;"",Settings!B$9&amp;A75,"")</f>
        <v/>
      </c>
      <c r="F75" t="str">
        <f t="shared" si="6"/>
        <v/>
      </c>
      <c r="H75" t="str">
        <f t="shared" si="5"/>
        <v/>
      </c>
      <c r="K75" s="12"/>
      <c r="S75" s="48" t="str">
        <f t="shared" si="7"/>
        <v/>
      </c>
    </row>
    <row r="76" spans="2:19" x14ac:dyDescent="0.25">
      <c r="B76" s="48"/>
      <c r="C76" t="str">
        <f ca="1">IF(K76&lt;&gt;"",IF(COUNTIF(Blocks!B$3:B1061,D76)&gt;0,"Blocked",IF(B76="Done","Done",IF('Board Active'!N76=TODAY(),"Due Today",IF('Board Active'!N76&lt;TODAY(),"Late","On Time")))),"")</f>
        <v/>
      </c>
      <c r="D76" s="48" t="str">
        <f>IF(E76&lt;&gt;"",Settings!B$9&amp;A76,"")</f>
        <v/>
      </c>
      <c r="F76" t="str">
        <f t="shared" si="6"/>
        <v/>
      </c>
      <c r="H76" t="str">
        <f t="shared" si="5"/>
        <v/>
      </c>
      <c r="K76" s="12"/>
      <c r="S76" s="48" t="str">
        <f t="shared" si="7"/>
        <v/>
      </c>
    </row>
    <row r="77" spans="2:19" x14ac:dyDescent="0.25">
      <c r="B77" s="48"/>
      <c r="C77" t="str">
        <f ca="1">IF(K77&lt;&gt;"",IF(COUNTIF(Blocks!B$3:B1062,D77)&gt;0,"Blocked",IF(B77="Done","Done",IF('Board Active'!N77=TODAY(),"Due Today",IF('Board Active'!N77&lt;TODAY(),"Late","On Time")))),"")</f>
        <v/>
      </c>
      <c r="D77" s="48" t="str">
        <f>IF(E77&lt;&gt;"",Settings!B$9&amp;A77,"")</f>
        <v/>
      </c>
      <c r="F77" t="str">
        <f t="shared" si="6"/>
        <v/>
      </c>
      <c r="H77" t="str">
        <f t="shared" si="5"/>
        <v/>
      </c>
      <c r="K77" s="12"/>
      <c r="S77" s="48" t="str">
        <f t="shared" si="7"/>
        <v/>
      </c>
    </row>
    <row r="78" spans="2:19" x14ac:dyDescent="0.25">
      <c r="B78" s="48"/>
      <c r="C78" t="str">
        <f ca="1">IF(K78&lt;&gt;"",IF(COUNTIF(Blocks!B$3:B1063,D78)&gt;0,"Blocked",IF(B78="Done","Done",IF('Board Active'!N78=TODAY(),"Due Today",IF('Board Active'!N78&lt;TODAY(),"Late","On Time")))),"")</f>
        <v/>
      </c>
      <c r="D78" s="48" t="str">
        <f>IF(E78&lt;&gt;"",Settings!B$9&amp;A78,"")</f>
        <v/>
      </c>
      <c r="F78" t="str">
        <f t="shared" si="6"/>
        <v/>
      </c>
      <c r="H78" t="str">
        <f t="shared" si="5"/>
        <v/>
      </c>
      <c r="K78" s="12"/>
      <c r="S78" s="48" t="str">
        <f t="shared" si="7"/>
        <v/>
      </c>
    </row>
    <row r="79" spans="2:19" x14ac:dyDescent="0.25">
      <c r="B79" s="48"/>
      <c r="C79" t="str">
        <f ca="1">IF(K79&lt;&gt;"",IF(COUNTIF(Blocks!B$3:B1064,D79)&gt;0,"Blocked",IF(B79="Done","Done",IF('Board Active'!N79=TODAY(),"Due Today",IF('Board Active'!N79&lt;TODAY(),"Late","On Time")))),"")</f>
        <v/>
      </c>
      <c r="D79" s="48" t="str">
        <f>IF(E79&lt;&gt;"",Settings!B$9&amp;A79,"")</f>
        <v/>
      </c>
      <c r="F79" t="str">
        <f t="shared" si="6"/>
        <v/>
      </c>
      <c r="H79" t="str">
        <f t="shared" si="5"/>
        <v/>
      </c>
      <c r="K79" s="12"/>
      <c r="S79" s="48" t="str">
        <f t="shared" si="7"/>
        <v/>
      </c>
    </row>
    <row r="80" spans="2:19" x14ac:dyDescent="0.25">
      <c r="B80" s="48"/>
      <c r="C80" t="str">
        <f ca="1">IF(K80&lt;&gt;"",IF(COUNTIF(Blocks!B$3:B1065,D80)&gt;0,"Blocked",IF(B80="Done","Done",IF('Board Active'!N80=TODAY(),"Due Today",IF('Board Active'!N80&lt;TODAY(),"Late","On Time")))),"")</f>
        <v/>
      </c>
      <c r="D80" s="48" t="str">
        <f>IF(E80&lt;&gt;"",Settings!B$9&amp;A80,"")</f>
        <v/>
      </c>
      <c r="F80" t="str">
        <f t="shared" si="6"/>
        <v/>
      </c>
      <c r="H80" t="str">
        <f t="shared" ref="H80:H143" si="8">IF(J80="&lt;= 1 day","XS",IF(J80="2 days","S",IF(J80="3 days","M",IF(J80="&lt;= 1 week","L",IF(J80="&lt;= 2 weeks","XL","")))))</f>
        <v/>
      </c>
      <c r="K80" s="12"/>
      <c r="S80" s="48" t="str">
        <f t="shared" si="7"/>
        <v/>
      </c>
    </row>
    <row r="81" spans="2:19" x14ac:dyDescent="0.25">
      <c r="B81" s="48"/>
      <c r="C81" t="str">
        <f ca="1">IF(K81&lt;&gt;"",IF(COUNTIF(Blocks!B$3:B1066,D81)&gt;0,"Blocked",IF(B81="Done","Done",IF('Board Active'!N81=TODAY(),"Due Today",IF('Board Active'!N81&lt;TODAY(),"Late","On Time")))),"")</f>
        <v/>
      </c>
      <c r="D81" s="48" t="str">
        <f>IF(E81&lt;&gt;"",Settings!B$9&amp;A81,"")</f>
        <v/>
      </c>
      <c r="F81" t="str">
        <f t="shared" si="6"/>
        <v/>
      </c>
      <c r="H81" t="str">
        <f t="shared" si="8"/>
        <v/>
      </c>
      <c r="K81" s="12"/>
      <c r="S81" s="48" t="str">
        <f t="shared" si="7"/>
        <v/>
      </c>
    </row>
    <row r="82" spans="2:19" x14ac:dyDescent="0.25">
      <c r="B82" s="48"/>
      <c r="C82" t="str">
        <f ca="1">IF(K82&lt;&gt;"",IF(COUNTIF(Blocks!B$3:B1067,D82)&gt;0,"Blocked",IF(B82="Done","Done",IF('Board Active'!N82=TODAY(),"Due Today",IF('Board Active'!N82&lt;TODAY(),"Late","On Time")))),"")</f>
        <v/>
      </c>
      <c r="D82" s="48" t="str">
        <f>IF(E82&lt;&gt;"",Settings!B$9&amp;A82,"")</f>
        <v/>
      </c>
      <c r="F82" t="str">
        <f t="shared" si="6"/>
        <v/>
      </c>
      <c r="H82" t="str">
        <f t="shared" si="8"/>
        <v/>
      </c>
      <c r="K82" s="12"/>
      <c r="S82" s="48" t="str">
        <f t="shared" si="7"/>
        <v/>
      </c>
    </row>
    <row r="83" spans="2:19" x14ac:dyDescent="0.25">
      <c r="B83" s="48"/>
      <c r="C83" t="str">
        <f ca="1">IF(K83&lt;&gt;"",IF(COUNTIF(Blocks!B$3:B1068,D83)&gt;0,"Blocked",IF(B83="Done","Done",IF('Board Active'!N83=TODAY(),"Due Today",IF('Board Active'!N83&lt;TODAY(),"Late","On Time")))),"")</f>
        <v/>
      </c>
      <c r="D83" s="48" t="str">
        <f>IF(E83&lt;&gt;"",Settings!B$9&amp;A83,"")</f>
        <v/>
      </c>
      <c r="F83" t="str">
        <f t="shared" si="6"/>
        <v/>
      </c>
      <c r="H83" t="str">
        <f t="shared" si="8"/>
        <v/>
      </c>
      <c r="K83" s="12"/>
      <c r="S83" s="48" t="str">
        <f t="shared" si="7"/>
        <v/>
      </c>
    </row>
    <row r="84" spans="2:19" x14ac:dyDescent="0.25">
      <c r="B84" s="48"/>
      <c r="C84" t="str">
        <f ca="1">IF(K84&lt;&gt;"",IF(COUNTIF(Blocks!B$3:B1069,D84)&gt;0,"Blocked",IF(B84="Done","Done",IF('Board Active'!N84=TODAY(),"Due Today",IF('Board Active'!N84&lt;TODAY(),"Late","On Time")))),"")</f>
        <v/>
      </c>
      <c r="D84" s="48" t="str">
        <f>IF(E84&lt;&gt;"",Settings!B$9&amp;A84,"")</f>
        <v/>
      </c>
      <c r="F84" t="str">
        <f t="shared" si="6"/>
        <v/>
      </c>
      <c r="H84" t="str">
        <f t="shared" si="8"/>
        <v/>
      </c>
      <c r="K84" s="12"/>
      <c r="S84" s="48" t="str">
        <f t="shared" si="7"/>
        <v/>
      </c>
    </row>
    <row r="85" spans="2:19" x14ac:dyDescent="0.25">
      <c r="B85" s="48"/>
      <c r="C85" t="str">
        <f ca="1">IF(K85&lt;&gt;"",IF(COUNTIF(Blocks!B$3:B1070,D85)&gt;0,"Blocked",IF(B85="Done","Done",IF('Board Active'!N85=TODAY(),"Due Today",IF('Board Active'!N85&lt;TODAY(),"Late","On Time")))),"")</f>
        <v/>
      </c>
      <c r="D85" s="48" t="str">
        <f>IF(E85&lt;&gt;"",Settings!B$9&amp;A85,"")</f>
        <v/>
      </c>
      <c r="F85" t="str">
        <f t="shared" si="6"/>
        <v/>
      </c>
      <c r="H85" t="str">
        <f t="shared" si="8"/>
        <v/>
      </c>
      <c r="K85" s="12"/>
      <c r="S85" s="48" t="str">
        <f t="shared" si="7"/>
        <v/>
      </c>
    </row>
    <row r="86" spans="2:19" x14ac:dyDescent="0.25">
      <c r="B86" s="48"/>
      <c r="C86" t="str">
        <f ca="1">IF(K86&lt;&gt;"",IF(COUNTIF(Blocks!B$3:B1071,D86)&gt;0,"Blocked",IF(B86="Done","Done",IF('Board Active'!N86=TODAY(),"Due Today",IF('Board Active'!N86&lt;TODAY(),"Late","On Time")))),"")</f>
        <v/>
      </c>
      <c r="D86" s="48" t="str">
        <f>IF(E86&lt;&gt;"",Settings!B$9&amp;A86,"")</f>
        <v/>
      </c>
      <c r="F86" t="str">
        <f t="shared" si="6"/>
        <v/>
      </c>
      <c r="H86" t="str">
        <f t="shared" si="8"/>
        <v/>
      </c>
      <c r="K86" s="12"/>
      <c r="S86" s="48" t="str">
        <f t="shared" si="7"/>
        <v/>
      </c>
    </row>
    <row r="87" spans="2:19" x14ac:dyDescent="0.25">
      <c r="B87" s="48"/>
      <c r="C87" t="str">
        <f ca="1">IF(K87&lt;&gt;"",IF(COUNTIF(Blocks!B$3:B1072,D87)&gt;0,"Blocked",IF(B87="Done","Done",IF('Board Active'!N87=TODAY(),"Due Today",IF('Board Active'!N87&lt;TODAY(),"Late","On Time")))),"")</f>
        <v/>
      </c>
      <c r="D87" s="48" t="str">
        <f>IF(E87&lt;&gt;"",Settings!B$9&amp;A87,"")</f>
        <v/>
      </c>
      <c r="F87" t="str">
        <f t="shared" si="6"/>
        <v/>
      </c>
      <c r="H87" t="str">
        <f t="shared" si="8"/>
        <v/>
      </c>
      <c r="K87" s="12"/>
      <c r="S87" s="48" t="str">
        <f t="shared" si="7"/>
        <v/>
      </c>
    </row>
    <row r="88" spans="2:19" x14ac:dyDescent="0.25">
      <c r="B88" s="48"/>
      <c r="C88" t="str">
        <f ca="1">IF(K88&lt;&gt;"",IF(COUNTIF(Blocks!B$3:B1073,D88)&gt;0,"Blocked",IF(B88="Done","Done",IF('Board Active'!N88=TODAY(),"Due Today",IF('Board Active'!N88&lt;TODAY(),"Late","On Time")))),"")</f>
        <v/>
      </c>
      <c r="D88" s="48" t="str">
        <f>IF(E88&lt;&gt;"",Settings!B$9&amp;A88,"")</f>
        <v/>
      </c>
      <c r="F88" t="str">
        <f t="shared" si="6"/>
        <v/>
      </c>
      <c r="H88" t="str">
        <f t="shared" si="8"/>
        <v/>
      </c>
      <c r="K88" s="12"/>
      <c r="S88" s="48" t="str">
        <f t="shared" si="7"/>
        <v/>
      </c>
    </row>
    <row r="89" spans="2:19" x14ac:dyDescent="0.25">
      <c r="B89" s="48"/>
      <c r="C89" t="str">
        <f ca="1">IF(K89&lt;&gt;"",IF(COUNTIF(Blocks!B$3:B1074,D89)&gt;0,"Blocked",IF(B89="Done","Done",IF('Board Active'!N89=TODAY(),"Due Today",IF('Board Active'!N89&lt;TODAY(),"Late","On Time")))),"")</f>
        <v/>
      </c>
      <c r="D89" s="48" t="str">
        <f>IF(E89&lt;&gt;"",Settings!B$9&amp;A89,"")</f>
        <v/>
      </c>
      <c r="F89" t="str">
        <f t="shared" si="6"/>
        <v/>
      </c>
      <c r="H89" t="str">
        <f t="shared" si="8"/>
        <v/>
      </c>
      <c r="K89" s="12"/>
      <c r="S89" s="48" t="str">
        <f t="shared" si="7"/>
        <v/>
      </c>
    </row>
    <row r="90" spans="2:19" x14ac:dyDescent="0.25">
      <c r="B90" s="48"/>
      <c r="C90" t="str">
        <f ca="1">IF(K90&lt;&gt;"",IF(COUNTIF(Blocks!B$3:B1075,D90)&gt;0,"Blocked",IF(B90="Done","Done",IF('Board Active'!N90=TODAY(),"Due Today",IF('Board Active'!N90&lt;TODAY(),"Late","On Time")))),"")</f>
        <v/>
      </c>
      <c r="D90" s="48" t="str">
        <f>IF(E90&lt;&gt;"",Settings!B$9&amp;A90,"")</f>
        <v/>
      </c>
      <c r="F90" t="str">
        <f t="shared" si="6"/>
        <v/>
      </c>
      <c r="H90" t="str">
        <f t="shared" si="8"/>
        <v/>
      </c>
      <c r="K90" s="12"/>
      <c r="S90" s="48" t="str">
        <f t="shared" si="7"/>
        <v/>
      </c>
    </row>
    <row r="91" spans="2:19" x14ac:dyDescent="0.25">
      <c r="B91" s="48"/>
      <c r="C91" t="str">
        <f ca="1">IF(K91&lt;&gt;"",IF(COUNTIF(Blocks!B$3:B1076,D91)&gt;0,"Blocked",IF(B91="Done","Done",IF('Board Active'!N91=TODAY(),"Due Today",IF('Board Active'!N91&lt;TODAY(),"Late","On Time")))),"")</f>
        <v/>
      </c>
      <c r="D91" s="48" t="str">
        <f>IF(E91&lt;&gt;"",Settings!B$9&amp;A91,"")</f>
        <v/>
      </c>
      <c r="F91" t="str">
        <f t="shared" si="6"/>
        <v/>
      </c>
      <c r="H91" t="str">
        <f t="shared" si="8"/>
        <v/>
      </c>
      <c r="K91" s="12"/>
      <c r="S91" s="48" t="str">
        <f t="shared" si="7"/>
        <v/>
      </c>
    </row>
    <row r="92" spans="2:19" x14ac:dyDescent="0.25">
      <c r="B92" s="48"/>
      <c r="C92" t="str">
        <f ca="1">IF(K92&lt;&gt;"",IF(COUNTIF(Blocks!B$3:B1077,D92)&gt;0,"Blocked",IF(B92="Done","Done",IF('Board Active'!N92=TODAY(),"Due Today",IF('Board Active'!N92&lt;TODAY(),"Late","On Time")))),"")</f>
        <v/>
      </c>
      <c r="D92" s="48" t="str">
        <f>IF(E92&lt;&gt;"",Settings!B$9&amp;A92,"")</f>
        <v/>
      </c>
      <c r="F92" t="str">
        <f t="shared" si="6"/>
        <v/>
      </c>
      <c r="H92" t="str">
        <f t="shared" si="8"/>
        <v/>
      </c>
      <c r="K92" s="12"/>
      <c r="S92" s="48" t="str">
        <f t="shared" si="7"/>
        <v/>
      </c>
    </row>
    <row r="93" spans="2:19" x14ac:dyDescent="0.25">
      <c r="B93" s="48"/>
      <c r="C93" t="str">
        <f ca="1">IF(K93&lt;&gt;"",IF(COUNTIF(Blocks!B$3:B1078,D93)&gt;0,"Blocked",IF(B93="Done","Done",IF('Board Active'!N93=TODAY(),"Due Today",IF('Board Active'!N93&lt;TODAY(),"Late","On Time")))),"")</f>
        <v/>
      </c>
      <c r="D93" s="48" t="str">
        <f>IF(E93&lt;&gt;"",Settings!B$9&amp;A93,"")</f>
        <v/>
      </c>
      <c r="F93" t="str">
        <f t="shared" si="6"/>
        <v/>
      </c>
      <c r="H93" t="str">
        <f t="shared" si="8"/>
        <v/>
      </c>
      <c r="K93" s="12"/>
      <c r="S93" s="48" t="str">
        <f t="shared" si="7"/>
        <v/>
      </c>
    </row>
    <row r="94" spans="2:19" x14ac:dyDescent="0.25">
      <c r="B94" s="48"/>
      <c r="C94" t="str">
        <f ca="1">IF(K94&lt;&gt;"",IF(COUNTIF(Blocks!B$3:B1079,D94)&gt;0,"Blocked",IF(B94="Done","Done",IF('Board Active'!N94=TODAY(),"Due Today",IF('Board Active'!N94&lt;TODAY(),"Late","On Time")))),"")</f>
        <v/>
      </c>
      <c r="D94" s="48" t="str">
        <f>IF(E94&lt;&gt;"",Settings!B$9&amp;A94,"")</f>
        <v/>
      </c>
      <c r="F94" t="str">
        <f t="shared" si="6"/>
        <v/>
      </c>
      <c r="H94" t="str">
        <f t="shared" si="8"/>
        <v/>
      </c>
      <c r="K94" s="12"/>
      <c r="S94" s="48" t="str">
        <f t="shared" si="7"/>
        <v/>
      </c>
    </row>
    <row r="95" spans="2:19" x14ac:dyDescent="0.25">
      <c r="B95" s="48"/>
      <c r="C95" t="str">
        <f ca="1">IF(K95&lt;&gt;"",IF(COUNTIF(Blocks!B$3:B1080,D95)&gt;0,"Blocked",IF(B95="Done","Done",IF('Board Active'!N95=TODAY(),"Due Today",IF('Board Active'!N95&lt;TODAY(),"Late","On Time")))),"")</f>
        <v/>
      </c>
      <c r="D95" s="48" t="str">
        <f>IF(E95&lt;&gt;"",Settings!B$9&amp;A95,"")</f>
        <v/>
      </c>
      <c r="F95" t="str">
        <f t="shared" si="6"/>
        <v/>
      </c>
      <c r="H95" t="str">
        <f t="shared" si="8"/>
        <v/>
      </c>
      <c r="K95" s="12"/>
      <c r="S95" s="48" t="str">
        <f t="shared" si="7"/>
        <v/>
      </c>
    </row>
    <row r="96" spans="2:19" x14ac:dyDescent="0.25">
      <c r="B96" s="48"/>
      <c r="C96" t="str">
        <f ca="1">IF(K96&lt;&gt;"",IF(COUNTIF(Blocks!B$3:B1081,D96)&gt;0,"Blocked",IF(B96="Done","Done",IF('Board Active'!N96=TODAY(),"Due Today",IF('Board Active'!N96&lt;TODAY(),"Late","On Time")))),"")</f>
        <v/>
      </c>
      <c r="D96" s="48" t="str">
        <f>IF(E96&lt;&gt;"",Settings!B$9&amp;A96,"")</f>
        <v/>
      </c>
      <c r="F96" t="str">
        <f t="shared" si="6"/>
        <v/>
      </c>
      <c r="H96" t="str">
        <f t="shared" si="8"/>
        <v/>
      </c>
      <c r="K96" s="12"/>
      <c r="S96" s="48" t="str">
        <f t="shared" si="7"/>
        <v/>
      </c>
    </row>
    <row r="97" spans="2:19" x14ac:dyDescent="0.25">
      <c r="B97" s="48"/>
      <c r="C97" t="str">
        <f ca="1">IF(K97&lt;&gt;"",IF(COUNTIF(Blocks!B$3:B1082,D97)&gt;0,"Blocked",IF(B97="Done","Done",IF('Board Active'!N97=TODAY(),"Due Today",IF('Board Active'!N97&lt;TODAY(),"Late","On Time")))),"")</f>
        <v/>
      </c>
      <c r="D97" s="48" t="str">
        <f>IF(E97&lt;&gt;"",Settings!B$9&amp;A97,"")</f>
        <v/>
      </c>
      <c r="F97" t="str">
        <f t="shared" si="6"/>
        <v/>
      </c>
      <c r="H97" t="str">
        <f t="shared" si="8"/>
        <v/>
      </c>
      <c r="K97" s="12"/>
      <c r="S97" s="48" t="str">
        <f t="shared" si="7"/>
        <v/>
      </c>
    </row>
    <row r="98" spans="2:19" x14ac:dyDescent="0.25">
      <c r="B98" s="48"/>
      <c r="C98" t="str">
        <f ca="1">IF(K98&lt;&gt;"",IF(COUNTIF(Blocks!B$3:B1083,D98)&gt;0,"Blocked",IF(B98="Done","Done",IF('Board Active'!N98=TODAY(),"Due Today",IF('Board Active'!N98&lt;TODAY(),"Late","On Time")))),"")</f>
        <v/>
      </c>
      <c r="D98" s="48" t="str">
        <f>IF(E98&lt;&gt;"",Settings!B$9&amp;A98,"")</f>
        <v/>
      </c>
      <c r="F98" t="str">
        <f t="shared" si="6"/>
        <v/>
      </c>
      <c r="H98" t="str">
        <f t="shared" si="8"/>
        <v/>
      </c>
      <c r="K98" s="12"/>
      <c r="S98" s="48" t="str">
        <f t="shared" si="7"/>
        <v/>
      </c>
    </row>
    <row r="99" spans="2:19" x14ac:dyDescent="0.25">
      <c r="B99" s="48"/>
      <c r="C99" t="str">
        <f ca="1">IF(K99&lt;&gt;"",IF(COUNTIF(Blocks!B$3:B1084,D99)&gt;0,"Blocked",IF(B99="Done","Done",IF('Board Active'!N99=TODAY(),"Due Today",IF('Board Active'!N99&lt;TODAY(),"Late","On Time")))),"")</f>
        <v/>
      </c>
      <c r="D99" s="48" t="str">
        <f>IF(E99&lt;&gt;"",Settings!B$9&amp;A99,"")</f>
        <v/>
      </c>
      <c r="F99" t="str">
        <f t="shared" si="6"/>
        <v/>
      </c>
      <c r="H99" t="str">
        <f t="shared" si="8"/>
        <v/>
      </c>
      <c r="K99" s="12"/>
      <c r="S99" s="48" t="str">
        <f t="shared" si="7"/>
        <v/>
      </c>
    </row>
    <row r="100" spans="2:19" x14ac:dyDescent="0.25">
      <c r="B100" s="48"/>
      <c r="C100" t="str">
        <f ca="1">IF(K100&lt;&gt;"",IF(COUNTIF(Blocks!B$3:B1085,D100)&gt;0,"Blocked",IF(B100="Done","Done",IF('Board Active'!N100=TODAY(),"Due Today",IF('Board Active'!N100&lt;TODAY(),"Late","On Time")))),"")</f>
        <v/>
      </c>
      <c r="D100" s="48" t="str">
        <f>IF(E100&lt;&gt;"",Settings!B$9&amp;A100,"")</f>
        <v/>
      </c>
      <c r="F100" t="str">
        <f t="shared" si="6"/>
        <v/>
      </c>
      <c r="H100" t="str">
        <f t="shared" si="8"/>
        <v/>
      </c>
      <c r="K100" s="12"/>
      <c r="S100" s="48" t="str">
        <f t="shared" si="7"/>
        <v/>
      </c>
    </row>
    <row r="101" spans="2:19" x14ac:dyDescent="0.25">
      <c r="B101" s="48"/>
      <c r="C101" t="str">
        <f ca="1">IF(K101&lt;&gt;"",IF(COUNTIF(Blocks!B$3:B1086,D101)&gt;0,"Blocked",IF(B101="Done","Done",IF('Board Active'!N101=TODAY(),"Due Today",IF('Board Active'!N101&lt;TODAY(),"Late","On Time")))),"")</f>
        <v/>
      </c>
      <c r="D101" s="48" t="str">
        <f>IF(E101&lt;&gt;"",Settings!B$9&amp;A101,"")</f>
        <v/>
      </c>
      <c r="F101" t="str">
        <f t="shared" si="6"/>
        <v/>
      </c>
      <c r="H101" t="str">
        <f t="shared" si="8"/>
        <v/>
      </c>
      <c r="K101" s="12"/>
      <c r="S101" s="48" t="str">
        <f t="shared" si="7"/>
        <v/>
      </c>
    </row>
    <row r="102" spans="2:19" x14ac:dyDescent="0.25">
      <c r="B102" s="48"/>
      <c r="C102" t="str">
        <f ca="1">IF(K102&lt;&gt;"",IF(COUNTIF(Blocks!B$3:B1087,D102)&gt;0,"Blocked",IF(B102="Done","Done",IF('Board Active'!N102=TODAY(),"Due Today",IF('Board Active'!N102&lt;TODAY(),"Late","On Time")))),"")</f>
        <v/>
      </c>
      <c r="D102" s="48" t="str">
        <f>IF(E102&lt;&gt;"",Settings!B$9&amp;A102,"")</f>
        <v/>
      </c>
      <c r="F102" t="str">
        <f t="shared" si="6"/>
        <v/>
      </c>
      <c r="H102" t="str">
        <f t="shared" si="8"/>
        <v/>
      </c>
      <c r="K102" s="12"/>
      <c r="S102" s="48" t="str">
        <f t="shared" si="7"/>
        <v/>
      </c>
    </row>
    <row r="103" spans="2:19" x14ac:dyDescent="0.25">
      <c r="B103" s="48"/>
      <c r="C103" t="str">
        <f ca="1">IF(K103&lt;&gt;"",IF(COUNTIF(Blocks!B$3:B1088,D103)&gt;0,"Blocked",IF(B103="Done","Done",IF('Board Active'!N103=TODAY(),"Due Today",IF('Board Active'!N103&lt;TODAY(),"Late","On Time")))),"")</f>
        <v/>
      </c>
      <c r="D103" s="48" t="str">
        <f>IF(E103&lt;&gt;"",Settings!B$9&amp;A103,"")</f>
        <v/>
      </c>
      <c r="F103" t="str">
        <f t="shared" si="6"/>
        <v/>
      </c>
      <c r="H103" t="str">
        <f t="shared" si="8"/>
        <v/>
      </c>
      <c r="K103" s="12"/>
      <c r="S103" s="48" t="str">
        <f t="shared" si="7"/>
        <v/>
      </c>
    </row>
    <row r="104" spans="2:19" x14ac:dyDescent="0.25">
      <c r="B104" s="48"/>
      <c r="C104" t="str">
        <f ca="1">IF(K104&lt;&gt;"",IF(COUNTIF(Blocks!B$3:B1089,D104)&gt;0,"Blocked",IF(B104="Done","Done",IF('Board Active'!N104=TODAY(),"Due Today",IF('Board Active'!N104&lt;TODAY(),"Late","On Time")))),"")</f>
        <v/>
      </c>
      <c r="D104" s="48" t="str">
        <f>IF(E104&lt;&gt;"",Settings!B$9&amp;A104,"")</f>
        <v/>
      </c>
      <c r="F104" t="str">
        <f t="shared" si="6"/>
        <v/>
      </c>
      <c r="H104" t="str">
        <f t="shared" si="8"/>
        <v/>
      </c>
      <c r="K104" s="12"/>
      <c r="S104" s="48" t="str">
        <f t="shared" si="7"/>
        <v/>
      </c>
    </row>
    <row r="105" spans="2:19" x14ac:dyDescent="0.25">
      <c r="B105" s="48"/>
      <c r="C105" t="str">
        <f ca="1">IF(K105&lt;&gt;"",IF(COUNTIF(Blocks!B$3:B1090,D105)&gt;0,"Blocked",IF(B105="Done","Done",IF('Board Active'!N105=TODAY(),"Due Today",IF('Board Active'!N105&lt;TODAY(),"Late","On Time")))),"")</f>
        <v/>
      </c>
      <c r="D105" s="48" t="str">
        <f>IF(E105&lt;&gt;"",Settings!B$9&amp;A105,"")</f>
        <v/>
      </c>
      <c r="F105" t="str">
        <f t="shared" si="6"/>
        <v/>
      </c>
      <c r="H105" t="str">
        <f t="shared" si="8"/>
        <v/>
      </c>
      <c r="K105" s="12"/>
      <c r="S105" s="48" t="str">
        <f t="shared" si="7"/>
        <v/>
      </c>
    </row>
    <row r="106" spans="2:19" x14ac:dyDescent="0.25">
      <c r="B106" s="48"/>
      <c r="C106" t="str">
        <f ca="1">IF(K106&lt;&gt;"",IF(COUNTIF(Blocks!B$3:B1091,D106)&gt;0,"Blocked",IF(B106="Done","Done",IF('Board Active'!N106=TODAY(),"Due Today",IF('Board Active'!N106&lt;TODAY(),"Late","On Time")))),"")</f>
        <v/>
      </c>
      <c r="D106" s="48" t="str">
        <f>IF(E106&lt;&gt;"",Settings!B$9&amp;A106,"")</f>
        <v/>
      </c>
      <c r="F106" t="str">
        <f t="shared" si="6"/>
        <v/>
      </c>
      <c r="H106" t="str">
        <f t="shared" si="8"/>
        <v/>
      </c>
      <c r="K106" s="12"/>
      <c r="S106" s="48" t="str">
        <f t="shared" si="7"/>
        <v/>
      </c>
    </row>
    <row r="107" spans="2:19" x14ac:dyDescent="0.25">
      <c r="B107" s="48"/>
      <c r="C107" t="str">
        <f ca="1">IF(K107&lt;&gt;"",IF(COUNTIF(Blocks!B$3:B1092,D107)&gt;0,"Blocked",IF(B107="Done","Done",IF('Board Active'!N107=TODAY(),"Due Today",IF('Board Active'!N107&lt;TODAY(),"Late","On Time")))),"")</f>
        <v/>
      </c>
      <c r="D107" s="48" t="str">
        <f>IF(E107&lt;&gt;"",Settings!B$9&amp;A107,"")</f>
        <v/>
      </c>
      <c r="F107" t="str">
        <f t="shared" si="6"/>
        <v/>
      </c>
      <c r="H107" t="str">
        <f t="shared" si="8"/>
        <v/>
      </c>
      <c r="K107" s="12"/>
      <c r="S107" s="48" t="str">
        <f t="shared" si="7"/>
        <v/>
      </c>
    </row>
    <row r="108" spans="2:19" x14ac:dyDescent="0.25">
      <c r="B108" s="48"/>
      <c r="C108" t="str">
        <f ca="1">IF(K108&lt;&gt;"",IF(COUNTIF(Blocks!B$3:B1093,D108)&gt;0,"Blocked",IF(B108="Done","Done",IF('Board Active'!N108=TODAY(),"Due Today",IF('Board Active'!N108&lt;TODAY(),"Late","On Time")))),"")</f>
        <v/>
      </c>
      <c r="D108" s="48" t="str">
        <f>IF(E108&lt;&gt;"",Settings!B$9&amp;A108,"")</f>
        <v/>
      </c>
      <c r="F108" t="str">
        <f t="shared" si="6"/>
        <v/>
      </c>
      <c r="H108" t="str">
        <f t="shared" si="8"/>
        <v/>
      </c>
      <c r="K108" s="12"/>
      <c r="S108" s="48" t="str">
        <f t="shared" si="7"/>
        <v/>
      </c>
    </row>
    <row r="109" spans="2:19" x14ac:dyDescent="0.25">
      <c r="B109" s="48"/>
      <c r="C109" t="str">
        <f ca="1">IF(K109&lt;&gt;"",IF(COUNTIF(Blocks!B$3:B1094,D109)&gt;0,"Blocked",IF(B109="Done","Done",IF('Board Active'!N109=TODAY(),"Due Today",IF('Board Active'!N109&lt;TODAY(),"Late","On Time")))),"")</f>
        <v/>
      </c>
      <c r="D109" s="48" t="str">
        <f>IF(E109&lt;&gt;"",Settings!B$9&amp;A109,"")</f>
        <v/>
      </c>
      <c r="F109" t="str">
        <f t="shared" si="6"/>
        <v/>
      </c>
      <c r="H109" t="str">
        <f t="shared" si="8"/>
        <v/>
      </c>
      <c r="K109" s="12"/>
      <c r="S109" s="48" t="str">
        <f t="shared" si="7"/>
        <v/>
      </c>
    </row>
    <row r="110" spans="2:19" x14ac:dyDescent="0.25">
      <c r="B110" s="48"/>
      <c r="C110" t="str">
        <f ca="1">IF(K110&lt;&gt;"",IF(COUNTIF(Blocks!B$3:B1095,D110)&gt;0,"Blocked",IF(B110="Done","Done",IF('Board Active'!N110=TODAY(),"Due Today",IF('Board Active'!N110&lt;TODAY(),"Late","On Time")))),"")</f>
        <v/>
      </c>
      <c r="D110" s="48" t="str">
        <f>IF(E110&lt;&gt;"",Settings!B$9&amp;A110,"")</f>
        <v/>
      </c>
      <c r="F110" t="str">
        <f t="shared" si="6"/>
        <v/>
      </c>
      <c r="H110" t="str">
        <f t="shared" si="8"/>
        <v/>
      </c>
      <c r="K110" s="12"/>
      <c r="S110" s="48" t="str">
        <f t="shared" si="7"/>
        <v/>
      </c>
    </row>
    <row r="111" spans="2:19" x14ac:dyDescent="0.25">
      <c r="B111" s="48"/>
      <c r="C111" t="str">
        <f ca="1">IF(K111&lt;&gt;"",IF(COUNTIF(Blocks!B$3:B1096,D111)&gt;0,"Blocked",IF(B111="Done","Done",IF('Board Active'!N111=TODAY(),"Due Today",IF('Board Active'!N111&lt;TODAY(),"Late","On Time")))),"")</f>
        <v/>
      </c>
      <c r="D111" s="48" t="str">
        <f>IF(E111&lt;&gt;"",Settings!B$9&amp;A111,"")</f>
        <v/>
      </c>
      <c r="F111" t="str">
        <f t="shared" si="6"/>
        <v/>
      </c>
      <c r="H111" t="str">
        <f t="shared" si="8"/>
        <v/>
      </c>
      <c r="K111" s="12"/>
      <c r="S111" s="48" t="str">
        <f t="shared" si="7"/>
        <v/>
      </c>
    </row>
    <row r="112" spans="2:19" x14ac:dyDescent="0.25">
      <c r="B112" s="48"/>
      <c r="C112" t="str">
        <f ca="1">IF(K112&lt;&gt;"",IF(COUNTIF(Blocks!B$3:B1097,D112)&gt;0,"Blocked",IF(B112="Done","Done",IF('Board Active'!N112=TODAY(),"Due Today",IF('Board Active'!N112&lt;TODAY(),"Late","On Time")))),"")</f>
        <v/>
      </c>
      <c r="D112" s="48" t="str">
        <f>IF(E112&lt;&gt;"",Settings!B$9&amp;A112,"")</f>
        <v/>
      </c>
      <c r="F112" t="str">
        <f t="shared" si="6"/>
        <v/>
      </c>
      <c r="H112" t="str">
        <f t="shared" si="8"/>
        <v/>
      </c>
      <c r="K112" s="12"/>
      <c r="S112" s="48" t="str">
        <f t="shared" si="7"/>
        <v/>
      </c>
    </row>
    <row r="113" spans="2:19" x14ac:dyDescent="0.25">
      <c r="B113" s="48"/>
      <c r="C113" t="str">
        <f ca="1">IF(K113&lt;&gt;"",IF(COUNTIF(Blocks!B$3:B1098,D113)&gt;0,"Blocked",IF(B113="Done","Done",IF('Board Active'!N113=TODAY(),"Due Today",IF('Board Active'!N113&lt;TODAY(),"Late","On Time")))),"")</f>
        <v/>
      </c>
      <c r="D113" s="48" t="str">
        <f>IF(E113&lt;&gt;"",Settings!B$9&amp;A113,"")</f>
        <v/>
      </c>
      <c r="F113" t="str">
        <f t="shared" si="6"/>
        <v/>
      </c>
      <c r="H113" t="str">
        <f t="shared" si="8"/>
        <v/>
      </c>
      <c r="K113" s="12"/>
      <c r="S113" s="48" t="str">
        <f t="shared" si="7"/>
        <v/>
      </c>
    </row>
    <row r="114" spans="2:19" x14ac:dyDescent="0.25">
      <c r="B114" s="48"/>
      <c r="C114" t="str">
        <f ca="1">IF(K114&lt;&gt;"",IF(COUNTIF(Blocks!B$3:B1099,D114)&gt;0,"Blocked",IF(B114="Done","Done",IF('Board Active'!N114=TODAY(),"Due Today",IF('Board Active'!N114&lt;TODAY(),"Late","On Time")))),"")</f>
        <v/>
      </c>
      <c r="D114" s="48" t="str">
        <f>IF(E114&lt;&gt;"",Settings!B$9&amp;A114,"")</f>
        <v/>
      </c>
      <c r="F114" t="str">
        <f t="shared" si="6"/>
        <v/>
      </c>
      <c r="H114" t="str">
        <f t="shared" si="8"/>
        <v/>
      </c>
      <c r="K114" s="12"/>
      <c r="S114" s="48" t="str">
        <f t="shared" si="7"/>
        <v/>
      </c>
    </row>
    <row r="115" spans="2:19" x14ac:dyDescent="0.25">
      <c r="B115" s="48"/>
      <c r="C115" t="str">
        <f ca="1">IF(K115&lt;&gt;"",IF(COUNTIF(Blocks!B$3:B1100,D115)&gt;0,"Blocked",IF(B115="Done","Done",IF('Board Active'!N115=TODAY(),"Due Today",IF('Board Active'!N115&lt;TODAY(),"Late","On Time")))),"")</f>
        <v/>
      </c>
      <c r="D115" s="48" t="str">
        <f>IF(E115&lt;&gt;"",Settings!B$9&amp;A115,"")</f>
        <v/>
      </c>
      <c r="F115" t="str">
        <f t="shared" si="6"/>
        <v/>
      </c>
      <c r="H115" t="str">
        <f t="shared" si="8"/>
        <v/>
      </c>
      <c r="K115" s="12"/>
      <c r="S115" s="48" t="str">
        <f t="shared" si="7"/>
        <v/>
      </c>
    </row>
    <row r="116" spans="2:19" x14ac:dyDescent="0.25">
      <c r="B116" s="48"/>
      <c r="C116" t="str">
        <f ca="1">IF(K116&lt;&gt;"",IF(COUNTIF(Blocks!B$3:B1101,D116)&gt;0,"Blocked",IF(B116="Done","Done",IF('Board Active'!N116=TODAY(),"Due Today",IF('Board Active'!N116&lt;TODAY(),"Late","On Time")))),"")</f>
        <v/>
      </c>
      <c r="D116" s="48" t="str">
        <f>IF(E116&lt;&gt;"",Settings!B$9&amp;A116,"")</f>
        <v/>
      </c>
      <c r="F116" t="str">
        <f t="shared" si="6"/>
        <v/>
      </c>
      <c r="H116" t="str">
        <f t="shared" si="8"/>
        <v/>
      </c>
      <c r="K116" s="12"/>
      <c r="S116" s="48" t="str">
        <f t="shared" si="7"/>
        <v/>
      </c>
    </row>
    <row r="117" spans="2:19" x14ac:dyDescent="0.25">
      <c r="B117" s="48"/>
      <c r="C117" t="str">
        <f ca="1">IF(K117&lt;&gt;"",IF(COUNTIF(Blocks!B$3:B1102,D117)&gt;0,"Blocked",IF(B117="Done","Done",IF('Board Active'!N117=TODAY(),"Due Today",IF('Board Active'!N117&lt;TODAY(),"Late","On Time")))),"")</f>
        <v/>
      </c>
      <c r="D117" s="48" t="str">
        <f>IF(E117&lt;&gt;"",Settings!B$9&amp;A117,"")</f>
        <v/>
      </c>
      <c r="F117" t="str">
        <f t="shared" si="6"/>
        <v/>
      </c>
      <c r="H117" t="str">
        <f t="shared" si="8"/>
        <v/>
      </c>
      <c r="K117" s="12"/>
      <c r="S117" s="48" t="str">
        <f t="shared" si="7"/>
        <v/>
      </c>
    </row>
    <row r="118" spans="2:19" x14ac:dyDescent="0.25">
      <c r="B118" s="48"/>
      <c r="C118" t="str">
        <f ca="1">IF(K118&lt;&gt;"",IF(COUNTIF(Blocks!B$3:B1103,D118)&gt;0,"Blocked",IF(B118="Done","Done",IF('Board Active'!N118=TODAY(),"Due Today",IF('Board Active'!N118&lt;TODAY(),"Late","On Time")))),"")</f>
        <v/>
      </c>
      <c r="D118" s="48" t="str">
        <f>IF(E118&lt;&gt;"",Settings!B$9&amp;A118,"")</f>
        <v/>
      </c>
      <c r="F118" t="str">
        <f t="shared" si="6"/>
        <v/>
      </c>
      <c r="H118" t="str">
        <f t="shared" si="8"/>
        <v/>
      </c>
      <c r="K118" s="12"/>
      <c r="S118" s="48" t="str">
        <f t="shared" si="7"/>
        <v/>
      </c>
    </row>
    <row r="119" spans="2:19" x14ac:dyDescent="0.25">
      <c r="B119" s="48"/>
      <c r="C119" t="str">
        <f ca="1">IF(K119&lt;&gt;"",IF(COUNTIF(Blocks!B$3:B1104,D119)&gt;0,"Blocked",IF(B119="Done","Done",IF('Board Active'!N119=TODAY(),"Due Today",IF('Board Active'!N119&lt;TODAY(),"Late","On Time")))),"")</f>
        <v/>
      </c>
      <c r="D119" s="48" t="str">
        <f>IF(E119&lt;&gt;"",Settings!B$9&amp;A119,"")</f>
        <v/>
      </c>
      <c r="F119" t="str">
        <f t="shared" si="6"/>
        <v/>
      </c>
      <c r="H119" t="str">
        <f t="shared" si="8"/>
        <v/>
      </c>
      <c r="K119" s="12"/>
      <c r="S119" s="48" t="str">
        <f t="shared" si="7"/>
        <v/>
      </c>
    </row>
    <row r="120" spans="2:19" x14ac:dyDescent="0.25">
      <c r="B120" s="48"/>
      <c r="C120" t="str">
        <f ca="1">IF(K120&lt;&gt;"",IF(COUNTIF(Blocks!B$3:B1105,D120)&gt;0,"Blocked",IF(B120="Done","Done",IF('Board Active'!N120=TODAY(),"Due Today",IF('Board Active'!N120&lt;TODAY(),"Late","On Time")))),"")</f>
        <v/>
      </c>
      <c r="D120" s="48" t="str">
        <f>IF(E120&lt;&gt;"",Settings!B$9&amp;A120,"")</f>
        <v/>
      </c>
      <c r="F120" t="str">
        <f t="shared" si="6"/>
        <v/>
      </c>
      <c r="H120" t="str">
        <f t="shared" si="8"/>
        <v/>
      </c>
      <c r="K120" s="12"/>
      <c r="S120" s="48" t="str">
        <f t="shared" si="7"/>
        <v/>
      </c>
    </row>
    <row r="121" spans="2:19" x14ac:dyDescent="0.25">
      <c r="B121" s="48"/>
      <c r="C121" t="str">
        <f ca="1">IF(K121&lt;&gt;"",IF(COUNTIF(Blocks!B$3:B1106,D121)&gt;0,"Blocked",IF(B121="Done","Done",IF('Board Active'!N121=TODAY(),"Due Today",IF('Board Active'!N121&lt;TODAY(),"Late","On Time")))),"")</f>
        <v/>
      </c>
      <c r="D121" s="48" t="str">
        <f>IF(E121&lt;&gt;"",Settings!B$9&amp;A121,"")</f>
        <v/>
      </c>
      <c r="F121" t="str">
        <f t="shared" si="6"/>
        <v/>
      </c>
      <c r="H121" t="str">
        <f t="shared" si="8"/>
        <v/>
      </c>
      <c r="K121" s="12"/>
      <c r="S121" s="48" t="str">
        <f t="shared" si="7"/>
        <v/>
      </c>
    </row>
    <row r="122" spans="2:19" x14ac:dyDescent="0.25">
      <c r="B122" s="48"/>
      <c r="C122" t="str">
        <f ca="1">IF(K122&lt;&gt;"",IF(COUNTIF(Blocks!B$3:B1107,D122)&gt;0,"Blocked",IF(B122="Done","Done",IF('Board Active'!N122=TODAY(),"Due Today",IF('Board Active'!N122&lt;TODAY(),"Late","On Time")))),"")</f>
        <v/>
      </c>
      <c r="D122" s="48" t="str">
        <f>IF(E122&lt;&gt;"",Settings!B$9&amp;A122,"")</f>
        <v/>
      </c>
      <c r="F122" t="str">
        <f t="shared" si="6"/>
        <v/>
      </c>
      <c r="H122" t="str">
        <f t="shared" si="8"/>
        <v/>
      </c>
      <c r="K122" s="12"/>
      <c r="S122" s="48" t="str">
        <f t="shared" si="7"/>
        <v/>
      </c>
    </row>
    <row r="123" spans="2:19" x14ac:dyDescent="0.25">
      <c r="B123" s="48"/>
      <c r="C123" t="str">
        <f ca="1">IF(K123&lt;&gt;"",IF(COUNTIF(Blocks!B$3:B1108,D123)&gt;0,"Blocked",IF(B123="Done","Done",IF('Board Active'!N123=TODAY(),"Due Today",IF('Board Active'!N123&lt;TODAY(),"Late","On Time")))),"")</f>
        <v/>
      </c>
      <c r="D123" s="48" t="str">
        <f>IF(E123&lt;&gt;"",Settings!B$9&amp;A123,"")</f>
        <v/>
      </c>
      <c r="F123" t="str">
        <f t="shared" si="6"/>
        <v/>
      </c>
      <c r="H123" t="str">
        <f t="shared" si="8"/>
        <v/>
      </c>
      <c r="K123" s="12"/>
      <c r="S123" s="48" t="str">
        <f t="shared" si="7"/>
        <v/>
      </c>
    </row>
    <row r="124" spans="2:19" x14ac:dyDescent="0.25">
      <c r="B124" s="48"/>
      <c r="C124" t="str">
        <f ca="1">IF(K124&lt;&gt;"",IF(COUNTIF(Blocks!B$3:B1109,D124)&gt;0,"Blocked",IF(B124="Done","Done",IF('Board Active'!N124=TODAY(),"Due Today",IF('Board Active'!N124&lt;TODAY(),"Late","On Time")))),"")</f>
        <v/>
      </c>
      <c r="D124" s="48" t="str">
        <f>IF(E124&lt;&gt;"",Settings!B$9&amp;A124,"")</f>
        <v/>
      </c>
      <c r="F124" t="str">
        <f t="shared" si="6"/>
        <v/>
      </c>
      <c r="H124" t="str">
        <f t="shared" si="8"/>
        <v/>
      </c>
      <c r="K124" s="12"/>
      <c r="S124" s="48" t="str">
        <f t="shared" si="7"/>
        <v/>
      </c>
    </row>
    <row r="125" spans="2:19" x14ac:dyDescent="0.25">
      <c r="B125" s="48"/>
      <c r="C125" t="str">
        <f ca="1">IF(K125&lt;&gt;"",IF(COUNTIF(Blocks!B$3:B1110,D125)&gt;0,"Blocked",IF(B125="Done","Done",IF('Board Active'!N125=TODAY(),"Due Today",IF('Board Active'!N125&lt;TODAY(),"Late","On Time")))),"")</f>
        <v/>
      </c>
      <c r="D125" s="48" t="str">
        <f>IF(E125&lt;&gt;"",Settings!B$9&amp;A125,"")</f>
        <v/>
      </c>
      <c r="F125" t="str">
        <f t="shared" si="6"/>
        <v/>
      </c>
      <c r="H125" t="str">
        <f t="shared" si="8"/>
        <v/>
      </c>
      <c r="K125" s="12"/>
      <c r="S125" s="48" t="str">
        <f t="shared" si="7"/>
        <v/>
      </c>
    </row>
    <row r="126" spans="2:19" x14ac:dyDescent="0.25">
      <c r="B126" s="48"/>
      <c r="C126" t="str">
        <f ca="1">IF(K126&lt;&gt;"",IF(COUNTIF(Blocks!B$3:B1111,D126)&gt;0,"Blocked",IF(B126="Done","Done",IF('Board Active'!N126=TODAY(),"Due Today",IF('Board Active'!N126&lt;TODAY(),"Late","On Time")))),"")</f>
        <v/>
      </c>
      <c r="D126" s="48" t="str">
        <f>IF(E126&lt;&gt;"",Settings!B$9&amp;A126,"")</f>
        <v/>
      </c>
      <c r="F126" t="str">
        <f t="shared" si="6"/>
        <v/>
      </c>
      <c r="H126" t="str">
        <f t="shared" si="8"/>
        <v/>
      </c>
      <c r="K126" s="12"/>
      <c r="S126" s="48" t="str">
        <f t="shared" si="7"/>
        <v/>
      </c>
    </row>
    <row r="127" spans="2:19" x14ac:dyDescent="0.25">
      <c r="B127" s="48"/>
      <c r="C127" t="str">
        <f ca="1">IF(K127&lt;&gt;"",IF(COUNTIF(Blocks!B$3:B1112,D127)&gt;0,"Blocked",IF(B127="Done","Done",IF('Board Active'!N127=TODAY(),"Due Today",IF('Board Active'!N127&lt;TODAY(),"Late","On Time")))),"")</f>
        <v/>
      </c>
      <c r="D127" s="48" t="str">
        <f>IF(E127&lt;&gt;"",Settings!B$9&amp;A127,"")</f>
        <v/>
      </c>
      <c r="F127" t="str">
        <f t="shared" si="6"/>
        <v/>
      </c>
      <c r="H127" t="str">
        <f t="shared" si="8"/>
        <v/>
      </c>
      <c r="K127" s="12"/>
      <c r="S127" s="48" t="str">
        <f t="shared" si="7"/>
        <v/>
      </c>
    </row>
    <row r="128" spans="2:19" x14ac:dyDescent="0.25">
      <c r="B128" s="48"/>
      <c r="C128" t="str">
        <f ca="1">IF(K128&lt;&gt;"",IF(COUNTIF(Blocks!B$3:B1113,D128)&gt;0,"Blocked",IF(B128="Done","Done",IF('Board Active'!N128=TODAY(),"Due Today",IF('Board Active'!N128&lt;TODAY(),"Late","On Time")))),"")</f>
        <v/>
      </c>
      <c r="D128" s="48" t="str">
        <f>IF(E128&lt;&gt;"",Settings!B$9&amp;A128,"")</f>
        <v/>
      </c>
      <c r="F128" t="str">
        <f t="shared" si="6"/>
        <v/>
      </c>
      <c r="H128" t="str">
        <f t="shared" si="8"/>
        <v/>
      </c>
      <c r="K128" s="12"/>
      <c r="S128" s="48" t="str">
        <f t="shared" si="7"/>
        <v/>
      </c>
    </row>
    <row r="129" spans="2:19" x14ac:dyDescent="0.25">
      <c r="B129" s="48"/>
      <c r="C129" t="str">
        <f ca="1">IF(K129&lt;&gt;"",IF(COUNTIF(Blocks!B$3:B1114,D129)&gt;0,"Blocked",IF(B129="Done","Done",IF('Board Active'!N129=TODAY(),"Due Today",IF('Board Active'!N129&lt;TODAY(),"Late","On Time")))),"")</f>
        <v/>
      </c>
      <c r="D129" s="48" t="str">
        <f>IF(E129&lt;&gt;"",Settings!B$9&amp;A129,"")</f>
        <v/>
      </c>
      <c r="F129" t="str">
        <f t="shared" si="6"/>
        <v/>
      </c>
      <c r="H129" t="str">
        <f t="shared" si="8"/>
        <v/>
      </c>
      <c r="K129" s="12"/>
      <c r="S129" s="48" t="str">
        <f t="shared" si="7"/>
        <v/>
      </c>
    </row>
    <row r="130" spans="2:19" x14ac:dyDescent="0.25">
      <c r="B130" s="48"/>
      <c r="C130" t="str">
        <f ca="1">IF(K130&lt;&gt;"",IF(COUNTIF(Blocks!B$3:B1115,D130)&gt;0,"Blocked",IF(B130="Done","Done",IF('Board Active'!N130=TODAY(),"Due Today",IF('Board Active'!N130&lt;TODAY(),"Late","On Time")))),"")</f>
        <v/>
      </c>
      <c r="D130" s="48" t="str">
        <f>IF(E130&lt;&gt;"",Settings!B$9&amp;A130,"")</f>
        <v/>
      </c>
      <c r="F130" t="str">
        <f t="shared" si="6"/>
        <v/>
      </c>
      <c r="H130" t="str">
        <f t="shared" si="8"/>
        <v/>
      </c>
      <c r="K130" s="12"/>
      <c r="S130" s="48" t="str">
        <f t="shared" si="7"/>
        <v/>
      </c>
    </row>
    <row r="131" spans="2:19" x14ac:dyDescent="0.25">
      <c r="B131" s="48"/>
      <c r="C131" t="str">
        <f ca="1">IF(K131&lt;&gt;"",IF(COUNTIF(Blocks!B$3:B1116,D131)&gt;0,"Blocked",IF(B131="Done","Done",IF('Board Active'!N131=TODAY(),"Due Today",IF('Board Active'!N131&lt;TODAY(),"Late","On Time")))),"")</f>
        <v/>
      </c>
      <c r="D131" s="48" t="str">
        <f>IF(E131&lt;&gt;"",Settings!B$9&amp;A131,"")</f>
        <v/>
      </c>
      <c r="F131" t="str">
        <f t="shared" si="6"/>
        <v/>
      </c>
      <c r="H131" t="str">
        <f t="shared" si="8"/>
        <v/>
      </c>
      <c r="K131" s="12"/>
      <c r="S131" s="48" t="str">
        <f t="shared" si="7"/>
        <v/>
      </c>
    </row>
    <row r="132" spans="2:19" x14ac:dyDescent="0.25">
      <c r="B132" s="48"/>
      <c r="C132" t="str">
        <f ca="1">IF(K132&lt;&gt;"",IF(COUNTIF(Blocks!B$3:B1117,D132)&gt;0,"Blocked",IF(B132="Done","Done",IF('Board Active'!N132=TODAY(),"Due Today",IF('Board Active'!N132&lt;TODAY(),"Late","On Time")))),"")</f>
        <v/>
      </c>
      <c r="D132" s="48" t="str">
        <f>IF(E132&lt;&gt;"",Settings!B$9&amp;A132,"")</f>
        <v/>
      </c>
      <c r="F132" t="str">
        <f t="shared" ref="F132:F195" si="9">IF(E132&lt;&gt;"",IF(C132="Blocked",C132&amp;" - "&amp;E132,E132),"")</f>
        <v/>
      </c>
      <c r="H132" t="str">
        <f t="shared" si="8"/>
        <v/>
      </c>
      <c r="K132" s="12"/>
      <c r="S132" s="48" t="str">
        <f t="shared" ref="S132:S195" si="10">IF(B132="Done",R132-L132,"")</f>
        <v/>
      </c>
    </row>
    <row r="133" spans="2:19" x14ac:dyDescent="0.25">
      <c r="B133" s="48"/>
      <c r="C133" t="str">
        <f ca="1">IF(K133&lt;&gt;"",IF(COUNTIF(Blocks!B$3:B1118,D133)&gt;0,"Blocked",IF(B133="Done","Done",IF('Board Active'!N133=TODAY(),"Due Today",IF('Board Active'!N133&lt;TODAY(),"Late","On Time")))),"")</f>
        <v/>
      </c>
      <c r="D133" s="48" t="str">
        <f>IF(E133&lt;&gt;"",Settings!B$9&amp;A133,"")</f>
        <v/>
      </c>
      <c r="F133" t="str">
        <f t="shared" si="9"/>
        <v/>
      </c>
      <c r="H133" t="str">
        <f t="shared" si="8"/>
        <v/>
      </c>
      <c r="K133" s="12"/>
      <c r="S133" s="48" t="str">
        <f t="shared" si="10"/>
        <v/>
      </c>
    </row>
    <row r="134" spans="2:19" x14ac:dyDescent="0.25">
      <c r="B134" s="48"/>
      <c r="C134" t="str">
        <f ca="1">IF(K134&lt;&gt;"",IF(COUNTIF(Blocks!B$3:B1119,D134)&gt;0,"Blocked",IF(B134="Done","Done",IF('Board Active'!N134=TODAY(),"Due Today",IF('Board Active'!N134&lt;TODAY(),"Late","On Time")))),"")</f>
        <v/>
      </c>
      <c r="D134" s="48" t="str">
        <f>IF(E134&lt;&gt;"",Settings!B$9&amp;A134,"")</f>
        <v/>
      </c>
      <c r="F134" t="str">
        <f t="shared" si="9"/>
        <v/>
      </c>
      <c r="H134" t="str">
        <f t="shared" si="8"/>
        <v/>
      </c>
      <c r="K134" s="12"/>
      <c r="S134" s="48" t="str">
        <f t="shared" si="10"/>
        <v/>
      </c>
    </row>
    <row r="135" spans="2:19" x14ac:dyDescent="0.25">
      <c r="B135" s="48"/>
      <c r="C135" t="str">
        <f ca="1">IF(K135&lt;&gt;"",IF(COUNTIF(Blocks!B$3:B1120,D135)&gt;0,"Blocked",IF(B135="Done","Done",IF('Board Active'!N135=TODAY(),"Due Today",IF('Board Active'!N135&lt;TODAY(),"Late","On Time")))),"")</f>
        <v/>
      </c>
      <c r="D135" s="48" t="str">
        <f>IF(E135&lt;&gt;"",Settings!B$9&amp;A135,"")</f>
        <v/>
      </c>
      <c r="F135" t="str">
        <f t="shared" si="9"/>
        <v/>
      </c>
      <c r="H135" t="str">
        <f t="shared" si="8"/>
        <v/>
      </c>
      <c r="K135" s="12"/>
      <c r="S135" s="48" t="str">
        <f t="shared" si="10"/>
        <v/>
      </c>
    </row>
    <row r="136" spans="2:19" x14ac:dyDescent="0.25">
      <c r="B136" s="48"/>
      <c r="C136" t="str">
        <f ca="1">IF(K136&lt;&gt;"",IF(COUNTIF(Blocks!B$3:B1121,D136)&gt;0,"Blocked",IF(B136="Done","Done",IF('Board Active'!N136=TODAY(),"Due Today",IF('Board Active'!N136&lt;TODAY(),"Late","On Time")))),"")</f>
        <v/>
      </c>
      <c r="D136" s="48" t="str">
        <f>IF(E136&lt;&gt;"",Settings!B$9&amp;A136,"")</f>
        <v/>
      </c>
      <c r="F136" t="str">
        <f t="shared" si="9"/>
        <v/>
      </c>
      <c r="H136" t="str">
        <f t="shared" si="8"/>
        <v/>
      </c>
      <c r="K136" s="12"/>
      <c r="S136" s="48" t="str">
        <f t="shared" si="10"/>
        <v/>
      </c>
    </row>
    <row r="137" spans="2:19" x14ac:dyDescent="0.25">
      <c r="B137" s="48"/>
      <c r="C137" t="str">
        <f ca="1">IF(K137&lt;&gt;"",IF(COUNTIF(Blocks!B$3:B1122,D137)&gt;0,"Blocked",IF(B137="Done","Done",IF('Board Active'!N137=TODAY(),"Due Today",IF('Board Active'!N137&lt;TODAY(),"Late","On Time")))),"")</f>
        <v/>
      </c>
      <c r="D137" s="48" t="str">
        <f>IF(E137&lt;&gt;"",Settings!B$9&amp;A137,"")</f>
        <v/>
      </c>
      <c r="F137" t="str">
        <f t="shared" si="9"/>
        <v/>
      </c>
      <c r="H137" t="str">
        <f t="shared" si="8"/>
        <v/>
      </c>
      <c r="K137" s="12"/>
      <c r="S137" s="48" t="str">
        <f t="shared" si="10"/>
        <v/>
      </c>
    </row>
    <row r="138" spans="2:19" x14ac:dyDescent="0.25">
      <c r="B138" s="48"/>
      <c r="C138" t="str">
        <f ca="1">IF(K138&lt;&gt;"",IF(COUNTIF(Blocks!B$3:B1123,D138)&gt;0,"Blocked",IF(B138="Done","Done",IF('Board Active'!N138=TODAY(),"Due Today",IF('Board Active'!N138&lt;TODAY(),"Late","On Time")))),"")</f>
        <v/>
      </c>
      <c r="D138" s="48" t="str">
        <f>IF(E138&lt;&gt;"",Settings!B$9&amp;A138,"")</f>
        <v/>
      </c>
      <c r="F138" t="str">
        <f t="shared" si="9"/>
        <v/>
      </c>
      <c r="H138" t="str">
        <f t="shared" si="8"/>
        <v/>
      </c>
      <c r="K138" s="12"/>
      <c r="S138" s="48" t="str">
        <f t="shared" si="10"/>
        <v/>
      </c>
    </row>
    <row r="139" spans="2:19" x14ac:dyDescent="0.25">
      <c r="B139" s="48"/>
      <c r="C139" t="str">
        <f ca="1">IF(K139&lt;&gt;"",IF(COUNTIF(Blocks!B$3:B1124,D139)&gt;0,"Blocked",IF(B139="Done","Done",IF('Board Active'!N139=TODAY(),"Due Today",IF('Board Active'!N139&lt;TODAY(),"Late","On Time")))),"")</f>
        <v/>
      </c>
      <c r="D139" s="48" t="str">
        <f>IF(E139&lt;&gt;"",Settings!B$9&amp;A139,"")</f>
        <v/>
      </c>
      <c r="F139" t="str">
        <f t="shared" si="9"/>
        <v/>
      </c>
      <c r="H139" t="str">
        <f t="shared" si="8"/>
        <v/>
      </c>
      <c r="K139" s="12"/>
      <c r="S139" s="48" t="str">
        <f t="shared" si="10"/>
        <v/>
      </c>
    </row>
    <row r="140" spans="2:19" x14ac:dyDescent="0.25">
      <c r="B140" s="48"/>
      <c r="C140" t="str">
        <f ca="1">IF(K140&lt;&gt;"",IF(COUNTIF(Blocks!B$3:B1125,D140)&gt;0,"Blocked",IF(B140="Done","Done",IF('Board Active'!N140=TODAY(),"Due Today",IF('Board Active'!N140&lt;TODAY(),"Late","On Time")))),"")</f>
        <v/>
      </c>
      <c r="D140" s="48" t="str">
        <f>IF(E140&lt;&gt;"",Settings!B$9&amp;A140,"")</f>
        <v/>
      </c>
      <c r="F140" t="str">
        <f t="shared" si="9"/>
        <v/>
      </c>
      <c r="H140" t="str">
        <f t="shared" si="8"/>
        <v/>
      </c>
      <c r="K140" s="12"/>
      <c r="S140" s="48" t="str">
        <f t="shared" si="10"/>
        <v/>
      </c>
    </row>
    <row r="141" spans="2:19" x14ac:dyDescent="0.25">
      <c r="B141" s="48"/>
      <c r="C141" t="str">
        <f ca="1">IF(K141&lt;&gt;"",IF(COUNTIF(Blocks!B$3:B1126,D141)&gt;0,"Blocked",IF(B141="Done","Done",IF('Board Active'!N141=TODAY(),"Due Today",IF('Board Active'!N141&lt;TODAY(),"Late","On Time")))),"")</f>
        <v/>
      </c>
      <c r="D141" s="48" t="str">
        <f>IF(E141&lt;&gt;"",Settings!B$9&amp;A141,"")</f>
        <v/>
      </c>
      <c r="F141" t="str">
        <f t="shared" si="9"/>
        <v/>
      </c>
      <c r="H141" t="str">
        <f t="shared" si="8"/>
        <v/>
      </c>
      <c r="K141" s="12"/>
      <c r="S141" s="48" t="str">
        <f t="shared" si="10"/>
        <v/>
      </c>
    </row>
    <row r="142" spans="2:19" x14ac:dyDescent="0.25">
      <c r="B142" s="48"/>
      <c r="C142" t="str">
        <f ca="1">IF(K142&lt;&gt;"",IF(COUNTIF(Blocks!B$3:B1127,D142)&gt;0,"Blocked",IF(B142="Done","Done",IF('Board Active'!N142=TODAY(),"Due Today",IF('Board Active'!N142&lt;TODAY(),"Late","On Time")))),"")</f>
        <v/>
      </c>
      <c r="D142" s="48" t="str">
        <f>IF(E142&lt;&gt;"",Settings!B$9&amp;A142,"")</f>
        <v/>
      </c>
      <c r="F142" t="str">
        <f t="shared" si="9"/>
        <v/>
      </c>
      <c r="H142" t="str">
        <f t="shared" si="8"/>
        <v/>
      </c>
      <c r="K142" s="12"/>
      <c r="S142" s="48" t="str">
        <f t="shared" si="10"/>
        <v/>
      </c>
    </row>
    <row r="143" spans="2:19" x14ac:dyDescent="0.25">
      <c r="B143" s="48"/>
      <c r="C143" t="str">
        <f ca="1">IF(K143&lt;&gt;"",IF(COUNTIF(Blocks!B$3:B1128,D143)&gt;0,"Blocked",IF(B143="Done","Done",IF('Board Active'!N143=TODAY(),"Due Today",IF('Board Active'!N143&lt;TODAY(),"Late","On Time")))),"")</f>
        <v/>
      </c>
      <c r="D143" s="48" t="str">
        <f>IF(E143&lt;&gt;"",Settings!B$9&amp;A143,"")</f>
        <v/>
      </c>
      <c r="F143" t="str">
        <f t="shared" si="9"/>
        <v/>
      </c>
      <c r="H143" t="str">
        <f t="shared" si="8"/>
        <v/>
      </c>
      <c r="K143" s="12"/>
      <c r="S143" s="48" t="str">
        <f t="shared" si="10"/>
        <v/>
      </c>
    </row>
    <row r="144" spans="2:19" x14ac:dyDescent="0.25">
      <c r="B144" s="48"/>
      <c r="C144" t="str">
        <f ca="1">IF(K144&lt;&gt;"",IF(COUNTIF(Blocks!B$3:B1129,D144)&gt;0,"Blocked",IF(B144="Done","Done",IF('Board Active'!N144=TODAY(),"Due Today",IF('Board Active'!N144&lt;TODAY(),"Late","On Time")))),"")</f>
        <v/>
      </c>
      <c r="D144" s="48" t="str">
        <f>IF(E144&lt;&gt;"",Settings!B$9&amp;A144,"")</f>
        <v/>
      </c>
      <c r="F144" t="str">
        <f t="shared" si="9"/>
        <v/>
      </c>
      <c r="H144" t="str">
        <f t="shared" ref="H144:H207" si="11">IF(J144="&lt;= 1 day","XS",IF(J144="2 days","S",IF(J144="3 days","M",IF(J144="&lt;= 1 week","L",IF(J144="&lt;= 2 weeks","XL","")))))</f>
        <v/>
      </c>
      <c r="K144" s="12"/>
      <c r="S144" s="48" t="str">
        <f t="shared" si="10"/>
        <v/>
      </c>
    </row>
    <row r="145" spans="2:19" x14ac:dyDescent="0.25">
      <c r="B145" s="48"/>
      <c r="C145" t="str">
        <f ca="1">IF(K145&lt;&gt;"",IF(COUNTIF(Blocks!B$3:B1130,D145)&gt;0,"Blocked",IF(B145="Done","Done",IF('Board Active'!N145=TODAY(),"Due Today",IF('Board Active'!N145&lt;TODAY(),"Late","On Time")))),"")</f>
        <v/>
      </c>
      <c r="D145" s="48" t="str">
        <f>IF(E145&lt;&gt;"",Settings!B$9&amp;A145,"")</f>
        <v/>
      </c>
      <c r="F145" t="str">
        <f t="shared" si="9"/>
        <v/>
      </c>
      <c r="H145" t="str">
        <f t="shared" si="11"/>
        <v/>
      </c>
      <c r="K145" s="12"/>
      <c r="S145" s="48" t="str">
        <f t="shared" si="10"/>
        <v/>
      </c>
    </row>
    <row r="146" spans="2:19" x14ac:dyDescent="0.25">
      <c r="B146" s="48"/>
      <c r="C146" t="str">
        <f ca="1">IF(K146&lt;&gt;"",IF(COUNTIF(Blocks!B$3:B1131,D146)&gt;0,"Blocked",IF(B146="Done","Done",IF('Board Active'!N146=TODAY(),"Due Today",IF('Board Active'!N146&lt;TODAY(),"Late","On Time")))),"")</f>
        <v/>
      </c>
      <c r="D146" s="48" t="str">
        <f>IF(E146&lt;&gt;"",Settings!B$9&amp;A146,"")</f>
        <v/>
      </c>
      <c r="F146" t="str">
        <f t="shared" si="9"/>
        <v/>
      </c>
      <c r="H146" t="str">
        <f t="shared" si="11"/>
        <v/>
      </c>
      <c r="K146" s="12"/>
      <c r="S146" s="48" t="str">
        <f t="shared" si="10"/>
        <v/>
      </c>
    </row>
    <row r="147" spans="2:19" x14ac:dyDescent="0.25">
      <c r="B147" s="48"/>
      <c r="C147" t="str">
        <f ca="1">IF(K147&lt;&gt;"",IF(COUNTIF(Blocks!B$3:B1132,D147)&gt;0,"Blocked",IF(B147="Done","Done",IF('Board Active'!N147=TODAY(),"Due Today",IF('Board Active'!N147&lt;TODAY(),"Late","On Time")))),"")</f>
        <v/>
      </c>
      <c r="D147" s="48" t="str">
        <f>IF(E147&lt;&gt;"",Settings!B$9&amp;A147,"")</f>
        <v/>
      </c>
      <c r="F147" t="str">
        <f t="shared" si="9"/>
        <v/>
      </c>
      <c r="H147" t="str">
        <f t="shared" si="11"/>
        <v/>
      </c>
      <c r="K147" s="12"/>
      <c r="S147" s="48" t="str">
        <f t="shared" si="10"/>
        <v/>
      </c>
    </row>
    <row r="148" spans="2:19" x14ac:dyDescent="0.25">
      <c r="B148" s="48"/>
      <c r="C148" t="str">
        <f ca="1">IF(K148&lt;&gt;"",IF(COUNTIF(Blocks!B$3:B1133,D148)&gt;0,"Blocked",IF(B148="Done","Done",IF('Board Active'!N148=TODAY(),"Due Today",IF('Board Active'!N148&lt;TODAY(),"Late","On Time")))),"")</f>
        <v/>
      </c>
      <c r="D148" s="48" t="str">
        <f>IF(E148&lt;&gt;"",Settings!B$9&amp;A148,"")</f>
        <v/>
      </c>
      <c r="F148" t="str">
        <f t="shared" si="9"/>
        <v/>
      </c>
      <c r="H148" t="str">
        <f t="shared" si="11"/>
        <v/>
      </c>
      <c r="K148" s="12"/>
      <c r="S148" s="48" t="str">
        <f t="shared" si="10"/>
        <v/>
      </c>
    </row>
    <row r="149" spans="2:19" x14ac:dyDescent="0.25">
      <c r="B149" s="48"/>
      <c r="C149" t="str">
        <f ca="1">IF(K149&lt;&gt;"",IF(COUNTIF(Blocks!B$3:B1134,D149)&gt;0,"Blocked",IF(B149="Done","Done",IF('Board Active'!N149=TODAY(),"Due Today",IF('Board Active'!N149&lt;TODAY(),"Late","On Time")))),"")</f>
        <v/>
      </c>
      <c r="D149" s="48" t="str">
        <f>IF(E149&lt;&gt;"",Settings!B$9&amp;A149,"")</f>
        <v/>
      </c>
      <c r="F149" t="str">
        <f t="shared" si="9"/>
        <v/>
      </c>
      <c r="H149" t="str">
        <f t="shared" si="11"/>
        <v/>
      </c>
      <c r="K149" s="12"/>
      <c r="S149" s="48" t="str">
        <f t="shared" si="10"/>
        <v/>
      </c>
    </row>
    <row r="150" spans="2:19" x14ac:dyDescent="0.25">
      <c r="B150" s="48"/>
      <c r="C150" t="str">
        <f ca="1">IF(K150&lt;&gt;"",IF(COUNTIF(Blocks!B$3:B1135,D150)&gt;0,"Blocked",IF(B150="Done","Done",IF('Board Active'!N150=TODAY(),"Due Today",IF('Board Active'!N150&lt;TODAY(),"Late","On Time")))),"")</f>
        <v/>
      </c>
      <c r="D150" s="48" t="str">
        <f>IF(E150&lt;&gt;"",Settings!B$9&amp;A150,"")</f>
        <v/>
      </c>
      <c r="F150" t="str">
        <f t="shared" si="9"/>
        <v/>
      </c>
      <c r="H150" t="str">
        <f t="shared" si="11"/>
        <v/>
      </c>
      <c r="K150" s="12"/>
      <c r="S150" s="48" t="str">
        <f t="shared" si="10"/>
        <v/>
      </c>
    </row>
    <row r="151" spans="2:19" x14ac:dyDescent="0.25">
      <c r="B151" s="48"/>
      <c r="C151" t="str">
        <f ca="1">IF(K151&lt;&gt;"",IF(COUNTIF(Blocks!B$3:B1136,D151)&gt;0,"Blocked",IF(B151="Done","Done",IF('Board Active'!N151=TODAY(),"Due Today",IF('Board Active'!N151&lt;TODAY(),"Late","On Time")))),"")</f>
        <v/>
      </c>
      <c r="D151" s="48" t="str">
        <f>IF(E151&lt;&gt;"",Settings!B$9&amp;A151,"")</f>
        <v/>
      </c>
      <c r="F151" t="str">
        <f t="shared" si="9"/>
        <v/>
      </c>
      <c r="H151" t="str">
        <f t="shared" si="11"/>
        <v/>
      </c>
      <c r="K151" s="12"/>
      <c r="S151" s="48" t="str">
        <f t="shared" si="10"/>
        <v/>
      </c>
    </row>
    <row r="152" spans="2:19" x14ac:dyDescent="0.25">
      <c r="B152" s="48"/>
      <c r="C152" t="str">
        <f ca="1">IF(K152&lt;&gt;"",IF(COUNTIF(Blocks!B$3:B1137,D152)&gt;0,"Blocked",IF(B152="Done","Done",IF('Board Active'!N152=TODAY(),"Due Today",IF('Board Active'!N152&lt;TODAY(),"Late","On Time")))),"")</f>
        <v/>
      </c>
      <c r="D152" s="48" t="str">
        <f>IF(E152&lt;&gt;"",Settings!B$9&amp;A152,"")</f>
        <v/>
      </c>
      <c r="F152" t="str">
        <f t="shared" si="9"/>
        <v/>
      </c>
      <c r="H152" t="str">
        <f t="shared" si="11"/>
        <v/>
      </c>
      <c r="K152" s="12"/>
      <c r="S152" s="48" t="str">
        <f t="shared" si="10"/>
        <v/>
      </c>
    </row>
    <row r="153" spans="2:19" x14ac:dyDescent="0.25">
      <c r="B153" s="48"/>
      <c r="C153" t="str">
        <f ca="1">IF(K153&lt;&gt;"",IF(COUNTIF(Blocks!B$3:B1138,D153)&gt;0,"Blocked",IF(B153="Done","Done",IF('Board Active'!N153=TODAY(),"Due Today",IF('Board Active'!N153&lt;TODAY(),"Late","On Time")))),"")</f>
        <v/>
      </c>
      <c r="D153" s="48" t="str">
        <f>IF(E153&lt;&gt;"",Settings!B$9&amp;A153,"")</f>
        <v/>
      </c>
      <c r="F153" t="str">
        <f t="shared" si="9"/>
        <v/>
      </c>
      <c r="H153" t="str">
        <f t="shared" si="11"/>
        <v/>
      </c>
      <c r="K153" s="12"/>
      <c r="S153" s="48" t="str">
        <f t="shared" si="10"/>
        <v/>
      </c>
    </row>
    <row r="154" spans="2:19" x14ac:dyDescent="0.25">
      <c r="B154" s="48"/>
      <c r="C154" t="str">
        <f ca="1">IF(K154&lt;&gt;"",IF(COUNTIF(Blocks!B$3:B1139,D154)&gt;0,"Blocked",IF(B154="Done","Done",IF('Board Active'!N154=TODAY(),"Due Today",IF('Board Active'!N154&lt;TODAY(),"Late","On Time")))),"")</f>
        <v/>
      </c>
      <c r="D154" s="48" t="str">
        <f>IF(E154&lt;&gt;"",Settings!B$9&amp;A154,"")</f>
        <v/>
      </c>
      <c r="F154" t="str">
        <f t="shared" si="9"/>
        <v/>
      </c>
      <c r="H154" t="str">
        <f t="shared" si="11"/>
        <v/>
      </c>
      <c r="K154" s="12"/>
      <c r="S154" s="48" t="str">
        <f t="shared" si="10"/>
        <v/>
      </c>
    </row>
    <row r="155" spans="2:19" x14ac:dyDescent="0.25">
      <c r="B155" s="48"/>
      <c r="C155" t="str">
        <f ca="1">IF(K155&lt;&gt;"",IF(COUNTIF(Blocks!B$3:B1140,D155)&gt;0,"Blocked",IF(B155="Done","Done",IF('Board Active'!N155=TODAY(),"Due Today",IF('Board Active'!N155&lt;TODAY(),"Late","On Time")))),"")</f>
        <v/>
      </c>
      <c r="D155" s="48" t="str">
        <f>IF(E155&lt;&gt;"",Settings!B$9&amp;A155,"")</f>
        <v/>
      </c>
      <c r="F155" t="str">
        <f t="shared" si="9"/>
        <v/>
      </c>
      <c r="H155" t="str">
        <f t="shared" si="11"/>
        <v/>
      </c>
      <c r="K155" s="12"/>
      <c r="S155" s="48" t="str">
        <f t="shared" si="10"/>
        <v/>
      </c>
    </row>
    <row r="156" spans="2:19" x14ac:dyDescent="0.25">
      <c r="B156" s="48"/>
      <c r="C156" t="str">
        <f ca="1">IF(K156&lt;&gt;"",IF(COUNTIF(Blocks!B$3:B1141,D156)&gt;0,"Blocked",IF(B156="Done","Done",IF('Board Active'!N156=TODAY(),"Due Today",IF('Board Active'!N156&lt;TODAY(),"Late","On Time")))),"")</f>
        <v/>
      </c>
      <c r="D156" s="48" t="str">
        <f>IF(E156&lt;&gt;"",Settings!B$9&amp;A156,"")</f>
        <v/>
      </c>
      <c r="F156" t="str">
        <f t="shared" si="9"/>
        <v/>
      </c>
      <c r="H156" t="str">
        <f t="shared" si="11"/>
        <v/>
      </c>
      <c r="K156" s="12"/>
      <c r="S156" s="48" t="str">
        <f t="shared" si="10"/>
        <v/>
      </c>
    </row>
    <row r="157" spans="2:19" x14ac:dyDescent="0.25">
      <c r="B157" s="48"/>
      <c r="C157" t="str">
        <f ca="1">IF(K157&lt;&gt;"",IF(COUNTIF(Blocks!B$3:B1142,D157)&gt;0,"Blocked",IF(B157="Done","Done",IF('Board Active'!N157=TODAY(),"Due Today",IF('Board Active'!N157&lt;TODAY(),"Late","On Time")))),"")</f>
        <v/>
      </c>
      <c r="D157" s="48" t="str">
        <f>IF(E157&lt;&gt;"",Settings!B$9&amp;A157,"")</f>
        <v/>
      </c>
      <c r="F157" t="str">
        <f t="shared" si="9"/>
        <v/>
      </c>
      <c r="H157" t="str">
        <f t="shared" si="11"/>
        <v/>
      </c>
      <c r="K157" s="12"/>
      <c r="S157" s="48" t="str">
        <f t="shared" si="10"/>
        <v/>
      </c>
    </row>
    <row r="158" spans="2:19" x14ac:dyDescent="0.25">
      <c r="B158" s="48"/>
      <c r="C158" t="str">
        <f ca="1">IF(K158&lt;&gt;"",IF(COUNTIF(Blocks!B$3:B1143,D158)&gt;0,"Blocked",IF(B158="Done","Done",IF('Board Active'!N158=TODAY(),"Due Today",IF('Board Active'!N158&lt;TODAY(),"Late","On Time")))),"")</f>
        <v/>
      </c>
      <c r="D158" s="48" t="str">
        <f>IF(E158&lt;&gt;"",Settings!B$9&amp;A158,"")</f>
        <v/>
      </c>
      <c r="F158" t="str">
        <f t="shared" si="9"/>
        <v/>
      </c>
      <c r="H158" t="str">
        <f t="shared" si="11"/>
        <v/>
      </c>
      <c r="K158" s="12"/>
      <c r="S158" s="48" t="str">
        <f t="shared" si="10"/>
        <v/>
      </c>
    </row>
    <row r="159" spans="2:19" x14ac:dyDescent="0.25">
      <c r="B159" s="48"/>
      <c r="C159" t="str">
        <f ca="1">IF(K159&lt;&gt;"",IF(COUNTIF(Blocks!B$3:B1144,D159)&gt;0,"Blocked",IF(B159="Done","Done",IF('Board Active'!N159=TODAY(),"Due Today",IF('Board Active'!N159&lt;TODAY(),"Late","On Time")))),"")</f>
        <v/>
      </c>
      <c r="D159" s="48" t="str">
        <f>IF(E159&lt;&gt;"",Settings!B$9&amp;A159,"")</f>
        <v/>
      </c>
      <c r="F159" t="str">
        <f t="shared" si="9"/>
        <v/>
      </c>
      <c r="H159" t="str">
        <f t="shared" si="11"/>
        <v/>
      </c>
      <c r="K159" s="12"/>
      <c r="S159" s="48" t="str">
        <f t="shared" si="10"/>
        <v/>
      </c>
    </row>
    <row r="160" spans="2:19" x14ac:dyDescent="0.25">
      <c r="B160" s="48"/>
      <c r="C160" t="str">
        <f ca="1">IF(K160&lt;&gt;"",IF(COUNTIF(Blocks!B$3:B1145,D160)&gt;0,"Blocked",IF(B160="Done","Done",IF('Board Active'!N160=TODAY(),"Due Today",IF('Board Active'!N160&lt;TODAY(),"Late","On Time")))),"")</f>
        <v/>
      </c>
      <c r="D160" s="48" t="str">
        <f>IF(E160&lt;&gt;"",Settings!B$9&amp;A160,"")</f>
        <v/>
      </c>
      <c r="F160" t="str">
        <f t="shared" si="9"/>
        <v/>
      </c>
      <c r="H160" t="str">
        <f t="shared" si="11"/>
        <v/>
      </c>
      <c r="K160" s="12"/>
      <c r="S160" s="48" t="str">
        <f t="shared" si="10"/>
        <v/>
      </c>
    </row>
    <row r="161" spans="2:19" x14ac:dyDescent="0.25">
      <c r="B161" s="48"/>
      <c r="C161" t="str">
        <f ca="1">IF(K161&lt;&gt;"",IF(COUNTIF(Blocks!B$3:B1146,D161)&gt;0,"Blocked",IF(B161="Done","Done",IF('Board Active'!N161=TODAY(),"Due Today",IF('Board Active'!N161&lt;TODAY(),"Late","On Time")))),"")</f>
        <v/>
      </c>
      <c r="D161" s="48" t="str">
        <f>IF(E161&lt;&gt;"",Settings!B$9&amp;A161,"")</f>
        <v/>
      </c>
      <c r="F161" t="str">
        <f t="shared" si="9"/>
        <v/>
      </c>
      <c r="H161" t="str">
        <f t="shared" si="11"/>
        <v/>
      </c>
      <c r="K161" s="12"/>
      <c r="S161" s="48" t="str">
        <f t="shared" si="10"/>
        <v/>
      </c>
    </row>
    <row r="162" spans="2:19" x14ac:dyDescent="0.25">
      <c r="B162" s="48"/>
      <c r="C162" t="str">
        <f ca="1">IF(K162&lt;&gt;"",IF(COUNTIF(Blocks!B$3:B1147,D162)&gt;0,"Blocked",IF(B162="Done","Done",IF('Board Active'!N162=TODAY(),"Due Today",IF('Board Active'!N162&lt;TODAY(),"Late","On Time")))),"")</f>
        <v/>
      </c>
      <c r="D162" s="48" t="str">
        <f>IF(E162&lt;&gt;"",Settings!B$9&amp;A162,"")</f>
        <v/>
      </c>
      <c r="F162" t="str">
        <f t="shared" si="9"/>
        <v/>
      </c>
      <c r="H162" t="str">
        <f t="shared" si="11"/>
        <v/>
      </c>
      <c r="K162" s="12"/>
      <c r="S162" s="48" t="str">
        <f t="shared" si="10"/>
        <v/>
      </c>
    </row>
    <row r="163" spans="2:19" x14ac:dyDescent="0.25">
      <c r="B163" s="48"/>
      <c r="C163" t="str">
        <f ca="1">IF(K163&lt;&gt;"",IF(COUNTIF(Blocks!B$3:B1148,D163)&gt;0,"Blocked",IF(B163="Done","Done",IF('Board Active'!N163=TODAY(),"Due Today",IF('Board Active'!N163&lt;TODAY(),"Late","On Time")))),"")</f>
        <v/>
      </c>
      <c r="D163" s="48" t="str">
        <f>IF(E163&lt;&gt;"",Settings!B$9&amp;A163,"")</f>
        <v/>
      </c>
      <c r="F163" t="str">
        <f t="shared" si="9"/>
        <v/>
      </c>
      <c r="H163" t="str">
        <f t="shared" si="11"/>
        <v/>
      </c>
      <c r="K163" s="12"/>
      <c r="S163" s="48" t="str">
        <f t="shared" si="10"/>
        <v/>
      </c>
    </row>
    <row r="164" spans="2:19" x14ac:dyDescent="0.25">
      <c r="B164" s="48"/>
      <c r="C164" t="str">
        <f ca="1">IF(K164&lt;&gt;"",IF(COUNTIF(Blocks!B$3:B1149,D164)&gt;0,"Blocked",IF(B164="Done","Done",IF('Board Active'!N164=TODAY(),"Due Today",IF('Board Active'!N164&lt;TODAY(),"Late","On Time")))),"")</f>
        <v/>
      </c>
      <c r="D164" s="48" t="str">
        <f>IF(E164&lt;&gt;"",Settings!B$9&amp;A164,"")</f>
        <v/>
      </c>
      <c r="F164" t="str">
        <f t="shared" si="9"/>
        <v/>
      </c>
      <c r="H164" t="str">
        <f t="shared" si="11"/>
        <v/>
      </c>
      <c r="K164" s="12"/>
      <c r="S164" s="48" t="str">
        <f t="shared" si="10"/>
        <v/>
      </c>
    </row>
    <row r="165" spans="2:19" x14ac:dyDescent="0.25">
      <c r="B165" s="48"/>
      <c r="C165" t="str">
        <f ca="1">IF(K165&lt;&gt;"",IF(COUNTIF(Blocks!B$3:B1150,D165)&gt;0,"Blocked",IF(B165="Done","Done",IF('Board Active'!N165=TODAY(),"Due Today",IF('Board Active'!N165&lt;TODAY(),"Late","On Time")))),"")</f>
        <v/>
      </c>
      <c r="D165" s="48" t="str">
        <f>IF(E165&lt;&gt;"",Settings!B$9&amp;A165,"")</f>
        <v/>
      </c>
      <c r="F165" t="str">
        <f t="shared" si="9"/>
        <v/>
      </c>
      <c r="H165" t="str">
        <f t="shared" si="11"/>
        <v/>
      </c>
      <c r="K165" s="12"/>
      <c r="S165" s="48" t="str">
        <f t="shared" si="10"/>
        <v/>
      </c>
    </row>
    <row r="166" spans="2:19" x14ac:dyDescent="0.25">
      <c r="B166" s="48"/>
      <c r="C166" t="str">
        <f ca="1">IF(K166&lt;&gt;"",IF(COUNTIF(Blocks!B$3:B1151,D166)&gt;0,"Blocked",IF(B166="Done","Done",IF('Board Active'!N166=TODAY(),"Due Today",IF('Board Active'!N166&lt;TODAY(),"Late","On Time")))),"")</f>
        <v/>
      </c>
      <c r="D166" s="48" t="str">
        <f>IF(E166&lt;&gt;"",Settings!B$9&amp;A166,"")</f>
        <v/>
      </c>
      <c r="F166" t="str">
        <f t="shared" si="9"/>
        <v/>
      </c>
      <c r="H166" t="str">
        <f t="shared" si="11"/>
        <v/>
      </c>
      <c r="K166" s="12"/>
      <c r="S166" s="48" t="str">
        <f t="shared" si="10"/>
        <v/>
      </c>
    </row>
    <row r="167" spans="2:19" x14ac:dyDescent="0.25">
      <c r="B167" s="48"/>
      <c r="C167" t="str">
        <f ca="1">IF(K167&lt;&gt;"",IF(COUNTIF(Blocks!B$3:B1152,D167)&gt;0,"Blocked",IF(B167="Done","Done",IF('Board Active'!N167=TODAY(),"Due Today",IF('Board Active'!N167&lt;TODAY(),"Late","On Time")))),"")</f>
        <v/>
      </c>
      <c r="D167" s="48" t="str">
        <f>IF(E167&lt;&gt;"",Settings!B$9&amp;A167,"")</f>
        <v/>
      </c>
      <c r="F167" t="str">
        <f t="shared" si="9"/>
        <v/>
      </c>
      <c r="H167" t="str">
        <f t="shared" si="11"/>
        <v/>
      </c>
      <c r="K167" s="12"/>
      <c r="S167" s="48" t="str">
        <f t="shared" si="10"/>
        <v/>
      </c>
    </row>
    <row r="168" spans="2:19" x14ac:dyDescent="0.25">
      <c r="B168" s="48"/>
      <c r="C168" t="str">
        <f ca="1">IF(K168&lt;&gt;"",IF(COUNTIF(Blocks!B$3:B1153,D168)&gt;0,"Blocked",IF(B168="Done","Done",IF('Board Active'!N168=TODAY(),"Due Today",IF('Board Active'!N168&lt;TODAY(),"Late","On Time")))),"")</f>
        <v/>
      </c>
      <c r="D168" s="48" t="str">
        <f>IF(E168&lt;&gt;"",Settings!B$9&amp;A168,"")</f>
        <v/>
      </c>
      <c r="F168" t="str">
        <f t="shared" si="9"/>
        <v/>
      </c>
      <c r="H168" t="str">
        <f t="shared" si="11"/>
        <v/>
      </c>
      <c r="K168" s="12"/>
      <c r="S168" s="48" t="str">
        <f t="shared" si="10"/>
        <v/>
      </c>
    </row>
    <row r="169" spans="2:19" x14ac:dyDescent="0.25">
      <c r="B169" s="48"/>
      <c r="C169" t="str">
        <f ca="1">IF(K169&lt;&gt;"",IF(COUNTIF(Blocks!B$3:B1154,D169)&gt;0,"Blocked",IF(B169="Done","Done",IF('Board Active'!N169=TODAY(),"Due Today",IF('Board Active'!N169&lt;TODAY(),"Late","On Time")))),"")</f>
        <v/>
      </c>
      <c r="D169" s="48" t="str">
        <f>IF(E169&lt;&gt;"",Settings!B$9&amp;A169,"")</f>
        <v/>
      </c>
      <c r="F169" t="str">
        <f t="shared" si="9"/>
        <v/>
      </c>
      <c r="H169" t="str">
        <f t="shared" si="11"/>
        <v/>
      </c>
      <c r="K169" s="12"/>
      <c r="S169" s="48" t="str">
        <f t="shared" si="10"/>
        <v/>
      </c>
    </row>
    <row r="170" spans="2:19" x14ac:dyDescent="0.25">
      <c r="B170" s="48"/>
      <c r="C170" t="str">
        <f ca="1">IF(K170&lt;&gt;"",IF(COUNTIF(Blocks!B$3:B1155,D170)&gt;0,"Blocked",IF(B170="Done","Done",IF('Board Active'!N170=TODAY(),"Due Today",IF('Board Active'!N170&lt;TODAY(),"Late","On Time")))),"")</f>
        <v/>
      </c>
      <c r="D170" s="48" t="str">
        <f>IF(E170&lt;&gt;"",Settings!B$9&amp;A170,"")</f>
        <v/>
      </c>
      <c r="F170" t="str">
        <f t="shared" si="9"/>
        <v/>
      </c>
      <c r="H170" t="str">
        <f t="shared" si="11"/>
        <v/>
      </c>
      <c r="K170" s="12"/>
      <c r="S170" s="48" t="str">
        <f t="shared" si="10"/>
        <v/>
      </c>
    </row>
    <row r="171" spans="2:19" x14ac:dyDescent="0.25">
      <c r="B171" s="48"/>
      <c r="C171" t="str">
        <f ca="1">IF(K171&lt;&gt;"",IF(COUNTIF(Blocks!B$3:B1156,D171)&gt;0,"Blocked",IF(B171="Done","Done",IF('Board Active'!N171=TODAY(),"Due Today",IF('Board Active'!N171&lt;TODAY(),"Late","On Time")))),"")</f>
        <v/>
      </c>
      <c r="D171" s="48" t="str">
        <f>IF(E171&lt;&gt;"",Settings!B$9&amp;A171,"")</f>
        <v/>
      </c>
      <c r="F171" t="str">
        <f t="shared" si="9"/>
        <v/>
      </c>
      <c r="H171" t="str">
        <f t="shared" si="11"/>
        <v/>
      </c>
      <c r="K171" s="12"/>
      <c r="S171" s="48" t="str">
        <f t="shared" si="10"/>
        <v/>
      </c>
    </row>
    <row r="172" spans="2:19" x14ac:dyDescent="0.25">
      <c r="B172" s="48"/>
      <c r="C172" t="str">
        <f ca="1">IF(K172&lt;&gt;"",IF(COUNTIF(Blocks!B$3:B1157,D172)&gt;0,"Blocked",IF(B172="Done","Done",IF('Board Active'!N172=TODAY(),"Due Today",IF('Board Active'!N172&lt;TODAY(),"Late","On Time")))),"")</f>
        <v/>
      </c>
      <c r="D172" s="48" t="str">
        <f>IF(E172&lt;&gt;"",Settings!B$9&amp;A172,"")</f>
        <v/>
      </c>
      <c r="F172" t="str">
        <f t="shared" si="9"/>
        <v/>
      </c>
      <c r="H172" t="str">
        <f t="shared" si="11"/>
        <v/>
      </c>
      <c r="K172" s="12"/>
      <c r="S172" s="48" t="str">
        <f t="shared" si="10"/>
        <v/>
      </c>
    </row>
    <row r="173" spans="2:19" x14ac:dyDescent="0.25">
      <c r="B173" s="48"/>
      <c r="C173" t="str">
        <f ca="1">IF(K173&lt;&gt;"",IF(COUNTIF(Blocks!B$3:B1158,D173)&gt;0,"Blocked",IF(B173="Done","Done",IF('Board Active'!N173=TODAY(),"Due Today",IF('Board Active'!N173&lt;TODAY(),"Late","On Time")))),"")</f>
        <v/>
      </c>
      <c r="D173" s="48" t="str">
        <f>IF(E173&lt;&gt;"",Settings!B$9&amp;A173,"")</f>
        <v/>
      </c>
      <c r="F173" t="str">
        <f t="shared" si="9"/>
        <v/>
      </c>
      <c r="H173" t="str">
        <f t="shared" si="11"/>
        <v/>
      </c>
      <c r="K173" s="12"/>
      <c r="S173" s="48" t="str">
        <f t="shared" si="10"/>
        <v/>
      </c>
    </row>
    <row r="174" spans="2:19" x14ac:dyDescent="0.25">
      <c r="B174" s="48"/>
      <c r="C174" t="str">
        <f ca="1">IF(K174&lt;&gt;"",IF(COUNTIF(Blocks!B$3:B1159,D174)&gt;0,"Blocked",IF(B174="Done","Done",IF('Board Active'!N174=TODAY(),"Due Today",IF('Board Active'!N174&lt;TODAY(),"Late","On Time")))),"")</f>
        <v/>
      </c>
      <c r="D174" s="48" t="str">
        <f>IF(E174&lt;&gt;"",Settings!B$9&amp;A174,"")</f>
        <v/>
      </c>
      <c r="F174" t="str">
        <f t="shared" si="9"/>
        <v/>
      </c>
      <c r="H174" t="str">
        <f t="shared" si="11"/>
        <v/>
      </c>
      <c r="K174" s="12"/>
      <c r="S174" s="48" t="str">
        <f t="shared" si="10"/>
        <v/>
      </c>
    </row>
    <row r="175" spans="2:19" x14ac:dyDescent="0.25">
      <c r="B175" s="48"/>
      <c r="C175" t="str">
        <f ca="1">IF(K175&lt;&gt;"",IF(COUNTIF(Blocks!B$3:B1160,D175)&gt;0,"Blocked",IF(B175="Done","Done",IF('Board Active'!N175=TODAY(),"Due Today",IF('Board Active'!N175&lt;TODAY(),"Late","On Time")))),"")</f>
        <v/>
      </c>
      <c r="D175" s="48" t="str">
        <f>IF(E175&lt;&gt;"",Settings!B$9&amp;A175,"")</f>
        <v/>
      </c>
      <c r="F175" t="str">
        <f t="shared" si="9"/>
        <v/>
      </c>
      <c r="H175" t="str">
        <f t="shared" si="11"/>
        <v/>
      </c>
      <c r="K175" s="12"/>
      <c r="S175" s="48" t="str">
        <f t="shared" si="10"/>
        <v/>
      </c>
    </row>
    <row r="176" spans="2:19" x14ac:dyDescent="0.25">
      <c r="B176" s="48"/>
      <c r="C176" t="str">
        <f ca="1">IF(K176&lt;&gt;"",IF(COUNTIF(Blocks!B$3:B1161,D176)&gt;0,"Blocked",IF(B176="Done","Done",IF('Board Active'!N176=TODAY(),"Due Today",IF('Board Active'!N176&lt;TODAY(),"Late","On Time")))),"")</f>
        <v/>
      </c>
      <c r="D176" s="48" t="str">
        <f>IF(E176&lt;&gt;"",Settings!B$9&amp;A176,"")</f>
        <v/>
      </c>
      <c r="F176" t="str">
        <f t="shared" si="9"/>
        <v/>
      </c>
      <c r="H176" t="str">
        <f t="shared" si="11"/>
        <v/>
      </c>
      <c r="K176" s="12"/>
      <c r="S176" s="48" t="str">
        <f t="shared" si="10"/>
        <v/>
      </c>
    </row>
    <row r="177" spans="2:19" x14ac:dyDescent="0.25">
      <c r="B177" s="48"/>
      <c r="C177" t="str">
        <f ca="1">IF(K177&lt;&gt;"",IF(COUNTIF(Blocks!B$3:B1162,D177)&gt;0,"Blocked",IF(B177="Done","Done",IF('Board Active'!N177=TODAY(),"Due Today",IF('Board Active'!N177&lt;TODAY(),"Late","On Time")))),"")</f>
        <v/>
      </c>
      <c r="D177" s="48" t="str">
        <f>IF(E177&lt;&gt;"",Settings!B$9&amp;A177,"")</f>
        <v/>
      </c>
      <c r="F177" t="str">
        <f t="shared" si="9"/>
        <v/>
      </c>
      <c r="H177" t="str">
        <f t="shared" si="11"/>
        <v/>
      </c>
      <c r="K177" s="12"/>
      <c r="S177" s="48" t="str">
        <f t="shared" si="10"/>
        <v/>
      </c>
    </row>
    <row r="178" spans="2:19" x14ac:dyDescent="0.25">
      <c r="B178" s="48"/>
      <c r="C178" t="str">
        <f ca="1">IF(K178&lt;&gt;"",IF(COUNTIF(Blocks!B$3:B1163,D178)&gt;0,"Blocked",IF(B178="Done","Done",IF('Board Active'!N178=TODAY(),"Due Today",IF('Board Active'!N178&lt;TODAY(),"Late","On Time")))),"")</f>
        <v/>
      </c>
      <c r="D178" s="48" t="str">
        <f>IF(E178&lt;&gt;"",Settings!B$9&amp;A178,"")</f>
        <v/>
      </c>
      <c r="F178" t="str">
        <f t="shared" si="9"/>
        <v/>
      </c>
      <c r="H178" t="str">
        <f t="shared" si="11"/>
        <v/>
      </c>
      <c r="K178" s="12"/>
      <c r="S178" s="48" t="str">
        <f t="shared" si="10"/>
        <v/>
      </c>
    </row>
    <row r="179" spans="2:19" x14ac:dyDescent="0.25">
      <c r="B179" s="48"/>
      <c r="C179" t="str">
        <f ca="1">IF(K179&lt;&gt;"",IF(COUNTIF(Blocks!B$3:B1164,D179)&gt;0,"Blocked",IF(B179="Done","Done",IF('Board Active'!N179=TODAY(),"Due Today",IF('Board Active'!N179&lt;TODAY(),"Late","On Time")))),"")</f>
        <v/>
      </c>
      <c r="D179" s="48" t="str">
        <f>IF(E179&lt;&gt;"",Settings!B$9&amp;A179,"")</f>
        <v/>
      </c>
      <c r="F179" t="str">
        <f t="shared" si="9"/>
        <v/>
      </c>
      <c r="H179" t="str">
        <f t="shared" si="11"/>
        <v/>
      </c>
      <c r="K179" s="12"/>
      <c r="S179" s="48" t="str">
        <f t="shared" si="10"/>
        <v/>
      </c>
    </row>
    <row r="180" spans="2:19" x14ac:dyDescent="0.25">
      <c r="B180" s="48"/>
      <c r="C180" t="str">
        <f ca="1">IF(K180&lt;&gt;"",IF(COUNTIF(Blocks!B$3:B1165,D180)&gt;0,"Blocked",IF(B180="Done","Done",IF('Board Active'!N180=TODAY(),"Due Today",IF('Board Active'!N180&lt;TODAY(),"Late","On Time")))),"")</f>
        <v/>
      </c>
      <c r="D180" s="48" t="str">
        <f>IF(E180&lt;&gt;"",Settings!B$9&amp;A180,"")</f>
        <v/>
      </c>
      <c r="F180" t="str">
        <f t="shared" si="9"/>
        <v/>
      </c>
      <c r="H180" t="str">
        <f t="shared" si="11"/>
        <v/>
      </c>
      <c r="K180" s="12"/>
      <c r="S180" s="48" t="str">
        <f t="shared" si="10"/>
        <v/>
      </c>
    </row>
    <row r="181" spans="2:19" x14ac:dyDescent="0.25">
      <c r="B181" s="48"/>
      <c r="C181" t="str">
        <f ca="1">IF(K181&lt;&gt;"",IF(COUNTIF(Blocks!B$3:B1166,D181)&gt;0,"Blocked",IF(B181="Done","Done",IF('Board Active'!N181=TODAY(),"Due Today",IF('Board Active'!N181&lt;TODAY(),"Late","On Time")))),"")</f>
        <v/>
      </c>
      <c r="D181" s="48" t="str">
        <f>IF(E181&lt;&gt;"",Settings!B$9&amp;A181,"")</f>
        <v/>
      </c>
      <c r="F181" t="str">
        <f t="shared" si="9"/>
        <v/>
      </c>
      <c r="H181" t="str">
        <f t="shared" si="11"/>
        <v/>
      </c>
      <c r="K181" s="12"/>
      <c r="S181" s="48" t="str">
        <f t="shared" si="10"/>
        <v/>
      </c>
    </row>
    <row r="182" spans="2:19" x14ac:dyDescent="0.25">
      <c r="B182" s="48"/>
      <c r="C182" t="str">
        <f ca="1">IF(K182&lt;&gt;"",IF(COUNTIF(Blocks!B$3:B1167,D182)&gt;0,"Blocked",IF(B182="Done","Done",IF('Board Active'!N182=TODAY(),"Due Today",IF('Board Active'!N182&lt;TODAY(),"Late","On Time")))),"")</f>
        <v/>
      </c>
      <c r="D182" s="48" t="str">
        <f>IF(E182&lt;&gt;"",Settings!B$9&amp;A182,"")</f>
        <v/>
      </c>
      <c r="F182" t="str">
        <f t="shared" si="9"/>
        <v/>
      </c>
      <c r="H182" t="str">
        <f t="shared" si="11"/>
        <v/>
      </c>
      <c r="K182" s="12"/>
      <c r="S182" s="48" t="str">
        <f t="shared" si="10"/>
        <v/>
      </c>
    </row>
    <row r="183" spans="2:19" x14ac:dyDescent="0.25">
      <c r="B183" s="48"/>
      <c r="C183" t="str">
        <f ca="1">IF(K183&lt;&gt;"",IF(COUNTIF(Blocks!B$3:B1168,D183)&gt;0,"Blocked",IF(B183="Done","Done",IF('Board Active'!N183=TODAY(),"Due Today",IF('Board Active'!N183&lt;TODAY(),"Late","On Time")))),"")</f>
        <v/>
      </c>
      <c r="D183" s="48" t="str">
        <f>IF(E183&lt;&gt;"",Settings!B$9&amp;A183,"")</f>
        <v/>
      </c>
      <c r="F183" t="str">
        <f t="shared" si="9"/>
        <v/>
      </c>
      <c r="H183" t="str">
        <f t="shared" si="11"/>
        <v/>
      </c>
      <c r="K183" s="12"/>
      <c r="S183" s="48" t="str">
        <f t="shared" si="10"/>
        <v/>
      </c>
    </row>
    <row r="184" spans="2:19" x14ac:dyDescent="0.25">
      <c r="B184" s="48"/>
      <c r="C184" t="str">
        <f ca="1">IF(K184&lt;&gt;"",IF(COUNTIF(Blocks!B$3:B1169,D184)&gt;0,"Blocked",IF(B184="Done","Done",IF('Board Active'!N184=TODAY(),"Due Today",IF('Board Active'!N184&lt;TODAY(),"Late","On Time")))),"")</f>
        <v/>
      </c>
      <c r="D184" s="48" t="str">
        <f>IF(E184&lt;&gt;"",Settings!B$9&amp;A184,"")</f>
        <v/>
      </c>
      <c r="F184" t="str">
        <f t="shared" si="9"/>
        <v/>
      </c>
      <c r="H184" t="str">
        <f t="shared" si="11"/>
        <v/>
      </c>
      <c r="K184" s="12"/>
      <c r="S184" s="48" t="str">
        <f t="shared" si="10"/>
        <v/>
      </c>
    </row>
    <row r="185" spans="2:19" x14ac:dyDescent="0.25">
      <c r="B185" s="48"/>
      <c r="C185" t="str">
        <f ca="1">IF(K185&lt;&gt;"",IF(COUNTIF(Blocks!B$3:B1170,D185)&gt;0,"Blocked",IF(B185="Done","Done",IF('Board Active'!N185=TODAY(),"Due Today",IF('Board Active'!N185&lt;TODAY(),"Late","On Time")))),"")</f>
        <v/>
      </c>
      <c r="D185" s="48" t="str">
        <f>IF(E185&lt;&gt;"",Settings!B$9&amp;A185,"")</f>
        <v/>
      </c>
      <c r="F185" t="str">
        <f t="shared" si="9"/>
        <v/>
      </c>
      <c r="H185" t="str">
        <f t="shared" si="11"/>
        <v/>
      </c>
      <c r="K185" s="12"/>
      <c r="S185" s="48" t="str">
        <f t="shared" si="10"/>
        <v/>
      </c>
    </row>
    <row r="186" spans="2:19" x14ac:dyDescent="0.25">
      <c r="B186" s="48"/>
      <c r="C186" t="str">
        <f ca="1">IF(K186&lt;&gt;"",IF(COUNTIF(Blocks!B$3:B1171,D186)&gt;0,"Blocked",IF(B186="Done","Done",IF('Board Active'!N186=TODAY(),"Due Today",IF('Board Active'!N186&lt;TODAY(),"Late","On Time")))),"")</f>
        <v/>
      </c>
      <c r="D186" s="48" t="str">
        <f>IF(E186&lt;&gt;"",Settings!B$9&amp;A186,"")</f>
        <v/>
      </c>
      <c r="F186" t="str">
        <f t="shared" si="9"/>
        <v/>
      </c>
      <c r="H186" t="str">
        <f t="shared" si="11"/>
        <v/>
      </c>
      <c r="K186" s="12"/>
      <c r="S186" s="48" t="str">
        <f t="shared" si="10"/>
        <v/>
      </c>
    </row>
    <row r="187" spans="2:19" x14ac:dyDescent="0.25">
      <c r="B187" s="48"/>
      <c r="C187" t="str">
        <f ca="1">IF(K187&lt;&gt;"",IF(COUNTIF(Blocks!B$3:B1172,D187)&gt;0,"Blocked",IF(B187="Done","Done",IF('Board Active'!N187=TODAY(),"Due Today",IF('Board Active'!N187&lt;TODAY(),"Late","On Time")))),"")</f>
        <v/>
      </c>
      <c r="D187" s="48" t="str">
        <f>IF(E187&lt;&gt;"",Settings!B$9&amp;A187,"")</f>
        <v/>
      </c>
      <c r="F187" t="str">
        <f t="shared" si="9"/>
        <v/>
      </c>
      <c r="H187" t="str">
        <f t="shared" si="11"/>
        <v/>
      </c>
      <c r="K187" s="12"/>
      <c r="S187" s="48" t="str">
        <f t="shared" si="10"/>
        <v/>
      </c>
    </row>
    <row r="188" spans="2:19" x14ac:dyDescent="0.25">
      <c r="B188" s="48"/>
      <c r="C188" t="str">
        <f ca="1">IF(K188&lt;&gt;"",IF(COUNTIF(Blocks!B$3:B1173,D188)&gt;0,"Blocked",IF(B188="Done","Done",IF('Board Active'!N188=TODAY(),"Due Today",IF('Board Active'!N188&lt;TODAY(),"Late","On Time")))),"")</f>
        <v/>
      </c>
      <c r="D188" s="48" t="str">
        <f>IF(E188&lt;&gt;"",Settings!B$9&amp;A188,"")</f>
        <v/>
      </c>
      <c r="F188" t="str">
        <f t="shared" si="9"/>
        <v/>
      </c>
      <c r="H188" t="str">
        <f t="shared" si="11"/>
        <v/>
      </c>
      <c r="K188" s="12"/>
      <c r="S188" s="48" t="str">
        <f t="shared" si="10"/>
        <v/>
      </c>
    </row>
    <row r="189" spans="2:19" x14ac:dyDescent="0.25">
      <c r="B189" s="48"/>
      <c r="C189" t="str">
        <f ca="1">IF(K189&lt;&gt;"",IF(COUNTIF(Blocks!B$3:B1174,D189)&gt;0,"Blocked",IF(B189="Done","Done",IF('Board Active'!N189=TODAY(),"Due Today",IF('Board Active'!N189&lt;TODAY(),"Late","On Time")))),"")</f>
        <v/>
      </c>
      <c r="D189" s="48" t="str">
        <f>IF(E189&lt;&gt;"",Settings!B$9&amp;A189,"")</f>
        <v/>
      </c>
      <c r="F189" t="str">
        <f t="shared" si="9"/>
        <v/>
      </c>
      <c r="H189" t="str">
        <f t="shared" si="11"/>
        <v/>
      </c>
      <c r="K189" s="12"/>
      <c r="S189" s="48" t="str">
        <f t="shared" si="10"/>
        <v/>
      </c>
    </row>
    <row r="190" spans="2:19" x14ac:dyDescent="0.25">
      <c r="B190" s="48"/>
      <c r="C190" t="str">
        <f ca="1">IF(K190&lt;&gt;"",IF(COUNTIF(Blocks!B$3:B1175,D190)&gt;0,"Blocked",IF(B190="Done","Done",IF('Board Active'!N190=TODAY(),"Due Today",IF('Board Active'!N190&lt;TODAY(),"Late","On Time")))),"")</f>
        <v/>
      </c>
      <c r="D190" s="48" t="str">
        <f>IF(E190&lt;&gt;"",Settings!B$9&amp;A190,"")</f>
        <v/>
      </c>
      <c r="F190" t="str">
        <f t="shared" si="9"/>
        <v/>
      </c>
      <c r="H190" t="str">
        <f t="shared" si="11"/>
        <v/>
      </c>
      <c r="K190" s="12"/>
      <c r="S190" s="48" t="str">
        <f t="shared" si="10"/>
        <v/>
      </c>
    </row>
    <row r="191" spans="2:19" x14ac:dyDescent="0.25">
      <c r="B191" s="48"/>
      <c r="C191" t="str">
        <f ca="1">IF(K191&lt;&gt;"",IF(COUNTIF(Blocks!B$3:B1176,D191)&gt;0,"Blocked",IF(B191="Done","Done",IF('Board Active'!N191=TODAY(),"Due Today",IF('Board Active'!N191&lt;TODAY(),"Late","On Time")))),"")</f>
        <v/>
      </c>
      <c r="D191" s="48" t="str">
        <f>IF(E191&lt;&gt;"",Settings!B$9&amp;A191,"")</f>
        <v/>
      </c>
      <c r="F191" t="str">
        <f t="shared" si="9"/>
        <v/>
      </c>
      <c r="H191" t="str">
        <f t="shared" si="11"/>
        <v/>
      </c>
      <c r="K191" s="12"/>
      <c r="S191" s="48" t="str">
        <f t="shared" si="10"/>
        <v/>
      </c>
    </row>
    <row r="192" spans="2:19" x14ac:dyDescent="0.25">
      <c r="B192" s="48"/>
      <c r="C192" t="str">
        <f ca="1">IF(K192&lt;&gt;"",IF(COUNTIF(Blocks!B$3:B1177,D192)&gt;0,"Blocked",IF(B192="Done","Done",IF('Board Active'!N192=TODAY(),"Due Today",IF('Board Active'!N192&lt;TODAY(),"Late","On Time")))),"")</f>
        <v/>
      </c>
      <c r="D192" s="48" t="str">
        <f>IF(E192&lt;&gt;"",Settings!B$9&amp;A192,"")</f>
        <v/>
      </c>
      <c r="F192" t="str">
        <f t="shared" si="9"/>
        <v/>
      </c>
      <c r="H192" t="str">
        <f t="shared" si="11"/>
        <v/>
      </c>
      <c r="K192" s="12"/>
      <c r="S192" s="48" t="str">
        <f t="shared" si="10"/>
        <v/>
      </c>
    </row>
    <row r="193" spans="2:19" x14ac:dyDescent="0.25">
      <c r="B193" s="48"/>
      <c r="C193" t="str">
        <f ca="1">IF(K193&lt;&gt;"",IF(COUNTIF(Blocks!B$3:B1178,D193)&gt;0,"Blocked",IF(B193="Done","Done",IF('Board Active'!N193=TODAY(),"Due Today",IF('Board Active'!N193&lt;TODAY(),"Late","On Time")))),"")</f>
        <v/>
      </c>
      <c r="D193" s="48" t="str">
        <f>IF(E193&lt;&gt;"",Settings!B$9&amp;A193,"")</f>
        <v/>
      </c>
      <c r="F193" t="str">
        <f t="shared" si="9"/>
        <v/>
      </c>
      <c r="H193" t="str">
        <f t="shared" si="11"/>
        <v/>
      </c>
      <c r="K193" s="12"/>
      <c r="S193" s="48" t="str">
        <f t="shared" si="10"/>
        <v/>
      </c>
    </row>
    <row r="194" spans="2:19" x14ac:dyDescent="0.25">
      <c r="B194" s="48"/>
      <c r="C194" t="str">
        <f ca="1">IF(K194&lt;&gt;"",IF(COUNTIF(Blocks!B$3:B1179,D194)&gt;0,"Blocked",IF(B194="Done","Done",IF('Board Active'!N194=TODAY(),"Due Today",IF('Board Active'!N194&lt;TODAY(),"Late","On Time")))),"")</f>
        <v/>
      </c>
      <c r="D194" s="48" t="str">
        <f>IF(E194&lt;&gt;"",Settings!B$9&amp;A194,"")</f>
        <v/>
      </c>
      <c r="F194" t="str">
        <f t="shared" si="9"/>
        <v/>
      </c>
      <c r="H194" t="str">
        <f t="shared" si="11"/>
        <v/>
      </c>
      <c r="K194" s="12"/>
      <c r="S194" s="48" t="str">
        <f t="shared" si="10"/>
        <v/>
      </c>
    </row>
    <row r="195" spans="2:19" x14ac:dyDescent="0.25">
      <c r="B195" s="48"/>
      <c r="C195" t="str">
        <f ca="1">IF(K195&lt;&gt;"",IF(COUNTIF(Blocks!B$3:B1180,D195)&gt;0,"Blocked",IF(B195="Done","Done",IF('Board Active'!N195=TODAY(),"Due Today",IF('Board Active'!N195&lt;TODAY(),"Late","On Time")))),"")</f>
        <v/>
      </c>
      <c r="D195" s="48" t="str">
        <f>IF(E195&lt;&gt;"",Settings!B$9&amp;A195,"")</f>
        <v/>
      </c>
      <c r="F195" t="str">
        <f t="shared" si="9"/>
        <v/>
      </c>
      <c r="H195" t="str">
        <f t="shared" si="11"/>
        <v/>
      </c>
      <c r="K195" s="12"/>
      <c r="S195" s="48" t="str">
        <f t="shared" si="10"/>
        <v/>
      </c>
    </row>
    <row r="196" spans="2:19" x14ac:dyDescent="0.25">
      <c r="B196" s="48"/>
      <c r="C196" t="str">
        <f ca="1">IF(K196&lt;&gt;"",IF(COUNTIF(Blocks!B$3:B1181,D196)&gt;0,"Blocked",IF(B196="Done","Done",IF('Board Active'!N196=TODAY(),"Due Today",IF('Board Active'!N196&lt;TODAY(),"Late","On Time")))),"")</f>
        <v/>
      </c>
      <c r="D196" s="48" t="str">
        <f>IF(E196&lt;&gt;"",Settings!B$9&amp;A196,"")</f>
        <v/>
      </c>
      <c r="F196" t="str">
        <f t="shared" ref="F196:F259" si="12">IF(E196&lt;&gt;"",IF(C196="Blocked",C196&amp;" - "&amp;E196,E196),"")</f>
        <v/>
      </c>
      <c r="H196" t="str">
        <f t="shared" si="11"/>
        <v/>
      </c>
      <c r="K196" s="12"/>
      <c r="S196" s="48" t="str">
        <f t="shared" ref="S196:S259" si="13">IF(B196="Done",R196-L196,"")</f>
        <v/>
      </c>
    </row>
    <row r="197" spans="2:19" x14ac:dyDescent="0.25">
      <c r="B197" s="48"/>
      <c r="C197" t="str">
        <f ca="1">IF(K197&lt;&gt;"",IF(COUNTIF(Blocks!B$3:B1182,D197)&gt;0,"Blocked",IF(B197="Done","Done",IF('Board Active'!N197=TODAY(),"Due Today",IF('Board Active'!N197&lt;TODAY(),"Late","On Time")))),"")</f>
        <v/>
      </c>
      <c r="D197" s="48" t="str">
        <f>IF(E197&lt;&gt;"",Settings!B$9&amp;A197,"")</f>
        <v/>
      </c>
      <c r="F197" t="str">
        <f t="shared" si="12"/>
        <v/>
      </c>
      <c r="H197" t="str">
        <f t="shared" si="11"/>
        <v/>
      </c>
      <c r="K197" s="12"/>
      <c r="S197" s="48" t="str">
        <f t="shared" si="13"/>
        <v/>
      </c>
    </row>
    <row r="198" spans="2:19" x14ac:dyDescent="0.25">
      <c r="B198" s="48"/>
      <c r="C198" t="str">
        <f ca="1">IF(K198&lt;&gt;"",IF(COUNTIF(Blocks!B$3:B1183,D198)&gt;0,"Blocked",IF(B198="Done","Done",IF('Board Active'!N198=TODAY(),"Due Today",IF('Board Active'!N198&lt;TODAY(),"Late","On Time")))),"")</f>
        <v/>
      </c>
      <c r="D198" s="48" t="str">
        <f>IF(E198&lt;&gt;"",Settings!B$9&amp;A198,"")</f>
        <v/>
      </c>
      <c r="F198" t="str">
        <f t="shared" si="12"/>
        <v/>
      </c>
      <c r="H198" t="str">
        <f t="shared" si="11"/>
        <v/>
      </c>
      <c r="K198" s="12"/>
      <c r="S198" s="48" t="str">
        <f t="shared" si="13"/>
        <v/>
      </c>
    </row>
    <row r="199" spans="2:19" x14ac:dyDescent="0.25">
      <c r="B199" s="48"/>
      <c r="C199" t="str">
        <f ca="1">IF(K199&lt;&gt;"",IF(COUNTIF(Blocks!B$3:B1184,D199)&gt;0,"Blocked",IF(B199="Done","Done",IF('Board Active'!N199=TODAY(),"Due Today",IF('Board Active'!N199&lt;TODAY(),"Late","On Time")))),"")</f>
        <v/>
      </c>
      <c r="D199" s="48" t="str">
        <f>IF(E199&lt;&gt;"",Settings!B$9&amp;A199,"")</f>
        <v/>
      </c>
      <c r="F199" t="str">
        <f t="shared" si="12"/>
        <v/>
      </c>
      <c r="H199" t="str">
        <f t="shared" si="11"/>
        <v/>
      </c>
      <c r="K199" s="12"/>
      <c r="S199" s="48" t="str">
        <f t="shared" si="13"/>
        <v/>
      </c>
    </row>
    <row r="200" spans="2:19" x14ac:dyDescent="0.25">
      <c r="B200" s="48"/>
      <c r="C200" t="str">
        <f ca="1">IF(K200&lt;&gt;"",IF(COUNTIF(Blocks!B$3:B1185,D200)&gt;0,"Blocked",IF(B200="Done","Done",IF('Board Active'!N200=TODAY(),"Due Today",IF('Board Active'!N200&lt;TODAY(),"Late","On Time")))),"")</f>
        <v/>
      </c>
      <c r="D200" s="48" t="str">
        <f>IF(E200&lt;&gt;"",Settings!B$9&amp;A200,"")</f>
        <v/>
      </c>
      <c r="F200" t="str">
        <f t="shared" si="12"/>
        <v/>
      </c>
      <c r="H200" t="str">
        <f t="shared" si="11"/>
        <v/>
      </c>
      <c r="K200" s="12"/>
      <c r="S200" s="48" t="str">
        <f t="shared" si="13"/>
        <v/>
      </c>
    </row>
    <row r="201" spans="2:19" x14ac:dyDescent="0.25">
      <c r="B201" s="48"/>
      <c r="C201" t="str">
        <f ca="1">IF(K201&lt;&gt;"",IF(COUNTIF(Blocks!B$3:B1186,D201)&gt;0,"Blocked",IF(B201="Done","Done",IF('Board Active'!N201=TODAY(),"Due Today",IF('Board Active'!N201&lt;TODAY(),"Late","On Time")))),"")</f>
        <v/>
      </c>
      <c r="D201" s="48" t="str">
        <f>IF(E201&lt;&gt;"",Settings!B$9&amp;A201,"")</f>
        <v/>
      </c>
      <c r="F201" t="str">
        <f t="shared" si="12"/>
        <v/>
      </c>
      <c r="H201" t="str">
        <f t="shared" si="11"/>
        <v/>
      </c>
      <c r="K201" s="12"/>
      <c r="S201" s="48" t="str">
        <f t="shared" si="13"/>
        <v/>
      </c>
    </row>
    <row r="202" spans="2:19" x14ac:dyDescent="0.25">
      <c r="B202" s="48"/>
      <c r="C202" t="str">
        <f ca="1">IF(K202&lt;&gt;"",IF(COUNTIF(Blocks!B$3:B1187,D202)&gt;0,"Blocked",IF(B202="Done","Done",IF('Board Active'!N202=TODAY(),"Due Today",IF('Board Active'!N202&lt;TODAY(),"Late","On Time")))),"")</f>
        <v/>
      </c>
      <c r="D202" s="48" t="str">
        <f>IF(E202&lt;&gt;"",Settings!B$9&amp;A202,"")</f>
        <v/>
      </c>
      <c r="F202" t="str">
        <f t="shared" si="12"/>
        <v/>
      </c>
      <c r="H202" t="str">
        <f t="shared" si="11"/>
        <v/>
      </c>
      <c r="K202" s="12"/>
      <c r="S202" s="48" t="str">
        <f t="shared" si="13"/>
        <v/>
      </c>
    </row>
    <row r="203" spans="2:19" x14ac:dyDescent="0.25">
      <c r="B203" s="48"/>
      <c r="C203" t="str">
        <f ca="1">IF(K203&lt;&gt;"",IF(COUNTIF(Blocks!B$3:B1188,D203)&gt;0,"Blocked",IF(B203="Done","Done",IF('Board Active'!N203=TODAY(),"Due Today",IF('Board Active'!N203&lt;TODAY(),"Late","On Time")))),"")</f>
        <v/>
      </c>
      <c r="D203" s="48" t="str">
        <f>IF(E203&lt;&gt;"",Settings!B$9&amp;A203,"")</f>
        <v/>
      </c>
      <c r="F203" t="str">
        <f t="shared" si="12"/>
        <v/>
      </c>
      <c r="H203" t="str">
        <f t="shared" si="11"/>
        <v/>
      </c>
      <c r="K203" s="12"/>
      <c r="S203" s="48" t="str">
        <f t="shared" si="13"/>
        <v/>
      </c>
    </row>
    <row r="204" spans="2:19" x14ac:dyDescent="0.25">
      <c r="B204" s="48"/>
      <c r="C204" t="str">
        <f ca="1">IF(K204&lt;&gt;"",IF(COUNTIF(Blocks!B$3:B1189,D204)&gt;0,"Blocked",IF(B204="Done","Done",IF('Board Active'!N204=TODAY(),"Due Today",IF('Board Active'!N204&lt;TODAY(),"Late","On Time")))),"")</f>
        <v/>
      </c>
      <c r="D204" s="48" t="str">
        <f>IF(E204&lt;&gt;"",Settings!B$9&amp;A204,"")</f>
        <v/>
      </c>
      <c r="F204" t="str">
        <f t="shared" si="12"/>
        <v/>
      </c>
      <c r="H204" t="str">
        <f t="shared" si="11"/>
        <v/>
      </c>
      <c r="K204" s="12"/>
      <c r="S204" s="48" t="str">
        <f t="shared" si="13"/>
        <v/>
      </c>
    </row>
    <row r="205" spans="2:19" x14ac:dyDescent="0.25">
      <c r="B205" s="48"/>
      <c r="C205" t="str">
        <f ca="1">IF(K205&lt;&gt;"",IF(COUNTIF(Blocks!B$3:B1190,D205)&gt;0,"Blocked",IF(B205="Done","Done",IF('Board Active'!N205=TODAY(),"Due Today",IF('Board Active'!N205&lt;TODAY(),"Late","On Time")))),"")</f>
        <v/>
      </c>
      <c r="D205" s="48" t="str">
        <f>IF(E205&lt;&gt;"",Settings!B$9&amp;A205,"")</f>
        <v/>
      </c>
      <c r="F205" t="str">
        <f t="shared" si="12"/>
        <v/>
      </c>
      <c r="H205" t="str">
        <f t="shared" si="11"/>
        <v/>
      </c>
      <c r="K205" s="12"/>
      <c r="S205" s="48" t="str">
        <f t="shared" si="13"/>
        <v/>
      </c>
    </row>
    <row r="206" spans="2:19" x14ac:dyDescent="0.25">
      <c r="B206" s="48"/>
      <c r="C206" t="str">
        <f ca="1">IF(K206&lt;&gt;"",IF(COUNTIF(Blocks!B$3:B1191,D206)&gt;0,"Blocked",IF(B206="Done","Done",IF('Board Active'!N206=TODAY(),"Due Today",IF('Board Active'!N206&lt;TODAY(),"Late","On Time")))),"")</f>
        <v/>
      </c>
      <c r="D206" s="48" t="str">
        <f>IF(E206&lt;&gt;"",Settings!B$9&amp;A206,"")</f>
        <v/>
      </c>
      <c r="F206" t="str">
        <f t="shared" si="12"/>
        <v/>
      </c>
      <c r="H206" t="str">
        <f t="shared" si="11"/>
        <v/>
      </c>
      <c r="K206" s="12"/>
      <c r="S206" s="48" t="str">
        <f t="shared" si="13"/>
        <v/>
      </c>
    </row>
    <row r="207" spans="2:19" x14ac:dyDescent="0.25">
      <c r="B207" s="48"/>
      <c r="C207" t="str">
        <f ca="1">IF(K207&lt;&gt;"",IF(COUNTIF(Blocks!B$3:B1192,D207)&gt;0,"Blocked",IF(B207="Done","Done",IF('Board Active'!N207=TODAY(),"Due Today",IF('Board Active'!N207&lt;TODAY(),"Late","On Time")))),"")</f>
        <v/>
      </c>
      <c r="D207" s="48" t="str">
        <f>IF(E207&lt;&gt;"",Settings!B$9&amp;A207,"")</f>
        <v/>
      </c>
      <c r="F207" t="str">
        <f t="shared" si="12"/>
        <v/>
      </c>
      <c r="H207" t="str">
        <f t="shared" si="11"/>
        <v/>
      </c>
      <c r="K207" s="12"/>
      <c r="S207" s="48" t="str">
        <f t="shared" si="13"/>
        <v/>
      </c>
    </row>
    <row r="208" spans="2:19" x14ac:dyDescent="0.25">
      <c r="B208" s="48"/>
      <c r="C208" t="str">
        <f ca="1">IF(K208&lt;&gt;"",IF(COUNTIF(Blocks!B$3:B1193,D208)&gt;0,"Blocked",IF(B208="Done","Done",IF('Board Active'!N208=TODAY(),"Due Today",IF('Board Active'!N208&lt;TODAY(),"Late","On Time")))),"")</f>
        <v/>
      </c>
      <c r="D208" s="48" t="str">
        <f>IF(E208&lt;&gt;"",Settings!B$9&amp;A208,"")</f>
        <v/>
      </c>
      <c r="F208" t="str">
        <f t="shared" si="12"/>
        <v/>
      </c>
      <c r="H208" t="str">
        <f t="shared" ref="H208:H271" si="14">IF(J208="&lt;= 1 day","XS",IF(J208="2 days","S",IF(J208="3 days","M",IF(J208="&lt;= 1 week","L",IF(J208="&lt;= 2 weeks","XL","")))))</f>
        <v/>
      </c>
      <c r="K208" s="12"/>
      <c r="S208" s="48" t="str">
        <f t="shared" si="13"/>
        <v/>
      </c>
    </row>
    <row r="209" spans="2:19" x14ac:dyDescent="0.25">
      <c r="B209" s="48"/>
      <c r="C209" t="str">
        <f ca="1">IF(K209&lt;&gt;"",IF(COUNTIF(Blocks!B$3:B1194,D209)&gt;0,"Blocked",IF(B209="Done","Done",IF('Board Active'!N209=TODAY(),"Due Today",IF('Board Active'!N209&lt;TODAY(),"Late","On Time")))),"")</f>
        <v/>
      </c>
      <c r="D209" s="48" t="str">
        <f>IF(E209&lt;&gt;"",Settings!B$9&amp;A209,"")</f>
        <v/>
      </c>
      <c r="F209" t="str">
        <f t="shared" si="12"/>
        <v/>
      </c>
      <c r="H209" t="str">
        <f t="shared" si="14"/>
        <v/>
      </c>
      <c r="K209" s="12"/>
      <c r="S209" s="48" t="str">
        <f t="shared" si="13"/>
        <v/>
      </c>
    </row>
    <row r="210" spans="2:19" x14ac:dyDescent="0.25">
      <c r="B210" s="48"/>
      <c r="C210" t="str">
        <f ca="1">IF(K210&lt;&gt;"",IF(COUNTIF(Blocks!B$3:B1195,D210)&gt;0,"Blocked",IF(B210="Done","Done",IF('Board Active'!N210=TODAY(),"Due Today",IF('Board Active'!N210&lt;TODAY(),"Late","On Time")))),"")</f>
        <v/>
      </c>
      <c r="D210" s="48" t="str">
        <f>IF(E210&lt;&gt;"",Settings!B$9&amp;A210,"")</f>
        <v/>
      </c>
      <c r="F210" t="str">
        <f t="shared" si="12"/>
        <v/>
      </c>
      <c r="H210" t="str">
        <f t="shared" si="14"/>
        <v/>
      </c>
      <c r="K210" s="12"/>
      <c r="S210" s="48" t="str">
        <f t="shared" si="13"/>
        <v/>
      </c>
    </row>
    <row r="211" spans="2:19" x14ac:dyDescent="0.25">
      <c r="B211" s="48"/>
      <c r="C211" t="str">
        <f ca="1">IF(K211&lt;&gt;"",IF(COUNTIF(Blocks!B$3:B1196,D211)&gt;0,"Blocked",IF(B211="Done","Done",IF('Board Active'!N211=TODAY(),"Due Today",IF('Board Active'!N211&lt;TODAY(),"Late","On Time")))),"")</f>
        <v/>
      </c>
      <c r="D211" s="48" t="str">
        <f>IF(E211&lt;&gt;"",Settings!B$9&amp;A211,"")</f>
        <v/>
      </c>
      <c r="F211" t="str">
        <f t="shared" si="12"/>
        <v/>
      </c>
      <c r="H211" t="str">
        <f t="shared" si="14"/>
        <v/>
      </c>
      <c r="K211" s="12"/>
      <c r="S211" s="48" t="str">
        <f t="shared" si="13"/>
        <v/>
      </c>
    </row>
    <row r="212" spans="2:19" x14ac:dyDescent="0.25">
      <c r="B212" s="48"/>
      <c r="C212" t="str">
        <f ca="1">IF(K212&lt;&gt;"",IF(COUNTIF(Blocks!B$3:B1197,D212)&gt;0,"Blocked",IF(B212="Done","Done",IF('Board Active'!N212=TODAY(),"Due Today",IF('Board Active'!N212&lt;TODAY(),"Late","On Time")))),"")</f>
        <v/>
      </c>
      <c r="D212" s="48" t="str">
        <f>IF(E212&lt;&gt;"",Settings!B$9&amp;A212,"")</f>
        <v/>
      </c>
      <c r="F212" t="str">
        <f t="shared" si="12"/>
        <v/>
      </c>
      <c r="H212" t="str">
        <f t="shared" si="14"/>
        <v/>
      </c>
      <c r="K212" s="12"/>
      <c r="S212" s="48" t="str">
        <f t="shared" si="13"/>
        <v/>
      </c>
    </row>
    <row r="213" spans="2:19" x14ac:dyDescent="0.25">
      <c r="B213" s="48"/>
      <c r="C213" t="str">
        <f ca="1">IF(K213&lt;&gt;"",IF(COUNTIF(Blocks!B$3:B1198,D213)&gt;0,"Blocked",IF(B213="Done","Done",IF('Board Active'!N213=TODAY(),"Due Today",IF('Board Active'!N213&lt;TODAY(),"Late","On Time")))),"")</f>
        <v/>
      </c>
      <c r="D213" s="48" t="str">
        <f>IF(E213&lt;&gt;"",Settings!B$9&amp;A213,"")</f>
        <v/>
      </c>
      <c r="F213" t="str">
        <f t="shared" si="12"/>
        <v/>
      </c>
      <c r="H213" t="str">
        <f t="shared" si="14"/>
        <v/>
      </c>
      <c r="K213" s="12"/>
      <c r="S213" s="48" t="str">
        <f t="shared" si="13"/>
        <v/>
      </c>
    </row>
    <row r="214" spans="2:19" x14ac:dyDescent="0.25">
      <c r="B214" s="48"/>
      <c r="C214" t="str">
        <f ca="1">IF(K214&lt;&gt;"",IF(COUNTIF(Blocks!B$3:B1199,D214)&gt;0,"Blocked",IF(B214="Done","Done",IF('Board Active'!N214=TODAY(),"Due Today",IF('Board Active'!N214&lt;TODAY(),"Late","On Time")))),"")</f>
        <v/>
      </c>
      <c r="D214" s="48" t="str">
        <f>IF(E214&lt;&gt;"",Settings!B$9&amp;A214,"")</f>
        <v/>
      </c>
      <c r="F214" t="str">
        <f t="shared" si="12"/>
        <v/>
      </c>
      <c r="H214" t="str">
        <f t="shared" si="14"/>
        <v/>
      </c>
      <c r="K214" s="12"/>
      <c r="S214" s="48" t="str">
        <f t="shared" si="13"/>
        <v/>
      </c>
    </row>
    <row r="215" spans="2:19" x14ac:dyDescent="0.25">
      <c r="B215" s="48"/>
      <c r="C215" t="str">
        <f ca="1">IF(K215&lt;&gt;"",IF(COUNTIF(Blocks!B$3:B1200,D215)&gt;0,"Blocked",IF(B215="Done","Done",IF('Board Active'!N215=TODAY(),"Due Today",IF('Board Active'!N215&lt;TODAY(),"Late","On Time")))),"")</f>
        <v/>
      </c>
      <c r="D215" s="48" t="str">
        <f>IF(E215&lt;&gt;"",Settings!B$9&amp;A215,"")</f>
        <v/>
      </c>
      <c r="F215" t="str">
        <f t="shared" si="12"/>
        <v/>
      </c>
      <c r="H215" t="str">
        <f t="shared" si="14"/>
        <v/>
      </c>
      <c r="K215" s="12"/>
      <c r="S215" s="48" t="str">
        <f t="shared" si="13"/>
        <v/>
      </c>
    </row>
    <row r="216" spans="2:19" x14ac:dyDescent="0.25">
      <c r="B216" s="48"/>
      <c r="C216" t="str">
        <f ca="1">IF(K216&lt;&gt;"",IF(COUNTIF(Blocks!B$3:B1201,D216)&gt;0,"Blocked",IF(B216="Done","Done",IF('Board Active'!N216=TODAY(),"Due Today",IF('Board Active'!N216&lt;TODAY(),"Late","On Time")))),"")</f>
        <v/>
      </c>
      <c r="D216" s="48" t="str">
        <f>IF(E216&lt;&gt;"",Settings!B$9&amp;A216,"")</f>
        <v/>
      </c>
      <c r="F216" t="str">
        <f t="shared" si="12"/>
        <v/>
      </c>
      <c r="H216" t="str">
        <f t="shared" si="14"/>
        <v/>
      </c>
      <c r="K216" s="12"/>
      <c r="S216" s="48" t="str">
        <f t="shared" si="13"/>
        <v/>
      </c>
    </row>
    <row r="217" spans="2:19" x14ac:dyDescent="0.25">
      <c r="B217" s="48"/>
      <c r="C217" t="str">
        <f ca="1">IF(K217&lt;&gt;"",IF(COUNTIF(Blocks!B$3:B1202,D217)&gt;0,"Blocked",IF(B217="Done","Done",IF('Board Active'!N217=TODAY(),"Due Today",IF('Board Active'!N217&lt;TODAY(),"Late","On Time")))),"")</f>
        <v/>
      </c>
      <c r="D217" s="48" t="str">
        <f>IF(E217&lt;&gt;"",Settings!B$9&amp;A217,"")</f>
        <v/>
      </c>
      <c r="F217" t="str">
        <f t="shared" si="12"/>
        <v/>
      </c>
      <c r="H217" t="str">
        <f t="shared" si="14"/>
        <v/>
      </c>
      <c r="K217" s="12"/>
      <c r="S217" s="48" t="str">
        <f t="shared" si="13"/>
        <v/>
      </c>
    </row>
    <row r="218" spans="2:19" x14ac:dyDescent="0.25">
      <c r="B218" s="48"/>
      <c r="C218" t="str">
        <f ca="1">IF(K218&lt;&gt;"",IF(COUNTIF(Blocks!B$3:B1203,D218)&gt;0,"Blocked",IF(B218="Done","Done",IF('Board Active'!N218=TODAY(),"Due Today",IF('Board Active'!N218&lt;TODAY(),"Late","On Time")))),"")</f>
        <v/>
      </c>
      <c r="D218" s="48" t="str">
        <f>IF(E218&lt;&gt;"",Settings!B$9&amp;A218,"")</f>
        <v/>
      </c>
      <c r="F218" t="str">
        <f t="shared" si="12"/>
        <v/>
      </c>
      <c r="H218" t="str">
        <f t="shared" si="14"/>
        <v/>
      </c>
      <c r="K218" s="12"/>
      <c r="S218" s="48" t="str">
        <f t="shared" si="13"/>
        <v/>
      </c>
    </row>
    <row r="219" spans="2:19" x14ac:dyDescent="0.25">
      <c r="B219" s="48"/>
      <c r="C219" t="str">
        <f ca="1">IF(K219&lt;&gt;"",IF(COUNTIF(Blocks!B$3:B1204,D219)&gt;0,"Blocked",IF(B219="Done","Done",IF('Board Active'!N219=TODAY(),"Due Today",IF('Board Active'!N219&lt;TODAY(),"Late","On Time")))),"")</f>
        <v/>
      </c>
      <c r="D219" s="48" t="str">
        <f>IF(E219&lt;&gt;"",Settings!B$9&amp;A219,"")</f>
        <v/>
      </c>
      <c r="F219" t="str">
        <f t="shared" si="12"/>
        <v/>
      </c>
      <c r="H219" t="str">
        <f t="shared" si="14"/>
        <v/>
      </c>
      <c r="K219" s="12"/>
      <c r="S219" s="48" t="str">
        <f t="shared" si="13"/>
        <v/>
      </c>
    </row>
    <row r="220" spans="2:19" x14ac:dyDescent="0.25">
      <c r="B220" s="48"/>
      <c r="C220" t="str">
        <f ca="1">IF(K220&lt;&gt;"",IF(COUNTIF(Blocks!B$3:B1205,D220)&gt;0,"Blocked",IF(B220="Done","Done",IF('Board Active'!N220=TODAY(),"Due Today",IF('Board Active'!N220&lt;TODAY(),"Late","On Time")))),"")</f>
        <v/>
      </c>
      <c r="D220" s="48" t="str">
        <f>IF(E220&lt;&gt;"",Settings!B$9&amp;A220,"")</f>
        <v/>
      </c>
      <c r="F220" t="str">
        <f t="shared" si="12"/>
        <v/>
      </c>
      <c r="H220" t="str">
        <f t="shared" si="14"/>
        <v/>
      </c>
      <c r="K220" s="12"/>
      <c r="S220" s="48" t="str">
        <f t="shared" si="13"/>
        <v/>
      </c>
    </row>
    <row r="221" spans="2:19" x14ac:dyDescent="0.25">
      <c r="B221" s="48"/>
      <c r="C221" t="str">
        <f ca="1">IF(K221&lt;&gt;"",IF(COUNTIF(Blocks!B$3:B1206,D221)&gt;0,"Blocked",IF(B221="Done","Done",IF('Board Active'!N221=TODAY(),"Due Today",IF('Board Active'!N221&lt;TODAY(),"Late","On Time")))),"")</f>
        <v/>
      </c>
      <c r="D221" s="48" t="str">
        <f>IF(E221&lt;&gt;"",Settings!B$9&amp;A221,"")</f>
        <v/>
      </c>
      <c r="F221" t="str">
        <f t="shared" si="12"/>
        <v/>
      </c>
      <c r="H221" t="str">
        <f t="shared" si="14"/>
        <v/>
      </c>
      <c r="K221" s="12"/>
      <c r="S221" s="48" t="str">
        <f t="shared" si="13"/>
        <v/>
      </c>
    </row>
    <row r="222" spans="2:19" x14ac:dyDescent="0.25">
      <c r="B222" s="48"/>
      <c r="C222" t="str">
        <f ca="1">IF(K222&lt;&gt;"",IF(COUNTIF(Blocks!B$3:B1207,D222)&gt;0,"Blocked",IF(B222="Done","Done",IF('Board Active'!N222=TODAY(),"Due Today",IF('Board Active'!N222&lt;TODAY(),"Late","On Time")))),"")</f>
        <v/>
      </c>
      <c r="D222" s="48" t="str">
        <f>IF(E222&lt;&gt;"",Settings!B$9&amp;A222,"")</f>
        <v/>
      </c>
      <c r="F222" t="str">
        <f t="shared" si="12"/>
        <v/>
      </c>
      <c r="H222" t="str">
        <f t="shared" si="14"/>
        <v/>
      </c>
      <c r="K222" s="12"/>
      <c r="S222" s="48" t="str">
        <f t="shared" si="13"/>
        <v/>
      </c>
    </row>
    <row r="223" spans="2:19" x14ac:dyDescent="0.25">
      <c r="B223" s="48"/>
      <c r="C223" t="str">
        <f ca="1">IF(K223&lt;&gt;"",IF(COUNTIF(Blocks!B$3:B1208,D223)&gt;0,"Blocked",IF(B223="Done","Done",IF('Board Active'!N223=TODAY(),"Due Today",IF('Board Active'!N223&lt;TODAY(),"Late","On Time")))),"")</f>
        <v/>
      </c>
      <c r="D223" s="48" t="str">
        <f>IF(E223&lt;&gt;"",Settings!B$9&amp;A223,"")</f>
        <v/>
      </c>
      <c r="F223" t="str">
        <f t="shared" si="12"/>
        <v/>
      </c>
      <c r="H223" t="str">
        <f t="shared" si="14"/>
        <v/>
      </c>
      <c r="K223" s="12"/>
      <c r="S223" s="48" t="str">
        <f t="shared" si="13"/>
        <v/>
      </c>
    </row>
    <row r="224" spans="2:19" x14ac:dyDescent="0.25">
      <c r="B224" s="48"/>
      <c r="C224" t="str">
        <f ca="1">IF(K224&lt;&gt;"",IF(COUNTIF(Blocks!B$3:B1209,D224)&gt;0,"Blocked",IF(B224="Done","Done",IF('Board Active'!N224=TODAY(),"Due Today",IF('Board Active'!N224&lt;TODAY(),"Late","On Time")))),"")</f>
        <v/>
      </c>
      <c r="D224" s="48" t="str">
        <f>IF(E224&lt;&gt;"",Settings!B$9&amp;A224,"")</f>
        <v/>
      </c>
      <c r="F224" t="str">
        <f t="shared" si="12"/>
        <v/>
      </c>
      <c r="H224" t="str">
        <f t="shared" si="14"/>
        <v/>
      </c>
      <c r="K224" s="12"/>
      <c r="S224" s="48" t="str">
        <f t="shared" si="13"/>
        <v/>
      </c>
    </row>
    <row r="225" spans="2:19" x14ac:dyDescent="0.25">
      <c r="B225" s="48"/>
      <c r="C225" t="str">
        <f ca="1">IF(K225&lt;&gt;"",IF(COUNTIF(Blocks!B$3:B1210,D225)&gt;0,"Blocked",IF(B225="Done","Done",IF('Board Active'!N225=TODAY(),"Due Today",IF('Board Active'!N225&lt;TODAY(),"Late","On Time")))),"")</f>
        <v/>
      </c>
      <c r="D225" s="48" t="str">
        <f>IF(E225&lt;&gt;"",Settings!B$9&amp;A225,"")</f>
        <v/>
      </c>
      <c r="F225" t="str">
        <f t="shared" si="12"/>
        <v/>
      </c>
      <c r="H225" t="str">
        <f t="shared" si="14"/>
        <v/>
      </c>
      <c r="K225" s="12"/>
      <c r="S225" s="48" t="str">
        <f t="shared" si="13"/>
        <v/>
      </c>
    </row>
    <row r="226" spans="2:19" x14ac:dyDescent="0.25">
      <c r="B226" s="48"/>
      <c r="C226" t="str">
        <f ca="1">IF(K226&lt;&gt;"",IF(COUNTIF(Blocks!B$3:B1211,D226)&gt;0,"Blocked",IF(B226="Done","Done",IF('Board Active'!N226=TODAY(),"Due Today",IF('Board Active'!N226&lt;TODAY(),"Late","On Time")))),"")</f>
        <v/>
      </c>
      <c r="D226" s="48" t="str">
        <f>IF(E226&lt;&gt;"",Settings!B$9&amp;A226,"")</f>
        <v/>
      </c>
      <c r="F226" t="str">
        <f t="shared" si="12"/>
        <v/>
      </c>
      <c r="H226" t="str">
        <f t="shared" si="14"/>
        <v/>
      </c>
      <c r="K226" s="12"/>
      <c r="S226" s="48" t="str">
        <f t="shared" si="13"/>
        <v/>
      </c>
    </row>
    <row r="227" spans="2:19" x14ac:dyDescent="0.25">
      <c r="B227" s="48"/>
      <c r="C227" t="str">
        <f ca="1">IF(K227&lt;&gt;"",IF(COUNTIF(Blocks!B$3:B1212,D227)&gt;0,"Blocked",IF(B227="Done","Done",IF('Board Active'!N227=TODAY(),"Due Today",IF('Board Active'!N227&lt;TODAY(),"Late","On Time")))),"")</f>
        <v/>
      </c>
      <c r="D227" s="48" t="str">
        <f>IF(E227&lt;&gt;"",Settings!B$9&amp;A227,"")</f>
        <v/>
      </c>
      <c r="F227" t="str">
        <f t="shared" si="12"/>
        <v/>
      </c>
      <c r="H227" t="str">
        <f t="shared" si="14"/>
        <v/>
      </c>
      <c r="K227" s="12"/>
      <c r="S227" s="48" t="str">
        <f t="shared" si="13"/>
        <v/>
      </c>
    </row>
    <row r="228" spans="2:19" x14ac:dyDescent="0.25">
      <c r="B228" s="48"/>
      <c r="C228" t="str">
        <f ca="1">IF(K228&lt;&gt;"",IF(COUNTIF(Blocks!B$3:B1213,D228)&gt;0,"Blocked",IF(B228="Done","Done",IF('Board Active'!N228=TODAY(),"Due Today",IF('Board Active'!N228&lt;TODAY(),"Late","On Time")))),"")</f>
        <v/>
      </c>
      <c r="D228" s="48" t="str">
        <f>IF(E228&lt;&gt;"",Settings!B$9&amp;A228,"")</f>
        <v/>
      </c>
      <c r="F228" t="str">
        <f t="shared" si="12"/>
        <v/>
      </c>
      <c r="H228" t="str">
        <f t="shared" si="14"/>
        <v/>
      </c>
      <c r="K228" s="12"/>
      <c r="S228" s="48" t="str">
        <f t="shared" si="13"/>
        <v/>
      </c>
    </row>
    <row r="229" spans="2:19" x14ac:dyDescent="0.25">
      <c r="B229" s="48"/>
      <c r="C229" t="str">
        <f ca="1">IF(K229&lt;&gt;"",IF(COUNTIF(Blocks!B$3:B1214,D229)&gt;0,"Blocked",IF(B229="Done","Done",IF('Board Active'!N229=TODAY(),"Due Today",IF('Board Active'!N229&lt;TODAY(),"Late","On Time")))),"")</f>
        <v/>
      </c>
      <c r="D229" s="48" t="str">
        <f>IF(E229&lt;&gt;"",Settings!B$9&amp;A229,"")</f>
        <v/>
      </c>
      <c r="F229" t="str">
        <f t="shared" si="12"/>
        <v/>
      </c>
      <c r="H229" t="str">
        <f t="shared" si="14"/>
        <v/>
      </c>
      <c r="K229" s="12"/>
      <c r="S229" s="48" t="str">
        <f t="shared" si="13"/>
        <v/>
      </c>
    </row>
    <row r="230" spans="2:19" x14ac:dyDescent="0.25">
      <c r="B230" s="48"/>
      <c r="C230" t="str">
        <f ca="1">IF(K230&lt;&gt;"",IF(COUNTIF(Blocks!B$3:B1215,D230)&gt;0,"Blocked",IF(B230="Done","Done",IF('Board Active'!N230=TODAY(),"Due Today",IF('Board Active'!N230&lt;TODAY(),"Late","On Time")))),"")</f>
        <v/>
      </c>
      <c r="D230" s="48" t="str">
        <f>IF(E230&lt;&gt;"",Settings!B$9&amp;A230,"")</f>
        <v/>
      </c>
      <c r="F230" t="str">
        <f t="shared" si="12"/>
        <v/>
      </c>
      <c r="H230" t="str">
        <f t="shared" si="14"/>
        <v/>
      </c>
      <c r="K230" s="12"/>
      <c r="S230" s="48" t="str">
        <f t="shared" si="13"/>
        <v/>
      </c>
    </row>
    <row r="231" spans="2:19" x14ac:dyDescent="0.25">
      <c r="B231" s="48"/>
      <c r="C231" t="str">
        <f ca="1">IF(K231&lt;&gt;"",IF(COUNTIF(Blocks!B$3:B1216,D231)&gt;0,"Blocked",IF(B231="Done","Done",IF('Board Active'!N231=TODAY(),"Due Today",IF('Board Active'!N231&lt;TODAY(),"Late","On Time")))),"")</f>
        <v/>
      </c>
      <c r="D231" s="48" t="str">
        <f>IF(E231&lt;&gt;"",Settings!B$9&amp;A231,"")</f>
        <v/>
      </c>
      <c r="F231" t="str">
        <f t="shared" si="12"/>
        <v/>
      </c>
      <c r="H231" t="str">
        <f t="shared" si="14"/>
        <v/>
      </c>
      <c r="K231" s="12"/>
      <c r="S231" s="48" t="str">
        <f t="shared" si="13"/>
        <v/>
      </c>
    </row>
    <row r="232" spans="2:19" x14ac:dyDescent="0.25">
      <c r="B232" s="48"/>
      <c r="C232" t="str">
        <f ca="1">IF(K232&lt;&gt;"",IF(COUNTIF(Blocks!B$3:B1217,D232)&gt;0,"Blocked",IF(B232="Done","Done",IF('Board Active'!N232=TODAY(),"Due Today",IF('Board Active'!N232&lt;TODAY(),"Late","On Time")))),"")</f>
        <v/>
      </c>
      <c r="D232" s="48" t="str">
        <f>IF(E232&lt;&gt;"",Settings!B$9&amp;A232,"")</f>
        <v/>
      </c>
      <c r="F232" t="str">
        <f t="shared" si="12"/>
        <v/>
      </c>
      <c r="H232" t="str">
        <f t="shared" si="14"/>
        <v/>
      </c>
      <c r="K232" s="12"/>
      <c r="S232" s="48" t="str">
        <f t="shared" si="13"/>
        <v/>
      </c>
    </row>
    <row r="233" spans="2:19" x14ac:dyDescent="0.25">
      <c r="B233" s="48"/>
      <c r="C233" t="str">
        <f ca="1">IF(K233&lt;&gt;"",IF(COUNTIF(Blocks!B$3:B1218,D233)&gt;0,"Blocked",IF(B233="Done","Done",IF('Board Active'!N233=TODAY(),"Due Today",IF('Board Active'!N233&lt;TODAY(),"Late","On Time")))),"")</f>
        <v/>
      </c>
      <c r="D233" s="48" t="str">
        <f>IF(E233&lt;&gt;"",Settings!B$9&amp;A233,"")</f>
        <v/>
      </c>
      <c r="F233" t="str">
        <f t="shared" si="12"/>
        <v/>
      </c>
      <c r="H233" t="str">
        <f t="shared" si="14"/>
        <v/>
      </c>
      <c r="K233" s="12"/>
      <c r="S233" s="48" t="str">
        <f t="shared" si="13"/>
        <v/>
      </c>
    </row>
    <row r="234" spans="2:19" x14ac:dyDescent="0.25">
      <c r="B234" s="48"/>
      <c r="C234" t="str">
        <f ca="1">IF(K234&lt;&gt;"",IF(COUNTIF(Blocks!B$3:B1219,D234)&gt;0,"Blocked",IF(B234="Done","Done",IF('Board Active'!N234=TODAY(),"Due Today",IF('Board Active'!N234&lt;TODAY(),"Late","On Time")))),"")</f>
        <v/>
      </c>
      <c r="D234" s="48" t="str">
        <f>IF(E234&lt;&gt;"",Settings!B$9&amp;A234,"")</f>
        <v/>
      </c>
      <c r="F234" t="str">
        <f t="shared" si="12"/>
        <v/>
      </c>
      <c r="H234" t="str">
        <f t="shared" si="14"/>
        <v/>
      </c>
      <c r="K234" s="12"/>
      <c r="S234" s="48" t="str">
        <f t="shared" si="13"/>
        <v/>
      </c>
    </row>
    <row r="235" spans="2:19" x14ac:dyDescent="0.25">
      <c r="B235" s="48"/>
      <c r="C235" t="str">
        <f ca="1">IF(K235&lt;&gt;"",IF(COUNTIF(Blocks!B$3:B1220,D235)&gt;0,"Blocked",IF(B235="Done","Done",IF('Board Active'!N235=TODAY(),"Due Today",IF('Board Active'!N235&lt;TODAY(),"Late","On Time")))),"")</f>
        <v/>
      </c>
      <c r="D235" s="48" t="str">
        <f>IF(E235&lt;&gt;"",Settings!B$9&amp;A235,"")</f>
        <v/>
      </c>
      <c r="F235" t="str">
        <f t="shared" si="12"/>
        <v/>
      </c>
      <c r="H235" t="str">
        <f t="shared" si="14"/>
        <v/>
      </c>
      <c r="K235" s="12"/>
      <c r="S235" s="48" t="str">
        <f t="shared" si="13"/>
        <v/>
      </c>
    </row>
    <row r="236" spans="2:19" x14ac:dyDescent="0.25">
      <c r="B236" s="48"/>
      <c r="C236" t="str">
        <f ca="1">IF(K236&lt;&gt;"",IF(COUNTIF(Blocks!B$3:B1221,D236)&gt;0,"Blocked",IF(B236="Done","Done",IF('Board Active'!N236=TODAY(),"Due Today",IF('Board Active'!N236&lt;TODAY(),"Late","On Time")))),"")</f>
        <v/>
      </c>
      <c r="D236" s="48" t="str">
        <f>IF(E236&lt;&gt;"",Settings!B$9&amp;A236,"")</f>
        <v/>
      </c>
      <c r="F236" t="str">
        <f t="shared" si="12"/>
        <v/>
      </c>
      <c r="H236" t="str">
        <f t="shared" si="14"/>
        <v/>
      </c>
      <c r="K236" s="12"/>
      <c r="S236" s="48" t="str">
        <f t="shared" si="13"/>
        <v/>
      </c>
    </row>
    <row r="237" spans="2:19" x14ac:dyDescent="0.25">
      <c r="B237" s="48"/>
      <c r="C237" t="str">
        <f ca="1">IF(K237&lt;&gt;"",IF(COUNTIF(Blocks!B$3:B1222,D237)&gt;0,"Blocked",IF(B237="Done","Done",IF('Board Active'!N237=TODAY(),"Due Today",IF('Board Active'!N237&lt;TODAY(),"Late","On Time")))),"")</f>
        <v/>
      </c>
      <c r="D237" s="48" t="str">
        <f>IF(E237&lt;&gt;"",Settings!B$9&amp;A237,"")</f>
        <v/>
      </c>
      <c r="F237" t="str">
        <f t="shared" si="12"/>
        <v/>
      </c>
      <c r="H237" t="str">
        <f t="shared" si="14"/>
        <v/>
      </c>
      <c r="K237" s="12"/>
      <c r="S237" s="48" t="str">
        <f t="shared" si="13"/>
        <v/>
      </c>
    </row>
    <row r="238" spans="2:19" x14ac:dyDescent="0.25">
      <c r="B238" s="48"/>
      <c r="C238" t="str">
        <f ca="1">IF(K238&lt;&gt;"",IF(COUNTIF(Blocks!B$3:B1223,D238)&gt;0,"Blocked",IF(B238="Done","Done",IF('Board Active'!N238=TODAY(),"Due Today",IF('Board Active'!N238&lt;TODAY(),"Late","On Time")))),"")</f>
        <v/>
      </c>
      <c r="D238" s="48" t="str">
        <f>IF(E238&lt;&gt;"",Settings!B$9&amp;A238,"")</f>
        <v/>
      </c>
      <c r="F238" t="str">
        <f t="shared" si="12"/>
        <v/>
      </c>
      <c r="H238" t="str">
        <f t="shared" si="14"/>
        <v/>
      </c>
      <c r="K238" s="12"/>
      <c r="S238" s="48" t="str">
        <f t="shared" si="13"/>
        <v/>
      </c>
    </row>
    <row r="239" spans="2:19" x14ac:dyDescent="0.25">
      <c r="B239" s="48"/>
      <c r="C239" t="str">
        <f ca="1">IF(K239&lt;&gt;"",IF(COUNTIF(Blocks!B$3:B1224,D239)&gt;0,"Blocked",IF(B239="Done","Done",IF('Board Active'!N239=TODAY(),"Due Today",IF('Board Active'!N239&lt;TODAY(),"Late","On Time")))),"")</f>
        <v/>
      </c>
      <c r="D239" s="48" t="str">
        <f>IF(E239&lt;&gt;"",Settings!B$9&amp;A239,"")</f>
        <v/>
      </c>
      <c r="F239" t="str">
        <f t="shared" si="12"/>
        <v/>
      </c>
      <c r="H239" t="str">
        <f t="shared" si="14"/>
        <v/>
      </c>
      <c r="K239" s="12"/>
      <c r="S239" s="48" t="str">
        <f t="shared" si="13"/>
        <v/>
      </c>
    </row>
    <row r="240" spans="2:19" x14ac:dyDescent="0.25">
      <c r="B240" s="48"/>
      <c r="C240" t="str">
        <f ca="1">IF(K240&lt;&gt;"",IF(COUNTIF(Blocks!B$3:B1225,D240)&gt;0,"Blocked",IF(B240="Done","Done",IF('Board Active'!N240=TODAY(),"Due Today",IF('Board Active'!N240&lt;TODAY(),"Late","On Time")))),"")</f>
        <v/>
      </c>
      <c r="D240" s="48" t="str">
        <f>IF(E240&lt;&gt;"",Settings!B$9&amp;A240,"")</f>
        <v/>
      </c>
      <c r="F240" t="str">
        <f t="shared" si="12"/>
        <v/>
      </c>
      <c r="H240" t="str">
        <f t="shared" si="14"/>
        <v/>
      </c>
      <c r="K240" s="12"/>
      <c r="S240" s="48" t="str">
        <f t="shared" si="13"/>
        <v/>
      </c>
    </row>
    <row r="241" spans="2:19" x14ac:dyDescent="0.25">
      <c r="B241" s="48"/>
      <c r="C241" t="str">
        <f ca="1">IF(K241&lt;&gt;"",IF(COUNTIF(Blocks!B$3:B1226,D241)&gt;0,"Blocked",IF(B241="Done","Done",IF('Board Active'!N241=TODAY(),"Due Today",IF('Board Active'!N241&lt;TODAY(),"Late","On Time")))),"")</f>
        <v/>
      </c>
      <c r="D241" s="48" t="str">
        <f>IF(E241&lt;&gt;"",Settings!B$9&amp;A241,"")</f>
        <v/>
      </c>
      <c r="F241" t="str">
        <f t="shared" si="12"/>
        <v/>
      </c>
      <c r="H241" t="str">
        <f t="shared" si="14"/>
        <v/>
      </c>
      <c r="K241" s="12"/>
      <c r="S241" s="48" t="str">
        <f t="shared" si="13"/>
        <v/>
      </c>
    </row>
    <row r="242" spans="2:19" x14ac:dyDescent="0.25">
      <c r="B242" s="48"/>
      <c r="C242" t="str">
        <f ca="1">IF(K242&lt;&gt;"",IF(COUNTIF(Blocks!B$3:B1227,D242)&gt;0,"Blocked",IF(B242="Done","Done",IF('Board Active'!N242=TODAY(),"Due Today",IF('Board Active'!N242&lt;TODAY(),"Late","On Time")))),"")</f>
        <v/>
      </c>
      <c r="D242" s="48" t="str">
        <f>IF(E242&lt;&gt;"",Settings!B$9&amp;A242,"")</f>
        <v/>
      </c>
      <c r="F242" t="str">
        <f t="shared" si="12"/>
        <v/>
      </c>
      <c r="H242" t="str">
        <f t="shared" si="14"/>
        <v/>
      </c>
      <c r="K242" s="12"/>
      <c r="S242" s="48" t="str">
        <f t="shared" si="13"/>
        <v/>
      </c>
    </row>
    <row r="243" spans="2:19" x14ac:dyDescent="0.25">
      <c r="B243" s="48"/>
      <c r="C243" t="str">
        <f ca="1">IF(K243&lt;&gt;"",IF(COUNTIF(Blocks!B$3:B1228,D243)&gt;0,"Blocked",IF(B243="Done","Done",IF('Board Active'!N243=TODAY(),"Due Today",IF('Board Active'!N243&lt;TODAY(),"Late","On Time")))),"")</f>
        <v/>
      </c>
      <c r="D243" s="48" t="str">
        <f>IF(E243&lt;&gt;"",Settings!B$9&amp;A243,"")</f>
        <v/>
      </c>
      <c r="F243" t="str">
        <f t="shared" si="12"/>
        <v/>
      </c>
      <c r="H243" t="str">
        <f t="shared" si="14"/>
        <v/>
      </c>
      <c r="K243" s="12"/>
      <c r="S243" s="48" t="str">
        <f t="shared" si="13"/>
        <v/>
      </c>
    </row>
    <row r="244" spans="2:19" x14ac:dyDescent="0.25">
      <c r="B244" s="48"/>
      <c r="C244" t="str">
        <f ca="1">IF(K244&lt;&gt;"",IF(COUNTIF(Blocks!B$3:B1229,D244)&gt;0,"Blocked",IF(B244="Done","Done",IF('Board Active'!N244=TODAY(),"Due Today",IF('Board Active'!N244&lt;TODAY(),"Late","On Time")))),"")</f>
        <v/>
      </c>
      <c r="D244" s="48" t="str">
        <f>IF(E244&lt;&gt;"",Settings!B$9&amp;A244,"")</f>
        <v/>
      </c>
      <c r="F244" t="str">
        <f t="shared" si="12"/>
        <v/>
      </c>
      <c r="H244" t="str">
        <f t="shared" si="14"/>
        <v/>
      </c>
      <c r="K244" s="12"/>
      <c r="S244" s="48" t="str">
        <f t="shared" si="13"/>
        <v/>
      </c>
    </row>
    <row r="245" spans="2:19" x14ac:dyDescent="0.25">
      <c r="B245" s="48"/>
      <c r="C245" t="str">
        <f ca="1">IF(K245&lt;&gt;"",IF(COUNTIF(Blocks!B$3:B1230,D245)&gt;0,"Blocked",IF(B245="Done","Done",IF('Board Active'!N245=TODAY(),"Due Today",IF('Board Active'!N245&lt;TODAY(),"Late","On Time")))),"")</f>
        <v/>
      </c>
      <c r="D245" s="48" t="str">
        <f>IF(E245&lt;&gt;"",Settings!B$9&amp;A245,"")</f>
        <v/>
      </c>
      <c r="F245" t="str">
        <f t="shared" si="12"/>
        <v/>
      </c>
      <c r="H245" t="str">
        <f t="shared" si="14"/>
        <v/>
      </c>
      <c r="K245" s="12"/>
      <c r="S245" s="48" t="str">
        <f t="shared" si="13"/>
        <v/>
      </c>
    </row>
    <row r="246" spans="2:19" x14ac:dyDescent="0.25">
      <c r="B246" s="48"/>
      <c r="C246" t="str">
        <f ca="1">IF(K246&lt;&gt;"",IF(COUNTIF(Blocks!B$3:B1231,D246)&gt;0,"Blocked",IF(B246="Done","Done",IF('Board Active'!N246=TODAY(),"Due Today",IF('Board Active'!N246&lt;TODAY(),"Late","On Time")))),"")</f>
        <v/>
      </c>
      <c r="D246" s="48" t="str">
        <f>IF(E246&lt;&gt;"",Settings!B$9&amp;A246,"")</f>
        <v/>
      </c>
      <c r="F246" t="str">
        <f t="shared" si="12"/>
        <v/>
      </c>
      <c r="H246" t="str">
        <f t="shared" si="14"/>
        <v/>
      </c>
      <c r="K246" s="12"/>
      <c r="S246" s="48" t="str">
        <f t="shared" si="13"/>
        <v/>
      </c>
    </row>
    <row r="247" spans="2:19" x14ac:dyDescent="0.25">
      <c r="B247" s="48"/>
      <c r="C247" t="str">
        <f ca="1">IF(K247&lt;&gt;"",IF(COUNTIF(Blocks!B$3:B1232,D247)&gt;0,"Blocked",IF(B247="Done","Done",IF('Board Active'!N247=TODAY(),"Due Today",IF('Board Active'!N247&lt;TODAY(),"Late","On Time")))),"")</f>
        <v/>
      </c>
      <c r="D247" s="48" t="str">
        <f>IF(E247&lt;&gt;"",Settings!B$9&amp;A247,"")</f>
        <v/>
      </c>
      <c r="F247" t="str">
        <f t="shared" si="12"/>
        <v/>
      </c>
      <c r="H247" t="str">
        <f t="shared" si="14"/>
        <v/>
      </c>
      <c r="K247" s="12"/>
      <c r="S247" s="48" t="str">
        <f t="shared" si="13"/>
        <v/>
      </c>
    </row>
    <row r="248" spans="2:19" x14ac:dyDescent="0.25">
      <c r="B248" s="48"/>
      <c r="C248" t="str">
        <f ca="1">IF(K248&lt;&gt;"",IF(COUNTIF(Blocks!B$3:B1233,D248)&gt;0,"Blocked",IF(B248="Done","Done",IF('Board Active'!N248=TODAY(),"Due Today",IF('Board Active'!N248&lt;TODAY(),"Late","On Time")))),"")</f>
        <v/>
      </c>
      <c r="D248" s="48" t="str">
        <f>IF(E248&lt;&gt;"",Settings!B$9&amp;A248,"")</f>
        <v/>
      </c>
      <c r="F248" t="str">
        <f t="shared" si="12"/>
        <v/>
      </c>
      <c r="H248" t="str">
        <f t="shared" si="14"/>
        <v/>
      </c>
      <c r="K248" s="12"/>
      <c r="S248" s="48" t="str">
        <f t="shared" si="13"/>
        <v/>
      </c>
    </row>
    <row r="249" spans="2:19" x14ac:dyDescent="0.25">
      <c r="B249" s="48"/>
      <c r="C249" t="str">
        <f ca="1">IF(K249&lt;&gt;"",IF(COUNTIF(Blocks!B$3:B1234,D249)&gt;0,"Blocked",IF(B249="Done","Done",IF('Board Active'!N249=TODAY(),"Due Today",IF('Board Active'!N249&lt;TODAY(),"Late","On Time")))),"")</f>
        <v/>
      </c>
      <c r="D249" s="48" t="str">
        <f>IF(E249&lt;&gt;"",Settings!B$9&amp;A249,"")</f>
        <v/>
      </c>
      <c r="F249" t="str">
        <f t="shared" si="12"/>
        <v/>
      </c>
      <c r="H249" t="str">
        <f t="shared" si="14"/>
        <v/>
      </c>
      <c r="K249" s="12"/>
      <c r="S249" s="48" t="str">
        <f t="shared" si="13"/>
        <v/>
      </c>
    </row>
    <row r="250" spans="2:19" x14ac:dyDescent="0.25">
      <c r="B250" s="48"/>
      <c r="C250" t="str">
        <f ca="1">IF(K250&lt;&gt;"",IF(COUNTIF(Blocks!B$3:B1235,D250)&gt;0,"Blocked",IF(B250="Done","Done",IF('Board Active'!N250=TODAY(),"Due Today",IF('Board Active'!N250&lt;TODAY(),"Late","On Time")))),"")</f>
        <v/>
      </c>
      <c r="D250" s="48" t="str">
        <f>IF(E250&lt;&gt;"",Settings!B$9&amp;A250,"")</f>
        <v/>
      </c>
      <c r="F250" t="str">
        <f t="shared" si="12"/>
        <v/>
      </c>
      <c r="H250" t="str">
        <f t="shared" si="14"/>
        <v/>
      </c>
      <c r="K250" s="12"/>
      <c r="S250" s="48" t="str">
        <f t="shared" si="13"/>
        <v/>
      </c>
    </row>
    <row r="251" spans="2:19" x14ac:dyDescent="0.25">
      <c r="B251" s="48"/>
      <c r="C251" t="str">
        <f ca="1">IF(K251&lt;&gt;"",IF(COUNTIF(Blocks!B$3:B1236,D251)&gt;0,"Blocked",IF(B251="Done","Done",IF('Board Active'!N251=TODAY(),"Due Today",IF('Board Active'!N251&lt;TODAY(),"Late","On Time")))),"")</f>
        <v/>
      </c>
      <c r="D251" s="48" t="str">
        <f>IF(E251&lt;&gt;"",Settings!B$9&amp;A251,"")</f>
        <v/>
      </c>
      <c r="F251" t="str">
        <f t="shared" si="12"/>
        <v/>
      </c>
      <c r="H251" t="str">
        <f t="shared" si="14"/>
        <v/>
      </c>
      <c r="K251" s="12"/>
      <c r="S251" s="48" t="str">
        <f t="shared" si="13"/>
        <v/>
      </c>
    </row>
    <row r="252" spans="2:19" x14ac:dyDescent="0.25">
      <c r="B252" s="48"/>
      <c r="C252" t="str">
        <f ca="1">IF(K252&lt;&gt;"",IF(COUNTIF(Blocks!B$3:B1237,D252)&gt;0,"Blocked",IF(B252="Done","Done",IF('Board Active'!N252=TODAY(),"Due Today",IF('Board Active'!N252&lt;TODAY(),"Late","On Time")))),"")</f>
        <v/>
      </c>
      <c r="D252" s="48" t="str">
        <f>IF(E252&lt;&gt;"",Settings!B$9&amp;A252,"")</f>
        <v/>
      </c>
      <c r="F252" t="str">
        <f t="shared" si="12"/>
        <v/>
      </c>
      <c r="H252" t="str">
        <f t="shared" si="14"/>
        <v/>
      </c>
      <c r="K252" s="12"/>
      <c r="S252" s="48" t="str">
        <f t="shared" si="13"/>
        <v/>
      </c>
    </row>
    <row r="253" spans="2:19" x14ac:dyDescent="0.25">
      <c r="B253" s="48"/>
      <c r="C253" t="str">
        <f ca="1">IF(K253&lt;&gt;"",IF(COUNTIF(Blocks!B$3:B1238,D253)&gt;0,"Blocked",IF(B253="Done","Done",IF('Board Active'!N253=TODAY(),"Due Today",IF('Board Active'!N253&lt;TODAY(),"Late","On Time")))),"")</f>
        <v/>
      </c>
      <c r="D253" s="48" t="str">
        <f>IF(E253&lt;&gt;"",Settings!B$9&amp;A253,"")</f>
        <v/>
      </c>
      <c r="F253" t="str">
        <f t="shared" si="12"/>
        <v/>
      </c>
      <c r="H253" t="str">
        <f t="shared" si="14"/>
        <v/>
      </c>
      <c r="K253" s="12"/>
      <c r="S253" s="48" t="str">
        <f t="shared" si="13"/>
        <v/>
      </c>
    </row>
    <row r="254" spans="2:19" x14ac:dyDescent="0.25">
      <c r="B254" s="48"/>
      <c r="C254" t="str">
        <f ca="1">IF(K254&lt;&gt;"",IF(COUNTIF(Blocks!B$3:B1239,D254)&gt;0,"Blocked",IF(B254="Done","Done",IF('Board Active'!N254=TODAY(),"Due Today",IF('Board Active'!N254&lt;TODAY(),"Late","On Time")))),"")</f>
        <v/>
      </c>
      <c r="D254" s="48" t="str">
        <f>IF(E254&lt;&gt;"",Settings!B$9&amp;A254,"")</f>
        <v/>
      </c>
      <c r="F254" t="str">
        <f t="shared" si="12"/>
        <v/>
      </c>
      <c r="H254" t="str">
        <f t="shared" si="14"/>
        <v/>
      </c>
      <c r="K254" s="12"/>
      <c r="S254" s="48" t="str">
        <f t="shared" si="13"/>
        <v/>
      </c>
    </row>
    <row r="255" spans="2:19" x14ac:dyDescent="0.25">
      <c r="B255" s="48"/>
      <c r="C255" t="str">
        <f ca="1">IF(K255&lt;&gt;"",IF(COUNTIF(Blocks!B$3:B1240,D255)&gt;0,"Blocked",IF(B255="Done","Done",IF('Board Active'!N255=TODAY(),"Due Today",IF('Board Active'!N255&lt;TODAY(),"Late","On Time")))),"")</f>
        <v/>
      </c>
      <c r="D255" s="48" t="str">
        <f>IF(E255&lt;&gt;"",Settings!B$9&amp;A255,"")</f>
        <v/>
      </c>
      <c r="F255" t="str">
        <f t="shared" si="12"/>
        <v/>
      </c>
      <c r="H255" t="str">
        <f t="shared" si="14"/>
        <v/>
      </c>
      <c r="K255" s="12"/>
      <c r="S255" s="48" t="str">
        <f t="shared" si="13"/>
        <v/>
      </c>
    </row>
    <row r="256" spans="2:19" x14ac:dyDescent="0.25">
      <c r="B256" s="48"/>
      <c r="C256" t="str">
        <f ca="1">IF(K256&lt;&gt;"",IF(COUNTIF(Blocks!B$3:B1241,D256)&gt;0,"Blocked",IF(B256="Done","Done",IF('Board Active'!N256=TODAY(),"Due Today",IF('Board Active'!N256&lt;TODAY(),"Late","On Time")))),"")</f>
        <v/>
      </c>
      <c r="D256" s="48" t="str">
        <f>IF(E256&lt;&gt;"",Settings!B$9&amp;A256,"")</f>
        <v/>
      </c>
      <c r="F256" t="str">
        <f t="shared" si="12"/>
        <v/>
      </c>
      <c r="H256" t="str">
        <f t="shared" si="14"/>
        <v/>
      </c>
      <c r="K256" s="12"/>
      <c r="S256" s="48" t="str">
        <f t="shared" si="13"/>
        <v/>
      </c>
    </row>
    <row r="257" spans="2:19" x14ac:dyDescent="0.25">
      <c r="B257" s="48"/>
      <c r="C257" t="str">
        <f ca="1">IF(K257&lt;&gt;"",IF(COUNTIF(Blocks!B$3:B1242,D257)&gt;0,"Blocked",IF(B257="Done","Done",IF('Board Active'!N257=TODAY(),"Due Today",IF('Board Active'!N257&lt;TODAY(),"Late","On Time")))),"")</f>
        <v/>
      </c>
      <c r="D257" s="48" t="str">
        <f>IF(E257&lt;&gt;"",Settings!B$9&amp;A257,"")</f>
        <v/>
      </c>
      <c r="F257" t="str">
        <f t="shared" si="12"/>
        <v/>
      </c>
      <c r="H257" t="str">
        <f t="shared" si="14"/>
        <v/>
      </c>
      <c r="K257" s="12"/>
      <c r="S257" s="48" t="str">
        <f t="shared" si="13"/>
        <v/>
      </c>
    </row>
    <row r="258" spans="2:19" x14ac:dyDescent="0.25">
      <c r="B258" s="48"/>
      <c r="C258" t="str">
        <f ca="1">IF(K258&lt;&gt;"",IF(COUNTIF(Blocks!B$3:B1243,D258)&gt;0,"Blocked",IF(B258="Done","Done",IF('Board Active'!N258=TODAY(),"Due Today",IF('Board Active'!N258&lt;TODAY(),"Late","On Time")))),"")</f>
        <v/>
      </c>
      <c r="D258" s="48" t="str">
        <f>IF(E258&lt;&gt;"",Settings!B$9&amp;A258,"")</f>
        <v/>
      </c>
      <c r="F258" t="str">
        <f t="shared" si="12"/>
        <v/>
      </c>
      <c r="H258" t="str">
        <f t="shared" si="14"/>
        <v/>
      </c>
      <c r="K258" s="12"/>
      <c r="S258" s="48" t="str">
        <f t="shared" si="13"/>
        <v/>
      </c>
    </row>
    <row r="259" spans="2:19" x14ac:dyDescent="0.25">
      <c r="B259" s="48"/>
      <c r="C259" t="str">
        <f ca="1">IF(K259&lt;&gt;"",IF(COUNTIF(Blocks!B$3:B1244,D259)&gt;0,"Blocked",IF(B259="Done","Done",IF('Board Active'!N259=TODAY(),"Due Today",IF('Board Active'!N259&lt;TODAY(),"Late","On Time")))),"")</f>
        <v/>
      </c>
      <c r="D259" s="48" t="str">
        <f>IF(E259&lt;&gt;"",Settings!B$9&amp;A259,"")</f>
        <v/>
      </c>
      <c r="F259" t="str">
        <f t="shared" si="12"/>
        <v/>
      </c>
      <c r="H259" t="str">
        <f t="shared" si="14"/>
        <v/>
      </c>
      <c r="K259" s="12"/>
      <c r="S259" s="48" t="str">
        <f t="shared" si="13"/>
        <v/>
      </c>
    </row>
    <row r="260" spans="2:19" x14ac:dyDescent="0.25">
      <c r="B260" s="48"/>
      <c r="C260" t="str">
        <f ca="1">IF(K260&lt;&gt;"",IF(COUNTIF(Blocks!B$3:B1245,D260)&gt;0,"Blocked",IF(B260="Done","Done",IF('Board Active'!N260=TODAY(),"Due Today",IF('Board Active'!N260&lt;TODAY(),"Late","On Time")))),"")</f>
        <v/>
      </c>
      <c r="D260" s="48" t="str">
        <f>IF(E260&lt;&gt;"",Settings!B$9&amp;A260,"")</f>
        <v/>
      </c>
      <c r="F260" t="str">
        <f t="shared" ref="F260:F323" si="15">IF(E260&lt;&gt;"",IF(C260="Blocked",C260&amp;" - "&amp;E260,E260),"")</f>
        <v/>
      </c>
      <c r="H260" t="str">
        <f t="shared" si="14"/>
        <v/>
      </c>
      <c r="K260" s="12"/>
      <c r="S260" s="48" t="str">
        <f t="shared" ref="S260:S323" si="16">IF(B260="Done",R260-L260,"")</f>
        <v/>
      </c>
    </row>
    <row r="261" spans="2:19" x14ac:dyDescent="0.25">
      <c r="B261" s="48"/>
      <c r="C261" t="str">
        <f ca="1">IF(K261&lt;&gt;"",IF(COUNTIF(Blocks!B$3:B1246,D261)&gt;0,"Blocked",IF(B261="Done","Done",IF('Board Active'!N261=TODAY(),"Due Today",IF('Board Active'!N261&lt;TODAY(),"Late","On Time")))),"")</f>
        <v/>
      </c>
      <c r="D261" s="48" t="str">
        <f>IF(E261&lt;&gt;"",Settings!B$9&amp;A261,"")</f>
        <v/>
      </c>
      <c r="F261" t="str">
        <f t="shared" si="15"/>
        <v/>
      </c>
      <c r="H261" t="str">
        <f t="shared" si="14"/>
        <v/>
      </c>
      <c r="K261" s="12"/>
      <c r="S261" s="48" t="str">
        <f t="shared" si="16"/>
        <v/>
      </c>
    </row>
    <row r="262" spans="2:19" x14ac:dyDescent="0.25">
      <c r="B262" s="48"/>
      <c r="C262" t="str">
        <f ca="1">IF(K262&lt;&gt;"",IF(COUNTIF(Blocks!B$3:B1247,D262)&gt;0,"Blocked",IF(B262="Done","Done",IF('Board Active'!N262=TODAY(),"Due Today",IF('Board Active'!N262&lt;TODAY(),"Late","On Time")))),"")</f>
        <v/>
      </c>
      <c r="D262" s="48" t="str">
        <f>IF(E262&lt;&gt;"",Settings!B$9&amp;A262,"")</f>
        <v/>
      </c>
      <c r="F262" t="str">
        <f t="shared" si="15"/>
        <v/>
      </c>
      <c r="H262" t="str">
        <f t="shared" si="14"/>
        <v/>
      </c>
      <c r="K262" s="12"/>
      <c r="S262" s="48" t="str">
        <f t="shared" si="16"/>
        <v/>
      </c>
    </row>
    <row r="263" spans="2:19" x14ac:dyDescent="0.25">
      <c r="B263" s="48"/>
      <c r="C263" t="str">
        <f ca="1">IF(K263&lt;&gt;"",IF(COUNTIF(Blocks!B$3:B1248,D263)&gt;0,"Blocked",IF(B263="Done","Done",IF('Board Active'!N263=TODAY(),"Due Today",IF('Board Active'!N263&lt;TODAY(),"Late","On Time")))),"")</f>
        <v/>
      </c>
      <c r="D263" s="48" t="str">
        <f>IF(E263&lt;&gt;"",Settings!B$9&amp;A263,"")</f>
        <v/>
      </c>
      <c r="F263" t="str">
        <f t="shared" si="15"/>
        <v/>
      </c>
      <c r="H263" t="str">
        <f t="shared" si="14"/>
        <v/>
      </c>
      <c r="K263" s="12"/>
      <c r="S263" s="48" t="str">
        <f t="shared" si="16"/>
        <v/>
      </c>
    </row>
    <row r="264" spans="2:19" x14ac:dyDescent="0.25">
      <c r="B264" s="48"/>
      <c r="C264" t="str">
        <f ca="1">IF(K264&lt;&gt;"",IF(COUNTIF(Blocks!B$3:B1249,D264)&gt;0,"Blocked",IF(B264="Done","Done",IF('Board Active'!N264=TODAY(),"Due Today",IF('Board Active'!N264&lt;TODAY(),"Late","On Time")))),"")</f>
        <v/>
      </c>
      <c r="D264" s="48" t="str">
        <f>IF(E264&lt;&gt;"",Settings!B$9&amp;A264,"")</f>
        <v/>
      </c>
      <c r="F264" t="str">
        <f t="shared" si="15"/>
        <v/>
      </c>
      <c r="H264" t="str">
        <f t="shared" si="14"/>
        <v/>
      </c>
      <c r="K264" s="12"/>
      <c r="S264" s="48" t="str">
        <f t="shared" si="16"/>
        <v/>
      </c>
    </row>
    <row r="265" spans="2:19" x14ac:dyDescent="0.25">
      <c r="B265" s="48"/>
      <c r="C265" t="str">
        <f ca="1">IF(K265&lt;&gt;"",IF(COUNTIF(Blocks!B$3:B1250,D265)&gt;0,"Blocked",IF(B265="Done","Done",IF('Board Active'!N265=TODAY(),"Due Today",IF('Board Active'!N265&lt;TODAY(),"Late","On Time")))),"")</f>
        <v/>
      </c>
      <c r="D265" s="48" t="str">
        <f>IF(E265&lt;&gt;"",Settings!B$9&amp;A265,"")</f>
        <v/>
      </c>
      <c r="F265" t="str">
        <f t="shared" si="15"/>
        <v/>
      </c>
      <c r="H265" t="str">
        <f t="shared" si="14"/>
        <v/>
      </c>
      <c r="K265" s="12"/>
      <c r="S265" s="48" t="str">
        <f t="shared" si="16"/>
        <v/>
      </c>
    </row>
    <row r="266" spans="2:19" x14ac:dyDescent="0.25">
      <c r="B266" s="48"/>
      <c r="C266" t="str">
        <f ca="1">IF(K266&lt;&gt;"",IF(COUNTIF(Blocks!B$3:B1251,D266)&gt;0,"Blocked",IF(B266="Done","Done",IF('Board Active'!N266=TODAY(),"Due Today",IF('Board Active'!N266&lt;TODAY(),"Late","On Time")))),"")</f>
        <v/>
      </c>
      <c r="D266" s="48" t="str">
        <f>IF(E266&lt;&gt;"",Settings!B$9&amp;A266,"")</f>
        <v/>
      </c>
      <c r="F266" t="str">
        <f t="shared" si="15"/>
        <v/>
      </c>
      <c r="H266" t="str">
        <f t="shared" si="14"/>
        <v/>
      </c>
      <c r="K266" s="12"/>
      <c r="S266" s="48" t="str">
        <f t="shared" si="16"/>
        <v/>
      </c>
    </row>
    <row r="267" spans="2:19" x14ac:dyDescent="0.25">
      <c r="B267" s="48"/>
      <c r="C267" t="str">
        <f ca="1">IF(K267&lt;&gt;"",IF(COUNTIF(Blocks!B$3:B1252,D267)&gt;0,"Blocked",IF(B267="Done","Done",IF('Board Active'!N267=TODAY(),"Due Today",IF('Board Active'!N267&lt;TODAY(),"Late","On Time")))),"")</f>
        <v/>
      </c>
      <c r="D267" s="48" t="str">
        <f>IF(E267&lt;&gt;"",Settings!B$9&amp;A267,"")</f>
        <v/>
      </c>
      <c r="F267" t="str">
        <f t="shared" si="15"/>
        <v/>
      </c>
      <c r="H267" t="str">
        <f t="shared" si="14"/>
        <v/>
      </c>
      <c r="K267" s="12"/>
      <c r="S267" s="48" t="str">
        <f t="shared" si="16"/>
        <v/>
      </c>
    </row>
    <row r="268" spans="2:19" x14ac:dyDescent="0.25">
      <c r="B268" s="48"/>
      <c r="C268" t="str">
        <f ca="1">IF(K268&lt;&gt;"",IF(COUNTIF(Blocks!B$3:B1253,D268)&gt;0,"Blocked",IF(B268="Done","Done",IF('Board Active'!N268=TODAY(),"Due Today",IF('Board Active'!N268&lt;TODAY(),"Late","On Time")))),"")</f>
        <v/>
      </c>
      <c r="D268" s="48" t="str">
        <f>IF(E268&lt;&gt;"",Settings!B$9&amp;A268,"")</f>
        <v/>
      </c>
      <c r="F268" t="str">
        <f t="shared" si="15"/>
        <v/>
      </c>
      <c r="H268" t="str">
        <f t="shared" si="14"/>
        <v/>
      </c>
      <c r="K268" s="12"/>
      <c r="S268" s="48" t="str">
        <f t="shared" si="16"/>
        <v/>
      </c>
    </row>
    <row r="269" spans="2:19" x14ac:dyDescent="0.25">
      <c r="B269" s="48"/>
      <c r="C269" t="str">
        <f ca="1">IF(K269&lt;&gt;"",IF(COUNTIF(Blocks!B$3:B1254,D269)&gt;0,"Blocked",IF(B269="Done","Done",IF('Board Active'!N269=TODAY(),"Due Today",IF('Board Active'!N269&lt;TODAY(),"Late","On Time")))),"")</f>
        <v/>
      </c>
      <c r="D269" s="48" t="str">
        <f>IF(E269&lt;&gt;"",Settings!B$9&amp;A269,"")</f>
        <v/>
      </c>
      <c r="F269" t="str">
        <f t="shared" si="15"/>
        <v/>
      </c>
      <c r="H269" t="str">
        <f t="shared" si="14"/>
        <v/>
      </c>
      <c r="K269" s="12"/>
      <c r="S269" s="48" t="str">
        <f t="shared" si="16"/>
        <v/>
      </c>
    </row>
    <row r="270" spans="2:19" x14ac:dyDescent="0.25">
      <c r="B270" s="48"/>
      <c r="C270" t="str">
        <f ca="1">IF(K270&lt;&gt;"",IF(COUNTIF(Blocks!B$3:B1255,D270)&gt;0,"Blocked",IF(B270="Done","Done",IF('Board Active'!N270=TODAY(),"Due Today",IF('Board Active'!N270&lt;TODAY(),"Late","On Time")))),"")</f>
        <v/>
      </c>
      <c r="D270" s="48" t="str">
        <f>IF(E270&lt;&gt;"",Settings!B$9&amp;A270,"")</f>
        <v/>
      </c>
      <c r="F270" t="str">
        <f t="shared" si="15"/>
        <v/>
      </c>
      <c r="H270" t="str">
        <f t="shared" si="14"/>
        <v/>
      </c>
      <c r="K270" s="12"/>
      <c r="S270" s="48" t="str">
        <f t="shared" si="16"/>
        <v/>
      </c>
    </row>
    <row r="271" spans="2:19" x14ac:dyDescent="0.25">
      <c r="B271" s="48"/>
      <c r="C271" t="str">
        <f ca="1">IF(K271&lt;&gt;"",IF(COUNTIF(Blocks!B$3:B1256,D271)&gt;0,"Blocked",IF(B271="Done","Done",IF('Board Active'!N271=TODAY(),"Due Today",IF('Board Active'!N271&lt;TODAY(),"Late","On Time")))),"")</f>
        <v/>
      </c>
      <c r="D271" s="48" t="str">
        <f>IF(E271&lt;&gt;"",Settings!B$9&amp;A271,"")</f>
        <v/>
      </c>
      <c r="F271" t="str">
        <f t="shared" si="15"/>
        <v/>
      </c>
      <c r="H271" t="str">
        <f t="shared" si="14"/>
        <v/>
      </c>
      <c r="K271" s="12"/>
      <c r="S271" s="48" t="str">
        <f t="shared" si="16"/>
        <v/>
      </c>
    </row>
    <row r="272" spans="2:19" x14ac:dyDescent="0.25">
      <c r="B272" s="48"/>
      <c r="C272" t="str">
        <f ca="1">IF(K272&lt;&gt;"",IF(COUNTIF(Blocks!B$3:B1257,D272)&gt;0,"Blocked",IF(B272="Done","Done",IF('Board Active'!N272=TODAY(),"Due Today",IF('Board Active'!N272&lt;TODAY(),"Late","On Time")))),"")</f>
        <v/>
      </c>
      <c r="D272" s="48" t="str">
        <f>IF(E272&lt;&gt;"",Settings!B$9&amp;A272,"")</f>
        <v/>
      </c>
      <c r="F272" t="str">
        <f t="shared" si="15"/>
        <v/>
      </c>
      <c r="H272" t="str">
        <f t="shared" ref="H272:H335" si="17">IF(J272="&lt;= 1 day","XS",IF(J272="2 days","S",IF(J272="3 days","M",IF(J272="&lt;= 1 week","L",IF(J272="&lt;= 2 weeks","XL","")))))</f>
        <v/>
      </c>
      <c r="K272" s="12"/>
      <c r="S272" s="48" t="str">
        <f t="shared" si="16"/>
        <v/>
      </c>
    </row>
    <row r="273" spans="2:19" x14ac:dyDescent="0.25">
      <c r="B273" s="48"/>
      <c r="C273" t="str">
        <f ca="1">IF(K273&lt;&gt;"",IF(COUNTIF(Blocks!B$3:B1258,D273)&gt;0,"Blocked",IF(B273="Done","Done",IF('Board Active'!N273=TODAY(),"Due Today",IF('Board Active'!N273&lt;TODAY(),"Late","On Time")))),"")</f>
        <v/>
      </c>
      <c r="D273" s="48" t="str">
        <f>IF(E273&lt;&gt;"",Settings!B$9&amp;A273,"")</f>
        <v/>
      </c>
      <c r="F273" t="str">
        <f t="shared" si="15"/>
        <v/>
      </c>
      <c r="H273" t="str">
        <f t="shared" si="17"/>
        <v/>
      </c>
      <c r="K273" s="12"/>
      <c r="S273" s="48" t="str">
        <f t="shared" si="16"/>
        <v/>
      </c>
    </row>
    <row r="274" spans="2:19" x14ac:dyDescent="0.25">
      <c r="B274" s="48"/>
      <c r="C274" t="str">
        <f ca="1">IF(K274&lt;&gt;"",IF(COUNTIF(Blocks!B$3:B1259,D274)&gt;0,"Blocked",IF(B274="Done","Done",IF('Board Active'!N274=TODAY(),"Due Today",IF('Board Active'!N274&lt;TODAY(),"Late","On Time")))),"")</f>
        <v/>
      </c>
      <c r="D274" s="48" t="str">
        <f>IF(E274&lt;&gt;"",Settings!B$9&amp;A274,"")</f>
        <v/>
      </c>
      <c r="F274" t="str">
        <f t="shared" si="15"/>
        <v/>
      </c>
      <c r="H274" t="str">
        <f t="shared" si="17"/>
        <v/>
      </c>
      <c r="K274" s="12"/>
      <c r="S274" s="48" t="str">
        <f t="shared" si="16"/>
        <v/>
      </c>
    </row>
    <row r="275" spans="2:19" x14ac:dyDescent="0.25">
      <c r="B275" s="48"/>
      <c r="C275" t="str">
        <f ca="1">IF(K275&lt;&gt;"",IF(COUNTIF(Blocks!B$3:B1260,D275)&gt;0,"Blocked",IF(B275="Done","Done",IF('Board Active'!N275=TODAY(),"Due Today",IF('Board Active'!N275&lt;TODAY(),"Late","On Time")))),"")</f>
        <v/>
      </c>
      <c r="D275" s="48" t="str">
        <f>IF(E275&lt;&gt;"",Settings!B$9&amp;A275,"")</f>
        <v/>
      </c>
      <c r="F275" t="str">
        <f t="shared" si="15"/>
        <v/>
      </c>
      <c r="H275" t="str">
        <f t="shared" si="17"/>
        <v/>
      </c>
      <c r="K275" s="12"/>
      <c r="S275" s="48" t="str">
        <f t="shared" si="16"/>
        <v/>
      </c>
    </row>
    <row r="276" spans="2:19" x14ac:dyDescent="0.25">
      <c r="B276" s="48"/>
      <c r="C276" t="str">
        <f ca="1">IF(K276&lt;&gt;"",IF(COUNTIF(Blocks!B$3:B1261,D276)&gt;0,"Blocked",IF(B276="Done","Done",IF('Board Active'!N276=TODAY(),"Due Today",IF('Board Active'!N276&lt;TODAY(),"Late","On Time")))),"")</f>
        <v/>
      </c>
      <c r="D276" s="48" t="str">
        <f>IF(E276&lt;&gt;"",Settings!B$9&amp;A276,"")</f>
        <v/>
      </c>
      <c r="F276" t="str">
        <f t="shared" si="15"/>
        <v/>
      </c>
      <c r="H276" t="str">
        <f t="shared" si="17"/>
        <v/>
      </c>
      <c r="K276" s="12"/>
      <c r="S276" s="48" t="str">
        <f t="shared" si="16"/>
        <v/>
      </c>
    </row>
    <row r="277" spans="2:19" x14ac:dyDescent="0.25">
      <c r="B277" s="48"/>
      <c r="C277" t="str">
        <f ca="1">IF(K277&lt;&gt;"",IF(COUNTIF(Blocks!B$3:B1262,D277)&gt;0,"Blocked",IF(B277="Done","Done",IF('Board Active'!N277=TODAY(),"Due Today",IF('Board Active'!N277&lt;TODAY(),"Late","On Time")))),"")</f>
        <v/>
      </c>
      <c r="D277" s="48" t="str">
        <f>IF(E277&lt;&gt;"",Settings!B$9&amp;A277,"")</f>
        <v/>
      </c>
      <c r="F277" t="str">
        <f t="shared" si="15"/>
        <v/>
      </c>
      <c r="H277" t="str">
        <f t="shared" si="17"/>
        <v/>
      </c>
      <c r="K277" s="12"/>
      <c r="S277" s="48" t="str">
        <f t="shared" si="16"/>
        <v/>
      </c>
    </row>
    <row r="278" spans="2:19" x14ac:dyDescent="0.25">
      <c r="B278" s="48"/>
      <c r="C278" t="str">
        <f ca="1">IF(K278&lt;&gt;"",IF(COUNTIF(Blocks!B$3:B1263,D278)&gt;0,"Blocked",IF(B278="Done","Done",IF('Board Active'!N278=TODAY(),"Due Today",IF('Board Active'!N278&lt;TODAY(),"Late","On Time")))),"")</f>
        <v/>
      </c>
      <c r="D278" s="48" t="str">
        <f>IF(E278&lt;&gt;"",Settings!B$9&amp;A278,"")</f>
        <v/>
      </c>
      <c r="F278" t="str">
        <f t="shared" si="15"/>
        <v/>
      </c>
      <c r="H278" t="str">
        <f t="shared" si="17"/>
        <v/>
      </c>
      <c r="K278" s="12"/>
      <c r="S278" s="48" t="str">
        <f t="shared" si="16"/>
        <v/>
      </c>
    </row>
    <row r="279" spans="2:19" x14ac:dyDescent="0.25">
      <c r="B279" s="48"/>
      <c r="C279" t="str">
        <f ca="1">IF(K279&lt;&gt;"",IF(COUNTIF(Blocks!B$3:B1264,D279)&gt;0,"Blocked",IF(B279="Done","Done",IF('Board Active'!N279=TODAY(),"Due Today",IF('Board Active'!N279&lt;TODAY(),"Late","On Time")))),"")</f>
        <v/>
      </c>
      <c r="D279" s="48" t="str">
        <f>IF(E279&lt;&gt;"",Settings!B$9&amp;A279,"")</f>
        <v/>
      </c>
      <c r="F279" t="str">
        <f t="shared" si="15"/>
        <v/>
      </c>
      <c r="H279" t="str">
        <f t="shared" si="17"/>
        <v/>
      </c>
      <c r="K279" s="12"/>
      <c r="S279" s="48" t="str">
        <f t="shared" si="16"/>
        <v/>
      </c>
    </row>
    <row r="280" spans="2:19" x14ac:dyDescent="0.25">
      <c r="B280" s="48"/>
      <c r="C280" t="str">
        <f ca="1">IF(K280&lt;&gt;"",IF(COUNTIF(Blocks!B$3:B1265,D280)&gt;0,"Blocked",IF(B280="Done","Done",IF('Board Active'!N280=TODAY(),"Due Today",IF('Board Active'!N280&lt;TODAY(),"Late","On Time")))),"")</f>
        <v/>
      </c>
      <c r="D280" s="48" t="str">
        <f>IF(E280&lt;&gt;"",Settings!B$9&amp;A280,"")</f>
        <v/>
      </c>
      <c r="F280" t="str">
        <f t="shared" si="15"/>
        <v/>
      </c>
      <c r="H280" t="str">
        <f t="shared" si="17"/>
        <v/>
      </c>
      <c r="K280" s="12"/>
      <c r="S280" s="48" t="str">
        <f t="shared" si="16"/>
        <v/>
      </c>
    </row>
    <row r="281" spans="2:19" x14ac:dyDescent="0.25">
      <c r="B281" s="48"/>
      <c r="C281" t="str">
        <f ca="1">IF(K281&lt;&gt;"",IF(COUNTIF(Blocks!B$3:B1266,D281)&gt;0,"Blocked",IF(B281="Done","Done",IF('Board Active'!N281=TODAY(),"Due Today",IF('Board Active'!N281&lt;TODAY(),"Late","On Time")))),"")</f>
        <v/>
      </c>
      <c r="D281" s="48" t="str">
        <f>IF(E281&lt;&gt;"",Settings!B$9&amp;A281,"")</f>
        <v/>
      </c>
      <c r="F281" t="str">
        <f t="shared" si="15"/>
        <v/>
      </c>
      <c r="H281" t="str">
        <f t="shared" si="17"/>
        <v/>
      </c>
      <c r="K281" s="12"/>
      <c r="S281" s="48" t="str">
        <f t="shared" si="16"/>
        <v/>
      </c>
    </row>
    <row r="282" spans="2:19" x14ac:dyDescent="0.25">
      <c r="B282" s="48"/>
      <c r="C282" t="str">
        <f ca="1">IF(K282&lt;&gt;"",IF(COUNTIF(Blocks!B$3:B1267,D282)&gt;0,"Blocked",IF(B282="Done","Done",IF('Board Active'!N282=TODAY(),"Due Today",IF('Board Active'!N282&lt;TODAY(),"Late","On Time")))),"")</f>
        <v/>
      </c>
      <c r="D282" s="48" t="str">
        <f>IF(E282&lt;&gt;"",Settings!B$9&amp;A282,"")</f>
        <v/>
      </c>
      <c r="F282" t="str">
        <f t="shared" si="15"/>
        <v/>
      </c>
      <c r="H282" t="str">
        <f t="shared" si="17"/>
        <v/>
      </c>
      <c r="K282" s="12"/>
      <c r="S282" s="48" t="str">
        <f t="shared" si="16"/>
        <v/>
      </c>
    </row>
    <row r="283" spans="2:19" x14ac:dyDescent="0.25">
      <c r="B283" s="48"/>
      <c r="C283" t="str">
        <f ca="1">IF(K283&lt;&gt;"",IF(COUNTIF(Blocks!B$3:B1268,D283)&gt;0,"Blocked",IF(B283="Done","Done",IF('Board Active'!N283=TODAY(),"Due Today",IF('Board Active'!N283&lt;TODAY(),"Late","On Time")))),"")</f>
        <v/>
      </c>
      <c r="D283" s="48" t="str">
        <f>IF(E283&lt;&gt;"",Settings!B$9&amp;A283,"")</f>
        <v/>
      </c>
      <c r="F283" t="str">
        <f t="shared" si="15"/>
        <v/>
      </c>
      <c r="H283" t="str">
        <f t="shared" si="17"/>
        <v/>
      </c>
      <c r="K283" s="12"/>
      <c r="S283" s="48" t="str">
        <f t="shared" si="16"/>
        <v/>
      </c>
    </row>
    <row r="284" spans="2:19" x14ac:dyDescent="0.25">
      <c r="B284" s="48"/>
      <c r="C284" t="str">
        <f ca="1">IF(K284&lt;&gt;"",IF(COUNTIF(Blocks!B$3:B1269,D284)&gt;0,"Blocked",IF(B284="Done","Done",IF('Board Active'!N284=TODAY(),"Due Today",IF('Board Active'!N284&lt;TODAY(),"Late","On Time")))),"")</f>
        <v/>
      </c>
      <c r="D284" s="48" t="str">
        <f>IF(E284&lt;&gt;"",Settings!B$9&amp;A284,"")</f>
        <v/>
      </c>
      <c r="F284" t="str">
        <f t="shared" si="15"/>
        <v/>
      </c>
      <c r="H284" t="str">
        <f t="shared" si="17"/>
        <v/>
      </c>
      <c r="K284" s="12"/>
      <c r="S284" s="48" t="str">
        <f t="shared" si="16"/>
        <v/>
      </c>
    </row>
    <row r="285" spans="2:19" x14ac:dyDescent="0.25">
      <c r="B285" s="48"/>
      <c r="C285" t="str">
        <f ca="1">IF(K285&lt;&gt;"",IF(COUNTIF(Blocks!B$3:B1270,D285)&gt;0,"Blocked",IF(B285="Done","Done",IF('Board Active'!N285=TODAY(),"Due Today",IF('Board Active'!N285&lt;TODAY(),"Late","On Time")))),"")</f>
        <v/>
      </c>
      <c r="D285" s="48" t="str">
        <f>IF(E285&lt;&gt;"",Settings!B$9&amp;A285,"")</f>
        <v/>
      </c>
      <c r="F285" t="str">
        <f t="shared" si="15"/>
        <v/>
      </c>
      <c r="H285" t="str">
        <f t="shared" si="17"/>
        <v/>
      </c>
      <c r="K285" s="12"/>
      <c r="S285" s="48" t="str">
        <f t="shared" si="16"/>
        <v/>
      </c>
    </row>
    <row r="286" spans="2:19" x14ac:dyDescent="0.25">
      <c r="B286" s="48"/>
      <c r="C286" t="str">
        <f ca="1">IF(K286&lt;&gt;"",IF(COUNTIF(Blocks!B$3:B1271,D286)&gt;0,"Blocked",IF(B286="Done","Done",IF('Board Active'!N286=TODAY(),"Due Today",IF('Board Active'!N286&lt;TODAY(),"Late","On Time")))),"")</f>
        <v/>
      </c>
      <c r="D286" s="48" t="str">
        <f>IF(E286&lt;&gt;"",Settings!B$9&amp;A286,"")</f>
        <v/>
      </c>
      <c r="F286" t="str">
        <f t="shared" si="15"/>
        <v/>
      </c>
      <c r="H286" t="str">
        <f t="shared" si="17"/>
        <v/>
      </c>
      <c r="K286" s="12"/>
      <c r="S286" s="48" t="str">
        <f t="shared" si="16"/>
        <v/>
      </c>
    </row>
    <row r="287" spans="2:19" x14ac:dyDescent="0.25">
      <c r="B287" s="48"/>
      <c r="C287" t="str">
        <f ca="1">IF(K287&lt;&gt;"",IF(COUNTIF(Blocks!B$3:B1272,D287)&gt;0,"Blocked",IF(B287="Done","Done",IF('Board Active'!N287=TODAY(),"Due Today",IF('Board Active'!N287&lt;TODAY(),"Late","On Time")))),"")</f>
        <v/>
      </c>
      <c r="D287" s="48" t="str">
        <f>IF(E287&lt;&gt;"",Settings!B$9&amp;A287,"")</f>
        <v/>
      </c>
      <c r="F287" t="str">
        <f t="shared" si="15"/>
        <v/>
      </c>
      <c r="H287" t="str">
        <f t="shared" si="17"/>
        <v/>
      </c>
      <c r="K287" s="12"/>
      <c r="S287" s="48" t="str">
        <f t="shared" si="16"/>
        <v/>
      </c>
    </row>
    <row r="288" spans="2:19" x14ac:dyDescent="0.25">
      <c r="B288" s="48"/>
      <c r="C288" t="str">
        <f ca="1">IF(K288&lt;&gt;"",IF(COUNTIF(Blocks!B$3:B1273,D288)&gt;0,"Blocked",IF(B288="Done","Done",IF('Board Active'!N288=TODAY(),"Due Today",IF('Board Active'!N288&lt;TODAY(),"Late","On Time")))),"")</f>
        <v/>
      </c>
      <c r="D288" s="48" t="str">
        <f>IF(E288&lt;&gt;"",Settings!B$9&amp;A288,"")</f>
        <v/>
      </c>
      <c r="F288" t="str">
        <f t="shared" si="15"/>
        <v/>
      </c>
      <c r="H288" t="str">
        <f t="shared" si="17"/>
        <v/>
      </c>
      <c r="K288" s="12"/>
      <c r="S288" s="48" t="str">
        <f t="shared" si="16"/>
        <v/>
      </c>
    </row>
    <row r="289" spans="2:19" x14ac:dyDescent="0.25">
      <c r="B289" s="48"/>
      <c r="C289" t="str">
        <f ca="1">IF(K289&lt;&gt;"",IF(COUNTIF(Blocks!B$3:B1274,D289)&gt;0,"Blocked",IF(B289="Done","Done",IF('Board Active'!N289=TODAY(),"Due Today",IF('Board Active'!N289&lt;TODAY(),"Late","On Time")))),"")</f>
        <v/>
      </c>
      <c r="D289" s="48" t="str">
        <f>IF(E289&lt;&gt;"",Settings!B$9&amp;A289,"")</f>
        <v/>
      </c>
      <c r="F289" t="str">
        <f t="shared" si="15"/>
        <v/>
      </c>
      <c r="H289" t="str">
        <f t="shared" si="17"/>
        <v/>
      </c>
      <c r="K289" s="12"/>
      <c r="S289" s="48" t="str">
        <f t="shared" si="16"/>
        <v/>
      </c>
    </row>
    <row r="290" spans="2:19" x14ac:dyDescent="0.25">
      <c r="B290" s="48"/>
      <c r="C290" t="str">
        <f ca="1">IF(K290&lt;&gt;"",IF(COUNTIF(Blocks!B$3:B1275,D290)&gt;0,"Blocked",IF(B290="Done","Done",IF('Board Active'!N290=TODAY(),"Due Today",IF('Board Active'!N290&lt;TODAY(),"Late","On Time")))),"")</f>
        <v/>
      </c>
      <c r="D290" s="48" t="str">
        <f>IF(E290&lt;&gt;"",Settings!B$9&amp;A290,"")</f>
        <v/>
      </c>
      <c r="F290" t="str">
        <f t="shared" si="15"/>
        <v/>
      </c>
      <c r="H290" t="str">
        <f t="shared" si="17"/>
        <v/>
      </c>
      <c r="K290" s="12"/>
      <c r="S290" s="48" t="str">
        <f t="shared" si="16"/>
        <v/>
      </c>
    </row>
    <row r="291" spans="2:19" x14ac:dyDescent="0.25">
      <c r="B291" s="48"/>
      <c r="C291" t="str">
        <f ca="1">IF(K291&lt;&gt;"",IF(COUNTIF(Blocks!B$3:B1276,D291)&gt;0,"Blocked",IF(B291="Done","Done",IF('Board Active'!N291=TODAY(),"Due Today",IF('Board Active'!N291&lt;TODAY(),"Late","On Time")))),"")</f>
        <v/>
      </c>
      <c r="D291" s="48" t="str">
        <f>IF(E291&lt;&gt;"",Settings!B$9&amp;A291,"")</f>
        <v/>
      </c>
      <c r="F291" t="str">
        <f t="shared" si="15"/>
        <v/>
      </c>
      <c r="H291" t="str">
        <f t="shared" si="17"/>
        <v/>
      </c>
      <c r="K291" s="12"/>
      <c r="S291" s="48" t="str">
        <f t="shared" si="16"/>
        <v/>
      </c>
    </row>
    <row r="292" spans="2:19" x14ac:dyDescent="0.25">
      <c r="B292" s="48"/>
      <c r="C292" t="str">
        <f ca="1">IF(K292&lt;&gt;"",IF(COUNTIF(Blocks!B$3:B1277,D292)&gt;0,"Blocked",IF(B292="Done","Done",IF('Board Active'!N292=TODAY(),"Due Today",IF('Board Active'!N292&lt;TODAY(),"Late","On Time")))),"")</f>
        <v/>
      </c>
      <c r="D292" s="48" t="str">
        <f>IF(E292&lt;&gt;"",Settings!B$9&amp;A292,"")</f>
        <v/>
      </c>
      <c r="F292" t="str">
        <f t="shared" si="15"/>
        <v/>
      </c>
      <c r="H292" t="str">
        <f t="shared" si="17"/>
        <v/>
      </c>
      <c r="K292" s="12"/>
      <c r="S292" s="48" t="str">
        <f t="shared" si="16"/>
        <v/>
      </c>
    </row>
    <row r="293" spans="2:19" x14ac:dyDescent="0.25">
      <c r="B293" s="48"/>
      <c r="C293" t="str">
        <f ca="1">IF(K293&lt;&gt;"",IF(COUNTIF(Blocks!B$3:B1278,D293)&gt;0,"Blocked",IF(B293="Done","Done",IF('Board Active'!N293=TODAY(),"Due Today",IF('Board Active'!N293&lt;TODAY(),"Late","On Time")))),"")</f>
        <v/>
      </c>
      <c r="D293" s="48" t="str">
        <f>IF(E293&lt;&gt;"",Settings!B$9&amp;A293,"")</f>
        <v/>
      </c>
      <c r="F293" t="str">
        <f t="shared" si="15"/>
        <v/>
      </c>
      <c r="H293" t="str">
        <f t="shared" si="17"/>
        <v/>
      </c>
      <c r="K293" s="12"/>
      <c r="S293" s="48" t="str">
        <f t="shared" si="16"/>
        <v/>
      </c>
    </row>
    <row r="294" spans="2:19" x14ac:dyDescent="0.25">
      <c r="B294" s="48"/>
      <c r="C294" t="str">
        <f ca="1">IF(K294&lt;&gt;"",IF(COUNTIF(Blocks!B$3:B1279,D294)&gt;0,"Blocked",IF(B294="Done","Done",IF('Board Active'!N294=TODAY(),"Due Today",IF('Board Active'!N294&lt;TODAY(),"Late","On Time")))),"")</f>
        <v/>
      </c>
      <c r="D294" s="48" t="str">
        <f>IF(E294&lt;&gt;"",Settings!B$9&amp;A294,"")</f>
        <v/>
      </c>
      <c r="F294" t="str">
        <f t="shared" si="15"/>
        <v/>
      </c>
      <c r="H294" t="str">
        <f t="shared" si="17"/>
        <v/>
      </c>
      <c r="K294" s="12"/>
      <c r="S294" s="48" t="str">
        <f t="shared" si="16"/>
        <v/>
      </c>
    </row>
    <row r="295" spans="2:19" x14ac:dyDescent="0.25">
      <c r="B295" s="48"/>
      <c r="C295" t="str">
        <f ca="1">IF(K295&lt;&gt;"",IF(COUNTIF(Blocks!B$3:B1280,D295)&gt;0,"Blocked",IF(B295="Done","Done",IF('Board Active'!N295=TODAY(),"Due Today",IF('Board Active'!N295&lt;TODAY(),"Late","On Time")))),"")</f>
        <v/>
      </c>
      <c r="D295" s="48" t="str">
        <f>IF(E295&lt;&gt;"",Settings!B$9&amp;A295,"")</f>
        <v/>
      </c>
      <c r="F295" t="str">
        <f t="shared" si="15"/>
        <v/>
      </c>
      <c r="H295" t="str">
        <f t="shared" si="17"/>
        <v/>
      </c>
      <c r="K295" s="12"/>
      <c r="S295" s="48" t="str">
        <f t="shared" si="16"/>
        <v/>
      </c>
    </row>
    <row r="296" spans="2:19" x14ac:dyDescent="0.25">
      <c r="B296" s="48"/>
      <c r="C296" t="str">
        <f ca="1">IF(K296&lt;&gt;"",IF(COUNTIF(Blocks!B$3:B1281,D296)&gt;0,"Blocked",IF(B296="Done","Done",IF('Board Active'!N296=TODAY(),"Due Today",IF('Board Active'!N296&lt;TODAY(),"Late","On Time")))),"")</f>
        <v/>
      </c>
      <c r="D296" s="48" t="str">
        <f>IF(E296&lt;&gt;"",Settings!B$9&amp;A296,"")</f>
        <v/>
      </c>
      <c r="F296" t="str">
        <f t="shared" si="15"/>
        <v/>
      </c>
      <c r="H296" t="str">
        <f t="shared" si="17"/>
        <v/>
      </c>
      <c r="K296" s="12"/>
      <c r="S296" s="48" t="str">
        <f t="shared" si="16"/>
        <v/>
      </c>
    </row>
    <row r="297" spans="2:19" x14ac:dyDescent="0.25">
      <c r="B297" s="48"/>
      <c r="C297" t="str">
        <f ca="1">IF(K297&lt;&gt;"",IF(COUNTIF(Blocks!B$3:B1282,D297)&gt;0,"Blocked",IF(B297="Done","Done",IF('Board Active'!N297=TODAY(),"Due Today",IF('Board Active'!N297&lt;TODAY(),"Late","On Time")))),"")</f>
        <v/>
      </c>
      <c r="D297" s="48" t="str">
        <f>IF(E297&lt;&gt;"",Settings!B$9&amp;A297,"")</f>
        <v/>
      </c>
      <c r="F297" t="str">
        <f t="shared" si="15"/>
        <v/>
      </c>
      <c r="H297" t="str">
        <f t="shared" si="17"/>
        <v/>
      </c>
      <c r="K297" s="12"/>
      <c r="S297" s="48" t="str">
        <f t="shared" si="16"/>
        <v/>
      </c>
    </row>
    <row r="298" spans="2:19" x14ac:dyDescent="0.25">
      <c r="B298" s="48"/>
      <c r="C298" t="str">
        <f ca="1">IF(K298&lt;&gt;"",IF(COUNTIF(Blocks!B$3:B1283,D298)&gt;0,"Blocked",IF(B298="Done","Done",IF('Board Active'!N298=TODAY(),"Due Today",IF('Board Active'!N298&lt;TODAY(),"Late","On Time")))),"")</f>
        <v/>
      </c>
      <c r="D298" s="48" t="str">
        <f>IF(E298&lt;&gt;"",Settings!B$9&amp;A298,"")</f>
        <v/>
      </c>
      <c r="F298" t="str">
        <f t="shared" si="15"/>
        <v/>
      </c>
      <c r="H298" t="str">
        <f t="shared" si="17"/>
        <v/>
      </c>
      <c r="K298" s="12"/>
      <c r="S298" s="48" t="str">
        <f t="shared" si="16"/>
        <v/>
      </c>
    </row>
    <row r="299" spans="2:19" x14ac:dyDescent="0.25">
      <c r="B299" s="48"/>
      <c r="C299" t="str">
        <f ca="1">IF(K299&lt;&gt;"",IF(COUNTIF(Blocks!B$3:B1284,D299)&gt;0,"Blocked",IF(B299="Done","Done",IF('Board Active'!N299=TODAY(),"Due Today",IF('Board Active'!N299&lt;TODAY(),"Late","On Time")))),"")</f>
        <v/>
      </c>
      <c r="D299" s="48" t="str">
        <f>IF(E299&lt;&gt;"",Settings!B$9&amp;A299,"")</f>
        <v/>
      </c>
      <c r="F299" t="str">
        <f t="shared" si="15"/>
        <v/>
      </c>
      <c r="H299" t="str">
        <f t="shared" si="17"/>
        <v/>
      </c>
      <c r="K299" s="12"/>
      <c r="S299" s="48" t="str">
        <f t="shared" si="16"/>
        <v/>
      </c>
    </row>
    <row r="300" spans="2:19" x14ac:dyDescent="0.25">
      <c r="B300" s="48"/>
      <c r="C300" t="str">
        <f ca="1">IF(K300&lt;&gt;"",IF(COUNTIF(Blocks!B$3:B1285,D300)&gt;0,"Blocked",IF(B300="Done","Done",IF('Board Active'!N300=TODAY(),"Due Today",IF('Board Active'!N300&lt;TODAY(),"Late","On Time")))),"")</f>
        <v/>
      </c>
      <c r="D300" s="48" t="str">
        <f>IF(E300&lt;&gt;"",Settings!B$9&amp;A300,"")</f>
        <v/>
      </c>
      <c r="F300" t="str">
        <f t="shared" si="15"/>
        <v/>
      </c>
      <c r="H300" t="str">
        <f t="shared" si="17"/>
        <v/>
      </c>
      <c r="K300" s="12"/>
      <c r="S300" s="48" t="str">
        <f t="shared" si="16"/>
        <v/>
      </c>
    </row>
    <row r="301" spans="2:19" x14ac:dyDescent="0.25">
      <c r="B301" s="48"/>
      <c r="C301" t="str">
        <f ca="1">IF(K301&lt;&gt;"",IF(COUNTIF(Blocks!B$3:B1286,D301)&gt;0,"Blocked",IF(B301="Done","Done",IF('Board Active'!N301=TODAY(),"Due Today",IF('Board Active'!N301&lt;TODAY(),"Late","On Time")))),"")</f>
        <v/>
      </c>
      <c r="D301" s="48" t="str">
        <f>IF(E301&lt;&gt;"",Settings!B$9&amp;A301,"")</f>
        <v/>
      </c>
      <c r="F301" t="str">
        <f t="shared" si="15"/>
        <v/>
      </c>
      <c r="H301" t="str">
        <f t="shared" si="17"/>
        <v/>
      </c>
      <c r="K301" s="12"/>
      <c r="S301" s="48" t="str">
        <f t="shared" si="16"/>
        <v/>
      </c>
    </row>
    <row r="302" spans="2:19" x14ac:dyDescent="0.25">
      <c r="B302" s="48"/>
      <c r="C302" t="str">
        <f ca="1">IF(K302&lt;&gt;"",IF(COUNTIF(Blocks!B$3:B1287,D302)&gt;0,"Blocked",IF(B302="Done","Done",IF('Board Active'!N302=TODAY(),"Due Today",IF('Board Active'!N302&lt;TODAY(),"Late","On Time")))),"")</f>
        <v/>
      </c>
      <c r="D302" s="48" t="str">
        <f>IF(E302&lt;&gt;"",Settings!B$9&amp;A302,"")</f>
        <v/>
      </c>
      <c r="F302" t="str">
        <f t="shared" si="15"/>
        <v/>
      </c>
      <c r="H302" t="str">
        <f t="shared" si="17"/>
        <v/>
      </c>
      <c r="K302" s="12"/>
      <c r="S302" s="48" t="str">
        <f t="shared" si="16"/>
        <v/>
      </c>
    </row>
    <row r="303" spans="2:19" x14ac:dyDescent="0.25">
      <c r="B303" s="48"/>
      <c r="C303" t="str">
        <f ca="1">IF(K303&lt;&gt;"",IF(COUNTIF(Blocks!B$3:B1288,D303)&gt;0,"Blocked",IF(B303="Done","Done",IF('Board Active'!N303=TODAY(),"Due Today",IF('Board Active'!N303&lt;TODAY(),"Late","On Time")))),"")</f>
        <v/>
      </c>
      <c r="D303" s="48" t="str">
        <f>IF(E303&lt;&gt;"",Settings!B$9&amp;A303,"")</f>
        <v/>
      </c>
      <c r="F303" t="str">
        <f t="shared" si="15"/>
        <v/>
      </c>
      <c r="H303" t="str">
        <f t="shared" si="17"/>
        <v/>
      </c>
      <c r="K303" s="12"/>
      <c r="S303" s="48" t="str">
        <f t="shared" si="16"/>
        <v/>
      </c>
    </row>
    <row r="304" spans="2:19" x14ac:dyDescent="0.25">
      <c r="B304" s="48"/>
      <c r="C304" t="str">
        <f ca="1">IF(K304&lt;&gt;"",IF(COUNTIF(Blocks!B$3:B1289,D304)&gt;0,"Blocked",IF(B304="Done","Done",IF('Board Active'!N304=TODAY(),"Due Today",IF('Board Active'!N304&lt;TODAY(),"Late","On Time")))),"")</f>
        <v/>
      </c>
      <c r="D304" s="48" t="str">
        <f>IF(E304&lt;&gt;"",Settings!B$9&amp;A304,"")</f>
        <v/>
      </c>
      <c r="F304" t="str">
        <f t="shared" si="15"/>
        <v/>
      </c>
      <c r="H304" t="str">
        <f t="shared" si="17"/>
        <v/>
      </c>
      <c r="K304" s="12"/>
      <c r="S304" s="48" t="str">
        <f t="shared" si="16"/>
        <v/>
      </c>
    </row>
    <row r="305" spans="2:19" x14ac:dyDescent="0.25">
      <c r="B305" s="48"/>
      <c r="C305" t="str">
        <f ca="1">IF(K305&lt;&gt;"",IF(COUNTIF(Blocks!B$3:B1290,D305)&gt;0,"Blocked",IF(B305="Done","Done",IF('Board Active'!N305=TODAY(),"Due Today",IF('Board Active'!N305&lt;TODAY(),"Late","On Time")))),"")</f>
        <v/>
      </c>
      <c r="D305" s="48" t="str">
        <f>IF(E305&lt;&gt;"",Settings!B$9&amp;A305,"")</f>
        <v/>
      </c>
      <c r="F305" t="str">
        <f t="shared" si="15"/>
        <v/>
      </c>
      <c r="H305" t="str">
        <f t="shared" si="17"/>
        <v/>
      </c>
      <c r="K305" s="12"/>
      <c r="S305" s="48" t="str">
        <f t="shared" si="16"/>
        <v/>
      </c>
    </row>
    <row r="306" spans="2:19" x14ac:dyDescent="0.25">
      <c r="B306" s="48"/>
      <c r="C306" t="str">
        <f ca="1">IF(K306&lt;&gt;"",IF(COUNTIF(Blocks!B$3:B1291,D306)&gt;0,"Blocked",IF(B306="Done","Done",IF('Board Active'!N306=TODAY(),"Due Today",IF('Board Active'!N306&lt;TODAY(),"Late","On Time")))),"")</f>
        <v/>
      </c>
      <c r="D306" s="48" t="str">
        <f>IF(E306&lt;&gt;"",Settings!B$9&amp;A306,"")</f>
        <v/>
      </c>
      <c r="F306" t="str">
        <f t="shared" si="15"/>
        <v/>
      </c>
      <c r="H306" t="str">
        <f t="shared" si="17"/>
        <v/>
      </c>
      <c r="K306" s="12"/>
      <c r="S306" s="48" t="str">
        <f t="shared" si="16"/>
        <v/>
      </c>
    </row>
    <row r="307" spans="2:19" x14ac:dyDescent="0.25">
      <c r="B307" s="48"/>
      <c r="C307" t="str">
        <f ca="1">IF(K307&lt;&gt;"",IF(COUNTIF(Blocks!B$3:B1292,D307)&gt;0,"Blocked",IF(B307="Done","Done",IF('Board Active'!N307=TODAY(),"Due Today",IF('Board Active'!N307&lt;TODAY(),"Late","On Time")))),"")</f>
        <v/>
      </c>
      <c r="D307" s="48" t="str">
        <f>IF(E307&lt;&gt;"",Settings!B$9&amp;A307,"")</f>
        <v/>
      </c>
      <c r="F307" t="str">
        <f t="shared" si="15"/>
        <v/>
      </c>
      <c r="H307" t="str">
        <f t="shared" si="17"/>
        <v/>
      </c>
      <c r="K307" s="12"/>
      <c r="S307" s="48" t="str">
        <f t="shared" si="16"/>
        <v/>
      </c>
    </row>
    <row r="308" spans="2:19" x14ac:dyDescent="0.25">
      <c r="B308" s="48"/>
      <c r="C308" t="str">
        <f ca="1">IF(K308&lt;&gt;"",IF(COUNTIF(Blocks!B$3:B1293,D308)&gt;0,"Blocked",IF(B308="Done","Done",IF('Board Active'!N308=TODAY(),"Due Today",IF('Board Active'!N308&lt;TODAY(),"Late","On Time")))),"")</f>
        <v/>
      </c>
      <c r="D308" s="48" t="str">
        <f>IF(E308&lt;&gt;"",Settings!B$9&amp;A308,"")</f>
        <v/>
      </c>
      <c r="F308" t="str">
        <f t="shared" si="15"/>
        <v/>
      </c>
      <c r="H308" t="str">
        <f t="shared" si="17"/>
        <v/>
      </c>
      <c r="K308" s="12"/>
      <c r="S308" s="48" t="str">
        <f t="shared" si="16"/>
        <v/>
      </c>
    </row>
    <row r="309" spans="2:19" x14ac:dyDescent="0.25">
      <c r="B309" s="48"/>
      <c r="C309" t="str">
        <f ca="1">IF(K309&lt;&gt;"",IF(COUNTIF(Blocks!B$3:B1294,D309)&gt;0,"Blocked",IF(B309="Done","Done",IF('Board Active'!N309=TODAY(),"Due Today",IF('Board Active'!N309&lt;TODAY(),"Late","On Time")))),"")</f>
        <v/>
      </c>
      <c r="D309" s="48" t="str">
        <f>IF(E309&lt;&gt;"",Settings!B$9&amp;A309,"")</f>
        <v/>
      </c>
      <c r="F309" t="str">
        <f t="shared" si="15"/>
        <v/>
      </c>
      <c r="H309" t="str">
        <f t="shared" si="17"/>
        <v/>
      </c>
      <c r="K309" s="12"/>
      <c r="S309" s="48" t="str">
        <f t="shared" si="16"/>
        <v/>
      </c>
    </row>
    <row r="310" spans="2:19" x14ac:dyDescent="0.25">
      <c r="B310" s="48"/>
      <c r="C310" t="str">
        <f ca="1">IF(K310&lt;&gt;"",IF(COUNTIF(Blocks!B$3:B1295,D310)&gt;0,"Blocked",IF(B310="Done","Done",IF('Board Active'!N310=TODAY(),"Due Today",IF('Board Active'!N310&lt;TODAY(),"Late","On Time")))),"")</f>
        <v/>
      </c>
      <c r="D310" s="48" t="str">
        <f>IF(E310&lt;&gt;"",Settings!B$9&amp;A310,"")</f>
        <v/>
      </c>
      <c r="F310" t="str">
        <f t="shared" si="15"/>
        <v/>
      </c>
      <c r="H310" t="str">
        <f t="shared" si="17"/>
        <v/>
      </c>
      <c r="K310" s="12"/>
      <c r="S310" s="48" t="str">
        <f t="shared" si="16"/>
        <v/>
      </c>
    </row>
    <row r="311" spans="2:19" x14ac:dyDescent="0.25">
      <c r="B311" s="48"/>
      <c r="C311" t="str">
        <f ca="1">IF(K311&lt;&gt;"",IF(COUNTIF(Blocks!B$3:B1296,D311)&gt;0,"Blocked",IF(B311="Done","Done",IF('Board Active'!N311=TODAY(),"Due Today",IF('Board Active'!N311&lt;TODAY(),"Late","On Time")))),"")</f>
        <v/>
      </c>
      <c r="D311" s="48" t="str">
        <f>IF(E311&lt;&gt;"",Settings!B$9&amp;A311,"")</f>
        <v/>
      </c>
      <c r="F311" t="str">
        <f t="shared" si="15"/>
        <v/>
      </c>
      <c r="H311" t="str">
        <f t="shared" si="17"/>
        <v/>
      </c>
      <c r="K311" s="12"/>
      <c r="S311" s="48" t="str">
        <f t="shared" si="16"/>
        <v/>
      </c>
    </row>
    <row r="312" spans="2:19" x14ac:dyDescent="0.25">
      <c r="B312" s="48"/>
      <c r="C312" t="str">
        <f ca="1">IF(K312&lt;&gt;"",IF(COUNTIF(Blocks!B$3:B1297,D312)&gt;0,"Blocked",IF(B312="Done","Done",IF('Board Active'!N312=TODAY(),"Due Today",IF('Board Active'!N312&lt;TODAY(),"Late","On Time")))),"")</f>
        <v/>
      </c>
      <c r="D312" s="48" t="str">
        <f>IF(E312&lt;&gt;"",Settings!B$9&amp;A312,"")</f>
        <v/>
      </c>
      <c r="F312" t="str">
        <f t="shared" si="15"/>
        <v/>
      </c>
      <c r="H312" t="str">
        <f t="shared" si="17"/>
        <v/>
      </c>
      <c r="K312" s="12"/>
      <c r="S312" s="48" t="str">
        <f t="shared" si="16"/>
        <v/>
      </c>
    </row>
    <row r="313" spans="2:19" x14ac:dyDescent="0.25">
      <c r="B313" s="48"/>
      <c r="C313" t="str">
        <f ca="1">IF(K313&lt;&gt;"",IF(COUNTIF(Blocks!B$3:B1298,D313)&gt;0,"Blocked",IF(B313="Done","Done",IF('Board Active'!N313=TODAY(),"Due Today",IF('Board Active'!N313&lt;TODAY(),"Late","On Time")))),"")</f>
        <v/>
      </c>
      <c r="D313" s="48" t="str">
        <f>IF(E313&lt;&gt;"",Settings!B$9&amp;A313,"")</f>
        <v/>
      </c>
      <c r="F313" t="str">
        <f t="shared" si="15"/>
        <v/>
      </c>
      <c r="H313" t="str">
        <f t="shared" si="17"/>
        <v/>
      </c>
      <c r="K313" s="12"/>
      <c r="S313" s="48" t="str">
        <f t="shared" si="16"/>
        <v/>
      </c>
    </row>
    <row r="314" spans="2:19" x14ac:dyDescent="0.25">
      <c r="B314" s="48"/>
      <c r="C314" t="str">
        <f ca="1">IF(K314&lt;&gt;"",IF(COUNTIF(Blocks!B$3:B1299,D314)&gt;0,"Blocked",IF(B314="Done","Done",IF('Board Active'!N314=TODAY(),"Due Today",IF('Board Active'!N314&lt;TODAY(),"Late","On Time")))),"")</f>
        <v/>
      </c>
      <c r="D314" s="48" t="str">
        <f>IF(E314&lt;&gt;"",Settings!B$9&amp;A314,"")</f>
        <v/>
      </c>
      <c r="F314" t="str">
        <f t="shared" si="15"/>
        <v/>
      </c>
      <c r="H314" t="str">
        <f t="shared" si="17"/>
        <v/>
      </c>
      <c r="K314" s="12"/>
      <c r="S314" s="48" t="str">
        <f t="shared" si="16"/>
        <v/>
      </c>
    </row>
    <row r="315" spans="2:19" x14ac:dyDescent="0.25">
      <c r="B315" s="48"/>
      <c r="C315" t="str">
        <f ca="1">IF(K315&lt;&gt;"",IF(COUNTIF(Blocks!B$3:B1300,D315)&gt;0,"Blocked",IF(B315="Done","Done",IF('Board Active'!N315=TODAY(),"Due Today",IF('Board Active'!N315&lt;TODAY(),"Late","On Time")))),"")</f>
        <v/>
      </c>
      <c r="D315" s="48" t="str">
        <f>IF(E315&lt;&gt;"",Settings!B$9&amp;A315,"")</f>
        <v/>
      </c>
      <c r="F315" t="str">
        <f t="shared" si="15"/>
        <v/>
      </c>
      <c r="H315" t="str">
        <f t="shared" si="17"/>
        <v/>
      </c>
      <c r="K315" s="12"/>
      <c r="S315" s="48" t="str">
        <f t="shared" si="16"/>
        <v/>
      </c>
    </row>
    <row r="316" spans="2:19" x14ac:dyDescent="0.25">
      <c r="B316" s="48"/>
      <c r="C316" t="str">
        <f ca="1">IF(K316&lt;&gt;"",IF(COUNTIF(Blocks!B$3:B1301,D316)&gt;0,"Blocked",IF(B316="Done","Done",IF('Board Active'!N316=TODAY(),"Due Today",IF('Board Active'!N316&lt;TODAY(),"Late","On Time")))),"")</f>
        <v/>
      </c>
      <c r="D316" s="48" t="str">
        <f>IF(E316&lt;&gt;"",Settings!B$9&amp;A316,"")</f>
        <v/>
      </c>
      <c r="F316" t="str">
        <f t="shared" si="15"/>
        <v/>
      </c>
      <c r="H316" t="str">
        <f t="shared" si="17"/>
        <v/>
      </c>
      <c r="K316" s="12"/>
      <c r="S316" s="48" t="str">
        <f t="shared" si="16"/>
        <v/>
      </c>
    </row>
    <row r="317" spans="2:19" x14ac:dyDescent="0.25">
      <c r="B317" s="48"/>
      <c r="C317" t="str">
        <f ca="1">IF(K317&lt;&gt;"",IF(COUNTIF(Blocks!B$3:B1302,D317)&gt;0,"Blocked",IF(B317="Done","Done",IF('Board Active'!N317=TODAY(),"Due Today",IF('Board Active'!N317&lt;TODAY(),"Late","On Time")))),"")</f>
        <v/>
      </c>
      <c r="D317" s="48" t="str">
        <f>IF(E317&lt;&gt;"",Settings!B$9&amp;A317,"")</f>
        <v/>
      </c>
      <c r="F317" t="str">
        <f t="shared" si="15"/>
        <v/>
      </c>
      <c r="H317" t="str">
        <f t="shared" si="17"/>
        <v/>
      </c>
      <c r="K317" s="12"/>
      <c r="S317" s="48" t="str">
        <f t="shared" si="16"/>
        <v/>
      </c>
    </row>
    <row r="318" spans="2:19" x14ac:dyDescent="0.25">
      <c r="B318" s="48"/>
      <c r="C318" t="str">
        <f ca="1">IF(K318&lt;&gt;"",IF(COUNTIF(Blocks!B$3:B1303,D318)&gt;0,"Blocked",IF(B318="Done","Done",IF('Board Active'!N318=TODAY(),"Due Today",IF('Board Active'!N318&lt;TODAY(),"Late","On Time")))),"")</f>
        <v/>
      </c>
      <c r="D318" s="48" t="str">
        <f>IF(E318&lt;&gt;"",Settings!B$9&amp;A318,"")</f>
        <v/>
      </c>
      <c r="F318" t="str">
        <f t="shared" si="15"/>
        <v/>
      </c>
      <c r="H318" t="str">
        <f t="shared" si="17"/>
        <v/>
      </c>
      <c r="K318" s="12"/>
      <c r="S318" s="48" t="str">
        <f t="shared" si="16"/>
        <v/>
      </c>
    </row>
    <row r="319" spans="2:19" x14ac:dyDescent="0.25">
      <c r="B319" s="48"/>
      <c r="C319" t="str">
        <f ca="1">IF(K319&lt;&gt;"",IF(COUNTIF(Blocks!B$3:B1304,D319)&gt;0,"Blocked",IF(B319="Done","Done",IF('Board Active'!N319=TODAY(),"Due Today",IF('Board Active'!N319&lt;TODAY(),"Late","On Time")))),"")</f>
        <v/>
      </c>
      <c r="D319" s="48" t="str">
        <f>IF(E319&lt;&gt;"",Settings!B$9&amp;A319,"")</f>
        <v/>
      </c>
      <c r="F319" t="str">
        <f t="shared" si="15"/>
        <v/>
      </c>
      <c r="H319" t="str">
        <f t="shared" si="17"/>
        <v/>
      </c>
      <c r="K319" s="12"/>
      <c r="S319" s="48" t="str">
        <f t="shared" si="16"/>
        <v/>
      </c>
    </row>
    <row r="320" spans="2:19" x14ac:dyDescent="0.25">
      <c r="B320" s="48"/>
      <c r="C320" t="str">
        <f ca="1">IF(K320&lt;&gt;"",IF(COUNTIF(Blocks!B$3:B1305,D320)&gt;0,"Blocked",IF(B320="Done","Done",IF('Board Active'!N320=TODAY(),"Due Today",IF('Board Active'!N320&lt;TODAY(),"Late","On Time")))),"")</f>
        <v/>
      </c>
      <c r="D320" s="48" t="str">
        <f>IF(E320&lt;&gt;"",Settings!B$9&amp;A320,"")</f>
        <v/>
      </c>
      <c r="F320" t="str">
        <f t="shared" si="15"/>
        <v/>
      </c>
      <c r="H320" t="str">
        <f t="shared" si="17"/>
        <v/>
      </c>
      <c r="K320" s="12"/>
      <c r="S320" s="48" t="str">
        <f t="shared" si="16"/>
        <v/>
      </c>
    </row>
    <row r="321" spans="2:19" x14ac:dyDescent="0.25">
      <c r="B321" s="48"/>
      <c r="C321" t="str">
        <f ca="1">IF(K321&lt;&gt;"",IF(COUNTIF(Blocks!B$3:B1306,D321)&gt;0,"Blocked",IF(B321="Done","Done",IF('Board Active'!N321=TODAY(),"Due Today",IF('Board Active'!N321&lt;TODAY(),"Late","On Time")))),"")</f>
        <v/>
      </c>
      <c r="D321" s="48" t="str">
        <f>IF(E321&lt;&gt;"",Settings!B$9&amp;A321,"")</f>
        <v/>
      </c>
      <c r="F321" t="str">
        <f t="shared" si="15"/>
        <v/>
      </c>
      <c r="H321" t="str">
        <f t="shared" si="17"/>
        <v/>
      </c>
      <c r="K321" s="12"/>
      <c r="S321" s="48" t="str">
        <f t="shared" si="16"/>
        <v/>
      </c>
    </row>
    <row r="322" spans="2:19" x14ac:dyDescent="0.25">
      <c r="B322" s="48"/>
      <c r="C322" t="str">
        <f ca="1">IF(K322&lt;&gt;"",IF(COUNTIF(Blocks!B$3:B1307,D322)&gt;0,"Blocked",IF(B322="Done","Done",IF('Board Active'!N322=TODAY(),"Due Today",IF('Board Active'!N322&lt;TODAY(),"Late","On Time")))),"")</f>
        <v/>
      </c>
      <c r="D322" s="48" t="str">
        <f>IF(E322&lt;&gt;"",Settings!B$9&amp;A322,"")</f>
        <v/>
      </c>
      <c r="F322" t="str">
        <f t="shared" si="15"/>
        <v/>
      </c>
      <c r="H322" t="str">
        <f t="shared" si="17"/>
        <v/>
      </c>
      <c r="K322" s="12"/>
      <c r="S322" s="48" t="str">
        <f t="shared" si="16"/>
        <v/>
      </c>
    </row>
    <row r="323" spans="2:19" x14ac:dyDescent="0.25">
      <c r="B323" s="48"/>
      <c r="C323" t="str">
        <f ca="1">IF(K323&lt;&gt;"",IF(COUNTIF(Blocks!B$3:B1308,D323)&gt;0,"Blocked",IF(B323="Done","Done",IF('Board Active'!N323=TODAY(),"Due Today",IF('Board Active'!N323&lt;TODAY(),"Late","On Time")))),"")</f>
        <v/>
      </c>
      <c r="D323" s="48" t="str">
        <f>IF(E323&lt;&gt;"",Settings!B$9&amp;A323,"")</f>
        <v/>
      </c>
      <c r="F323" t="str">
        <f t="shared" si="15"/>
        <v/>
      </c>
      <c r="H323" t="str">
        <f t="shared" si="17"/>
        <v/>
      </c>
      <c r="K323" s="12"/>
      <c r="S323" s="48" t="str">
        <f t="shared" si="16"/>
        <v/>
      </c>
    </row>
    <row r="324" spans="2:19" x14ac:dyDescent="0.25">
      <c r="B324" s="48"/>
      <c r="C324" t="str">
        <f ca="1">IF(K324&lt;&gt;"",IF(COUNTIF(Blocks!B$3:B1309,D324)&gt;0,"Blocked",IF(B324="Done","Done",IF('Board Active'!N324=TODAY(),"Due Today",IF('Board Active'!N324&lt;TODAY(),"Late","On Time")))),"")</f>
        <v/>
      </c>
      <c r="D324" s="48" t="str">
        <f>IF(E324&lt;&gt;"",Settings!B$9&amp;A324,"")</f>
        <v/>
      </c>
      <c r="F324" t="str">
        <f t="shared" ref="F324:F387" si="18">IF(E324&lt;&gt;"",IF(C324="Blocked",C324&amp;" - "&amp;E324,E324),"")</f>
        <v/>
      </c>
      <c r="H324" t="str">
        <f t="shared" si="17"/>
        <v/>
      </c>
      <c r="K324" s="12"/>
      <c r="S324" s="48" t="str">
        <f t="shared" ref="S324:S387" si="19">IF(B324="Done",R324-L324,"")</f>
        <v/>
      </c>
    </row>
    <row r="325" spans="2:19" x14ac:dyDescent="0.25">
      <c r="B325" s="48"/>
      <c r="C325" t="str">
        <f ca="1">IF(K325&lt;&gt;"",IF(COUNTIF(Blocks!B$3:B1310,D325)&gt;0,"Blocked",IF(B325="Done","Done",IF('Board Active'!N325=TODAY(),"Due Today",IF('Board Active'!N325&lt;TODAY(),"Late","On Time")))),"")</f>
        <v/>
      </c>
      <c r="D325" s="48" t="str">
        <f>IF(E325&lt;&gt;"",Settings!B$9&amp;A325,"")</f>
        <v/>
      </c>
      <c r="F325" t="str">
        <f t="shared" si="18"/>
        <v/>
      </c>
      <c r="H325" t="str">
        <f t="shared" si="17"/>
        <v/>
      </c>
      <c r="K325" s="12"/>
      <c r="S325" s="48" t="str">
        <f t="shared" si="19"/>
        <v/>
      </c>
    </row>
    <row r="326" spans="2:19" x14ac:dyDescent="0.25">
      <c r="B326" s="48"/>
      <c r="C326" t="str">
        <f ca="1">IF(K326&lt;&gt;"",IF(COUNTIF(Blocks!B$3:B1311,D326)&gt;0,"Blocked",IF(B326="Done","Done",IF('Board Active'!N326=TODAY(),"Due Today",IF('Board Active'!N326&lt;TODAY(),"Late","On Time")))),"")</f>
        <v/>
      </c>
      <c r="D326" s="48" t="str">
        <f>IF(E326&lt;&gt;"",Settings!B$9&amp;A326,"")</f>
        <v/>
      </c>
      <c r="F326" t="str">
        <f t="shared" si="18"/>
        <v/>
      </c>
      <c r="H326" t="str">
        <f t="shared" si="17"/>
        <v/>
      </c>
      <c r="K326" s="12"/>
      <c r="S326" s="48" t="str">
        <f t="shared" si="19"/>
        <v/>
      </c>
    </row>
    <row r="327" spans="2:19" x14ac:dyDescent="0.25">
      <c r="B327" s="48"/>
      <c r="C327" t="str">
        <f ca="1">IF(K327&lt;&gt;"",IF(COUNTIF(Blocks!B$3:B1312,D327)&gt;0,"Blocked",IF(B327="Done","Done",IF('Board Active'!N327=TODAY(),"Due Today",IF('Board Active'!N327&lt;TODAY(),"Late","On Time")))),"")</f>
        <v/>
      </c>
      <c r="D327" s="48" t="str">
        <f>IF(E327&lt;&gt;"",Settings!B$9&amp;A327,"")</f>
        <v/>
      </c>
      <c r="F327" t="str">
        <f t="shared" si="18"/>
        <v/>
      </c>
      <c r="H327" t="str">
        <f t="shared" si="17"/>
        <v/>
      </c>
      <c r="K327" s="12"/>
      <c r="S327" s="48" t="str">
        <f t="shared" si="19"/>
        <v/>
      </c>
    </row>
    <row r="328" spans="2:19" x14ac:dyDescent="0.25">
      <c r="B328" s="48"/>
      <c r="C328" t="str">
        <f ca="1">IF(K328&lt;&gt;"",IF(COUNTIF(Blocks!B$3:B1313,D328)&gt;0,"Blocked",IF(B328="Done","Done",IF('Board Active'!N328=TODAY(),"Due Today",IF('Board Active'!N328&lt;TODAY(),"Late","On Time")))),"")</f>
        <v/>
      </c>
      <c r="D328" s="48" t="str">
        <f>IF(E328&lt;&gt;"",Settings!B$9&amp;A328,"")</f>
        <v/>
      </c>
      <c r="F328" t="str">
        <f t="shared" si="18"/>
        <v/>
      </c>
      <c r="H328" t="str">
        <f t="shared" si="17"/>
        <v/>
      </c>
      <c r="K328" s="12"/>
      <c r="S328" s="48" t="str">
        <f t="shared" si="19"/>
        <v/>
      </c>
    </row>
    <row r="329" spans="2:19" x14ac:dyDescent="0.25">
      <c r="B329" s="48"/>
      <c r="C329" t="str">
        <f ca="1">IF(K329&lt;&gt;"",IF(COUNTIF(Blocks!B$3:B1314,D329)&gt;0,"Blocked",IF(B329="Done","Done",IF('Board Active'!N329=TODAY(),"Due Today",IF('Board Active'!N329&lt;TODAY(),"Late","On Time")))),"")</f>
        <v/>
      </c>
      <c r="D329" s="48" t="str">
        <f>IF(E329&lt;&gt;"",Settings!B$9&amp;A329,"")</f>
        <v/>
      </c>
      <c r="F329" t="str">
        <f t="shared" si="18"/>
        <v/>
      </c>
      <c r="H329" t="str">
        <f t="shared" si="17"/>
        <v/>
      </c>
      <c r="K329" s="12"/>
      <c r="S329" s="48" t="str">
        <f t="shared" si="19"/>
        <v/>
      </c>
    </row>
    <row r="330" spans="2:19" x14ac:dyDescent="0.25">
      <c r="B330" s="48"/>
      <c r="C330" t="str">
        <f ca="1">IF(K330&lt;&gt;"",IF(COUNTIF(Blocks!B$3:B1315,D330)&gt;0,"Blocked",IF(B330="Done","Done",IF('Board Active'!N330=TODAY(),"Due Today",IF('Board Active'!N330&lt;TODAY(),"Late","On Time")))),"")</f>
        <v/>
      </c>
      <c r="D330" s="48" t="str">
        <f>IF(E330&lt;&gt;"",Settings!B$9&amp;A330,"")</f>
        <v/>
      </c>
      <c r="F330" t="str">
        <f t="shared" si="18"/>
        <v/>
      </c>
      <c r="H330" t="str">
        <f t="shared" si="17"/>
        <v/>
      </c>
      <c r="K330" s="12"/>
      <c r="S330" s="48" t="str">
        <f t="shared" si="19"/>
        <v/>
      </c>
    </row>
    <row r="331" spans="2:19" x14ac:dyDescent="0.25">
      <c r="B331" s="48"/>
      <c r="C331" t="str">
        <f ca="1">IF(K331&lt;&gt;"",IF(COUNTIF(Blocks!B$3:B1316,D331)&gt;0,"Blocked",IF(B331="Done","Done",IF('Board Active'!N331=TODAY(),"Due Today",IF('Board Active'!N331&lt;TODAY(),"Late","On Time")))),"")</f>
        <v/>
      </c>
      <c r="D331" s="48" t="str">
        <f>IF(E331&lt;&gt;"",Settings!B$9&amp;A331,"")</f>
        <v/>
      </c>
      <c r="F331" t="str">
        <f t="shared" si="18"/>
        <v/>
      </c>
      <c r="H331" t="str">
        <f t="shared" si="17"/>
        <v/>
      </c>
      <c r="K331" s="12"/>
      <c r="S331" s="48" t="str">
        <f t="shared" si="19"/>
        <v/>
      </c>
    </row>
    <row r="332" spans="2:19" x14ac:dyDescent="0.25">
      <c r="B332" s="48"/>
      <c r="C332" t="str">
        <f ca="1">IF(K332&lt;&gt;"",IF(COUNTIF(Blocks!B$3:B1317,D332)&gt;0,"Blocked",IF(B332="Done","Done",IF('Board Active'!N332=TODAY(),"Due Today",IF('Board Active'!N332&lt;TODAY(),"Late","On Time")))),"")</f>
        <v/>
      </c>
      <c r="D332" s="48" t="str">
        <f>IF(E332&lt;&gt;"",Settings!B$9&amp;A332,"")</f>
        <v/>
      </c>
      <c r="F332" t="str">
        <f t="shared" si="18"/>
        <v/>
      </c>
      <c r="H332" t="str">
        <f t="shared" si="17"/>
        <v/>
      </c>
      <c r="K332" s="12"/>
      <c r="S332" s="48" t="str">
        <f t="shared" si="19"/>
        <v/>
      </c>
    </row>
    <row r="333" spans="2:19" x14ac:dyDescent="0.25">
      <c r="B333" s="48"/>
      <c r="C333" t="str">
        <f ca="1">IF(K333&lt;&gt;"",IF(COUNTIF(Blocks!B$3:B1318,D333)&gt;0,"Blocked",IF(B333="Done","Done",IF('Board Active'!N333=TODAY(),"Due Today",IF('Board Active'!N333&lt;TODAY(),"Late","On Time")))),"")</f>
        <v/>
      </c>
      <c r="D333" s="48" t="str">
        <f>IF(E333&lt;&gt;"",Settings!B$9&amp;A333,"")</f>
        <v/>
      </c>
      <c r="F333" t="str">
        <f t="shared" si="18"/>
        <v/>
      </c>
      <c r="H333" t="str">
        <f t="shared" si="17"/>
        <v/>
      </c>
      <c r="K333" s="12"/>
      <c r="S333" s="48" t="str">
        <f t="shared" si="19"/>
        <v/>
      </c>
    </row>
    <row r="334" spans="2:19" x14ac:dyDescent="0.25">
      <c r="B334" s="48"/>
      <c r="C334" t="str">
        <f ca="1">IF(K334&lt;&gt;"",IF(COUNTIF(Blocks!B$3:B1319,D334)&gt;0,"Blocked",IF(B334="Done","Done",IF('Board Active'!N334=TODAY(),"Due Today",IF('Board Active'!N334&lt;TODAY(),"Late","On Time")))),"")</f>
        <v/>
      </c>
      <c r="D334" s="48" t="str">
        <f>IF(E334&lt;&gt;"",Settings!B$9&amp;A334,"")</f>
        <v/>
      </c>
      <c r="F334" t="str">
        <f t="shared" si="18"/>
        <v/>
      </c>
      <c r="H334" t="str">
        <f t="shared" si="17"/>
        <v/>
      </c>
      <c r="K334" s="12"/>
      <c r="S334" s="48" t="str">
        <f t="shared" si="19"/>
        <v/>
      </c>
    </row>
    <row r="335" spans="2:19" x14ac:dyDescent="0.25">
      <c r="B335" s="48"/>
      <c r="C335" t="str">
        <f ca="1">IF(K335&lt;&gt;"",IF(COUNTIF(Blocks!B$3:B1320,D335)&gt;0,"Blocked",IF(B335="Done","Done",IF('Board Active'!N335=TODAY(),"Due Today",IF('Board Active'!N335&lt;TODAY(),"Late","On Time")))),"")</f>
        <v/>
      </c>
      <c r="D335" s="48" t="str">
        <f>IF(E335&lt;&gt;"",Settings!B$9&amp;A335,"")</f>
        <v/>
      </c>
      <c r="F335" t="str">
        <f t="shared" si="18"/>
        <v/>
      </c>
      <c r="H335" t="str">
        <f t="shared" si="17"/>
        <v/>
      </c>
      <c r="K335" s="12"/>
      <c r="S335" s="48" t="str">
        <f t="shared" si="19"/>
        <v/>
      </c>
    </row>
    <row r="336" spans="2:19" x14ac:dyDescent="0.25">
      <c r="B336" s="48"/>
      <c r="C336" t="str">
        <f ca="1">IF(K336&lt;&gt;"",IF(COUNTIF(Blocks!B$3:B1321,D336)&gt;0,"Blocked",IF(B336="Done","Done",IF('Board Active'!N336=TODAY(),"Due Today",IF('Board Active'!N336&lt;TODAY(),"Late","On Time")))),"")</f>
        <v/>
      </c>
      <c r="D336" s="48" t="str">
        <f>IF(E336&lt;&gt;"",Settings!B$9&amp;A336,"")</f>
        <v/>
      </c>
      <c r="F336" t="str">
        <f t="shared" si="18"/>
        <v/>
      </c>
      <c r="H336" t="str">
        <f t="shared" ref="H336:H399" si="20">IF(J336="&lt;= 1 day","XS",IF(J336="2 days","S",IF(J336="3 days","M",IF(J336="&lt;= 1 week","L",IF(J336="&lt;= 2 weeks","XL","")))))</f>
        <v/>
      </c>
      <c r="K336" s="12"/>
      <c r="S336" s="48" t="str">
        <f t="shared" si="19"/>
        <v/>
      </c>
    </row>
    <row r="337" spans="2:19" x14ac:dyDescent="0.25">
      <c r="B337" s="48"/>
      <c r="C337" t="str">
        <f ca="1">IF(K337&lt;&gt;"",IF(COUNTIF(Blocks!B$3:B1322,D337)&gt;0,"Blocked",IF(B337="Done","Done",IF('Board Active'!N337=TODAY(),"Due Today",IF('Board Active'!N337&lt;TODAY(),"Late","On Time")))),"")</f>
        <v/>
      </c>
      <c r="D337" s="48" t="str">
        <f>IF(E337&lt;&gt;"",Settings!B$9&amp;A337,"")</f>
        <v/>
      </c>
      <c r="F337" t="str">
        <f t="shared" si="18"/>
        <v/>
      </c>
      <c r="H337" t="str">
        <f t="shared" si="20"/>
        <v/>
      </c>
      <c r="K337" s="12"/>
      <c r="S337" s="48" t="str">
        <f t="shared" si="19"/>
        <v/>
      </c>
    </row>
    <row r="338" spans="2:19" x14ac:dyDescent="0.25">
      <c r="B338" s="48"/>
      <c r="C338" t="str">
        <f ca="1">IF(K338&lt;&gt;"",IF(COUNTIF(Blocks!B$3:B1323,D338)&gt;0,"Blocked",IF(B338="Done","Done",IF('Board Active'!N338=TODAY(),"Due Today",IF('Board Active'!N338&lt;TODAY(),"Late","On Time")))),"")</f>
        <v/>
      </c>
      <c r="D338" s="48" t="str">
        <f>IF(E338&lt;&gt;"",Settings!B$9&amp;A338,"")</f>
        <v/>
      </c>
      <c r="F338" t="str">
        <f t="shared" si="18"/>
        <v/>
      </c>
      <c r="H338" t="str">
        <f t="shared" si="20"/>
        <v/>
      </c>
      <c r="K338" s="12"/>
      <c r="S338" s="48" t="str">
        <f t="shared" si="19"/>
        <v/>
      </c>
    </row>
    <row r="339" spans="2:19" x14ac:dyDescent="0.25">
      <c r="B339" s="48"/>
      <c r="C339" t="str">
        <f ca="1">IF(K339&lt;&gt;"",IF(COUNTIF(Blocks!B$3:B1324,D339)&gt;0,"Blocked",IF(B339="Done","Done",IF('Board Active'!N339=TODAY(),"Due Today",IF('Board Active'!N339&lt;TODAY(),"Late","On Time")))),"")</f>
        <v/>
      </c>
      <c r="D339" s="48" t="str">
        <f>IF(E339&lt;&gt;"",Settings!B$9&amp;A339,"")</f>
        <v/>
      </c>
      <c r="F339" t="str">
        <f t="shared" si="18"/>
        <v/>
      </c>
      <c r="H339" t="str">
        <f t="shared" si="20"/>
        <v/>
      </c>
      <c r="K339" s="12"/>
      <c r="S339" s="48" t="str">
        <f t="shared" si="19"/>
        <v/>
      </c>
    </row>
    <row r="340" spans="2:19" x14ac:dyDescent="0.25">
      <c r="B340" s="48"/>
      <c r="C340" t="str">
        <f ca="1">IF(K340&lt;&gt;"",IF(COUNTIF(Blocks!B$3:B1325,D340)&gt;0,"Blocked",IF(B340="Done","Done",IF('Board Active'!N340=TODAY(),"Due Today",IF('Board Active'!N340&lt;TODAY(),"Late","On Time")))),"")</f>
        <v/>
      </c>
      <c r="D340" s="48" t="str">
        <f>IF(E340&lt;&gt;"",Settings!B$9&amp;A340,"")</f>
        <v/>
      </c>
      <c r="F340" t="str">
        <f t="shared" si="18"/>
        <v/>
      </c>
      <c r="H340" t="str">
        <f t="shared" si="20"/>
        <v/>
      </c>
      <c r="K340" s="12"/>
      <c r="S340" s="48" t="str">
        <f t="shared" si="19"/>
        <v/>
      </c>
    </row>
    <row r="341" spans="2:19" x14ac:dyDescent="0.25">
      <c r="B341" s="48"/>
      <c r="C341" t="str">
        <f ca="1">IF(K341&lt;&gt;"",IF(COUNTIF(Blocks!B$3:B1326,D341)&gt;0,"Blocked",IF(B341="Done","Done",IF('Board Active'!N341=TODAY(),"Due Today",IF('Board Active'!N341&lt;TODAY(),"Late","On Time")))),"")</f>
        <v/>
      </c>
      <c r="D341" s="48" t="str">
        <f>IF(E341&lt;&gt;"",Settings!B$9&amp;A341,"")</f>
        <v/>
      </c>
      <c r="F341" t="str">
        <f t="shared" si="18"/>
        <v/>
      </c>
      <c r="H341" t="str">
        <f t="shared" si="20"/>
        <v/>
      </c>
      <c r="K341" s="12"/>
      <c r="S341" s="48" t="str">
        <f t="shared" si="19"/>
        <v/>
      </c>
    </row>
    <row r="342" spans="2:19" x14ac:dyDescent="0.25">
      <c r="B342" s="48"/>
      <c r="C342" t="str">
        <f ca="1">IF(K342&lt;&gt;"",IF(COUNTIF(Blocks!B$3:B1327,D342)&gt;0,"Blocked",IF(B342="Done","Done",IF('Board Active'!N342=TODAY(),"Due Today",IF('Board Active'!N342&lt;TODAY(),"Late","On Time")))),"")</f>
        <v/>
      </c>
      <c r="D342" s="48" t="str">
        <f>IF(E342&lt;&gt;"",Settings!B$9&amp;A342,"")</f>
        <v/>
      </c>
      <c r="F342" t="str">
        <f t="shared" si="18"/>
        <v/>
      </c>
      <c r="H342" t="str">
        <f t="shared" si="20"/>
        <v/>
      </c>
      <c r="K342" s="12"/>
      <c r="S342" s="48" t="str">
        <f t="shared" si="19"/>
        <v/>
      </c>
    </row>
    <row r="343" spans="2:19" x14ac:dyDescent="0.25">
      <c r="B343" s="48"/>
      <c r="C343" t="str">
        <f ca="1">IF(K343&lt;&gt;"",IF(COUNTIF(Blocks!B$3:B1328,D343)&gt;0,"Blocked",IF(B343="Done","Done",IF('Board Active'!N343=TODAY(),"Due Today",IF('Board Active'!N343&lt;TODAY(),"Late","On Time")))),"")</f>
        <v/>
      </c>
      <c r="D343" s="48" t="str">
        <f>IF(E343&lt;&gt;"",Settings!B$9&amp;A343,"")</f>
        <v/>
      </c>
      <c r="F343" t="str">
        <f t="shared" si="18"/>
        <v/>
      </c>
      <c r="H343" t="str">
        <f t="shared" si="20"/>
        <v/>
      </c>
      <c r="K343" s="12"/>
      <c r="S343" s="48" t="str">
        <f t="shared" si="19"/>
        <v/>
      </c>
    </row>
    <row r="344" spans="2:19" x14ac:dyDescent="0.25">
      <c r="B344" s="48"/>
      <c r="C344" t="str">
        <f ca="1">IF(K344&lt;&gt;"",IF(COUNTIF(Blocks!B$3:B1329,D344)&gt;0,"Blocked",IF(B344="Done","Done",IF('Board Active'!N344=TODAY(),"Due Today",IF('Board Active'!N344&lt;TODAY(),"Late","On Time")))),"")</f>
        <v/>
      </c>
      <c r="D344" s="48" t="str">
        <f>IF(E344&lt;&gt;"",Settings!B$9&amp;A344,"")</f>
        <v/>
      </c>
      <c r="F344" t="str">
        <f t="shared" si="18"/>
        <v/>
      </c>
      <c r="H344" t="str">
        <f t="shared" si="20"/>
        <v/>
      </c>
      <c r="K344" s="12"/>
      <c r="S344" s="48" t="str">
        <f t="shared" si="19"/>
        <v/>
      </c>
    </row>
    <row r="345" spans="2:19" x14ac:dyDescent="0.25">
      <c r="B345" s="48"/>
      <c r="C345" t="str">
        <f ca="1">IF(K345&lt;&gt;"",IF(COUNTIF(Blocks!B$3:B1330,D345)&gt;0,"Blocked",IF(B345="Done","Done",IF('Board Active'!N345=TODAY(),"Due Today",IF('Board Active'!N345&lt;TODAY(),"Late","On Time")))),"")</f>
        <v/>
      </c>
      <c r="D345" s="48" t="str">
        <f>IF(E345&lt;&gt;"",Settings!B$9&amp;A345,"")</f>
        <v/>
      </c>
      <c r="F345" t="str">
        <f t="shared" si="18"/>
        <v/>
      </c>
      <c r="H345" t="str">
        <f t="shared" si="20"/>
        <v/>
      </c>
      <c r="K345" s="12"/>
      <c r="S345" s="48" t="str">
        <f t="shared" si="19"/>
        <v/>
      </c>
    </row>
    <row r="346" spans="2:19" x14ac:dyDescent="0.25">
      <c r="B346" s="48"/>
      <c r="C346" t="str">
        <f ca="1">IF(K346&lt;&gt;"",IF(COUNTIF(Blocks!B$3:B1331,D346)&gt;0,"Blocked",IF(B346="Done","Done",IF('Board Active'!N346=TODAY(),"Due Today",IF('Board Active'!N346&lt;TODAY(),"Late","On Time")))),"")</f>
        <v/>
      </c>
      <c r="D346" s="48" t="str">
        <f>IF(E346&lt;&gt;"",Settings!B$9&amp;A346,"")</f>
        <v/>
      </c>
      <c r="F346" t="str">
        <f t="shared" si="18"/>
        <v/>
      </c>
      <c r="H346" t="str">
        <f t="shared" si="20"/>
        <v/>
      </c>
      <c r="K346" s="12"/>
      <c r="S346" s="48" t="str">
        <f t="shared" si="19"/>
        <v/>
      </c>
    </row>
    <row r="347" spans="2:19" x14ac:dyDescent="0.25">
      <c r="B347" s="48"/>
      <c r="C347" t="str">
        <f ca="1">IF(K347&lt;&gt;"",IF(COUNTIF(Blocks!B$3:B1332,D347)&gt;0,"Blocked",IF(B347="Done","Done",IF('Board Active'!N347=TODAY(),"Due Today",IF('Board Active'!N347&lt;TODAY(),"Late","On Time")))),"")</f>
        <v/>
      </c>
      <c r="D347" s="48" t="str">
        <f>IF(E347&lt;&gt;"",Settings!B$9&amp;A347,"")</f>
        <v/>
      </c>
      <c r="F347" t="str">
        <f t="shared" si="18"/>
        <v/>
      </c>
      <c r="H347" t="str">
        <f t="shared" si="20"/>
        <v/>
      </c>
      <c r="K347" s="12"/>
      <c r="S347" s="48" t="str">
        <f t="shared" si="19"/>
        <v/>
      </c>
    </row>
    <row r="348" spans="2:19" x14ac:dyDescent="0.25">
      <c r="B348" s="48"/>
      <c r="C348" t="str">
        <f ca="1">IF(K348&lt;&gt;"",IF(COUNTIF(Blocks!B$3:B1333,D348)&gt;0,"Blocked",IF(B348="Done","Done",IF('Board Active'!N348=TODAY(),"Due Today",IF('Board Active'!N348&lt;TODAY(),"Late","On Time")))),"")</f>
        <v/>
      </c>
      <c r="D348" s="48" t="str">
        <f>IF(E348&lt;&gt;"",Settings!B$9&amp;A348,"")</f>
        <v/>
      </c>
      <c r="F348" t="str">
        <f t="shared" si="18"/>
        <v/>
      </c>
      <c r="H348" t="str">
        <f t="shared" si="20"/>
        <v/>
      </c>
      <c r="K348" s="12"/>
      <c r="S348" s="48" t="str">
        <f t="shared" si="19"/>
        <v/>
      </c>
    </row>
    <row r="349" spans="2:19" x14ac:dyDescent="0.25">
      <c r="B349" s="48"/>
      <c r="C349" t="str">
        <f ca="1">IF(K349&lt;&gt;"",IF(COUNTIF(Blocks!B$3:B1334,D349)&gt;0,"Blocked",IF(B349="Done","Done",IF('Board Active'!N349=TODAY(),"Due Today",IF('Board Active'!N349&lt;TODAY(),"Late","On Time")))),"")</f>
        <v/>
      </c>
      <c r="D349" s="48" t="str">
        <f>IF(E349&lt;&gt;"",Settings!B$9&amp;A349,"")</f>
        <v/>
      </c>
      <c r="F349" t="str">
        <f t="shared" si="18"/>
        <v/>
      </c>
      <c r="H349" t="str">
        <f t="shared" si="20"/>
        <v/>
      </c>
      <c r="K349" s="12"/>
      <c r="S349" s="48" t="str">
        <f t="shared" si="19"/>
        <v/>
      </c>
    </row>
    <row r="350" spans="2:19" x14ac:dyDescent="0.25">
      <c r="B350" s="48"/>
      <c r="C350" t="str">
        <f ca="1">IF(K350&lt;&gt;"",IF(COUNTIF(Blocks!B$3:B1335,D350)&gt;0,"Blocked",IF(B350="Done","Done",IF('Board Active'!N350=TODAY(),"Due Today",IF('Board Active'!N350&lt;TODAY(),"Late","On Time")))),"")</f>
        <v/>
      </c>
      <c r="D350" s="48" t="str">
        <f>IF(E350&lt;&gt;"",Settings!B$9&amp;A350,"")</f>
        <v/>
      </c>
      <c r="F350" t="str">
        <f t="shared" si="18"/>
        <v/>
      </c>
      <c r="H350" t="str">
        <f t="shared" si="20"/>
        <v/>
      </c>
      <c r="K350" s="12"/>
      <c r="S350" s="48" t="str">
        <f t="shared" si="19"/>
        <v/>
      </c>
    </row>
    <row r="351" spans="2:19" x14ac:dyDescent="0.25">
      <c r="B351" s="48"/>
      <c r="C351" t="str">
        <f ca="1">IF(K351&lt;&gt;"",IF(COUNTIF(Blocks!B$3:B1336,D351)&gt;0,"Blocked",IF(B351="Done","Done",IF('Board Active'!N351=TODAY(),"Due Today",IF('Board Active'!N351&lt;TODAY(),"Late","On Time")))),"")</f>
        <v/>
      </c>
      <c r="D351" s="48" t="str">
        <f>IF(E351&lt;&gt;"",Settings!B$9&amp;A351,"")</f>
        <v/>
      </c>
      <c r="F351" t="str">
        <f t="shared" si="18"/>
        <v/>
      </c>
      <c r="H351" t="str">
        <f t="shared" si="20"/>
        <v/>
      </c>
      <c r="K351" s="12"/>
      <c r="S351" s="48" t="str">
        <f t="shared" si="19"/>
        <v/>
      </c>
    </row>
    <row r="352" spans="2:19" x14ac:dyDescent="0.25">
      <c r="B352" s="48"/>
      <c r="C352" t="str">
        <f ca="1">IF(K352&lt;&gt;"",IF(COUNTIF(Blocks!B$3:B1337,D352)&gt;0,"Blocked",IF(B352="Done","Done",IF('Board Active'!N352=TODAY(),"Due Today",IF('Board Active'!N352&lt;TODAY(),"Late","On Time")))),"")</f>
        <v/>
      </c>
      <c r="D352" s="48" t="str">
        <f>IF(E352&lt;&gt;"",Settings!B$9&amp;A352,"")</f>
        <v/>
      </c>
      <c r="F352" t="str">
        <f t="shared" si="18"/>
        <v/>
      </c>
      <c r="H352" t="str">
        <f t="shared" si="20"/>
        <v/>
      </c>
      <c r="K352" s="12"/>
      <c r="S352" s="48" t="str">
        <f t="shared" si="19"/>
        <v/>
      </c>
    </row>
    <row r="353" spans="2:19" x14ac:dyDescent="0.25">
      <c r="B353" s="48"/>
      <c r="C353" t="str">
        <f ca="1">IF(K353&lt;&gt;"",IF(COUNTIF(Blocks!B$3:B1338,D353)&gt;0,"Blocked",IF(B353="Done","Done",IF('Board Active'!N353=TODAY(),"Due Today",IF('Board Active'!N353&lt;TODAY(),"Late","On Time")))),"")</f>
        <v/>
      </c>
      <c r="D353" s="48" t="str">
        <f>IF(E353&lt;&gt;"",Settings!B$9&amp;A353,"")</f>
        <v/>
      </c>
      <c r="F353" t="str">
        <f t="shared" si="18"/>
        <v/>
      </c>
      <c r="H353" t="str">
        <f t="shared" si="20"/>
        <v/>
      </c>
      <c r="K353" s="12"/>
      <c r="S353" s="48" t="str">
        <f t="shared" si="19"/>
        <v/>
      </c>
    </row>
    <row r="354" spans="2:19" x14ac:dyDescent="0.25">
      <c r="B354" s="48"/>
      <c r="C354" t="str">
        <f ca="1">IF(K354&lt;&gt;"",IF(COUNTIF(Blocks!B$3:B1339,D354)&gt;0,"Blocked",IF(B354="Done","Done",IF('Board Active'!N354=TODAY(),"Due Today",IF('Board Active'!N354&lt;TODAY(),"Late","On Time")))),"")</f>
        <v/>
      </c>
      <c r="D354" s="48" t="str">
        <f>IF(E354&lt;&gt;"",Settings!B$9&amp;A354,"")</f>
        <v/>
      </c>
      <c r="F354" t="str">
        <f t="shared" si="18"/>
        <v/>
      </c>
      <c r="H354" t="str">
        <f t="shared" si="20"/>
        <v/>
      </c>
      <c r="K354" s="12"/>
      <c r="S354" s="48" t="str">
        <f t="shared" si="19"/>
        <v/>
      </c>
    </row>
    <row r="355" spans="2:19" x14ac:dyDescent="0.25">
      <c r="B355" s="48"/>
      <c r="C355" t="str">
        <f ca="1">IF(K355&lt;&gt;"",IF(COUNTIF(Blocks!B$3:B1340,D355)&gt;0,"Blocked",IF(B355="Done","Done",IF('Board Active'!N355=TODAY(),"Due Today",IF('Board Active'!N355&lt;TODAY(),"Late","On Time")))),"")</f>
        <v/>
      </c>
      <c r="D355" s="48" t="str">
        <f>IF(E355&lt;&gt;"",Settings!B$9&amp;A355,"")</f>
        <v/>
      </c>
      <c r="F355" t="str">
        <f t="shared" si="18"/>
        <v/>
      </c>
      <c r="H355" t="str">
        <f t="shared" si="20"/>
        <v/>
      </c>
      <c r="K355" s="12"/>
      <c r="S355" s="48" t="str">
        <f t="shared" si="19"/>
        <v/>
      </c>
    </row>
    <row r="356" spans="2:19" x14ac:dyDescent="0.25">
      <c r="B356" s="48"/>
      <c r="C356" t="str">
        <f ca="1">IF(K356&lt;&gt;"",IF(COUNTIF(Blocks!B$3:B1341,D356)&gt;0,"Blocked",IF(B356="Done","Done",IF('Board Active'!N356=TODAY(),"Due Today",IF('Board Active'!N356&lt;TODAY(),"Late","On Time")))),"")</f>
        <v/>
      </c>
      <c r="D356" s="48" t="str">
        <f>IF(E356&lt;&gt;"",Settings!B$9&amp;A356,"")</f>
        <v/>
      </c>
      <c r="F356" t="str">
        <f t="shared" si="18"/>
        <v/>
      </c>
      <c r="H356" t="str">
        <f t="shared" si="20"/>
        <v/>
      </c>
      <c r="K356" s="12"/>
      <c r="S356" s="48" t="str">
        <f t="shared" si="19"/>
        <v/>
      </c>
    </row>
    <row r="357" spans="2:19" x14ac:dyDescent="0.25">
      <c r="B357" s="48"/>
      <c r="C357" t="str">
        <f ca="1">IF(K357&lt;&gt;"",IF(COUNTIF(Blocks!B$3:B1342,D357)&gt;0,"Blocked",IF(B357="Done","Done",IF('Board Active'!N357=TODAY(),"Due Today",IF('Board Active'!N357&lt;TODAY(),"Late","On Time")))),"")</f>
        <v/>
      </c>
      <c r="D357" s="48" t="str">
        <f>IF(E357&lt;&gt;"",Settings!B$9&amp;A357,"")</f>
        <v/>
      </c>
      <c r="F357" t="str">
        <f t="shared" si="18"/>
        <v/>
      </c>
      <c r="H357" t="str">
        <f t="shared" si="20"/>
        <v/>
      </c>
      <c r="K357" s="12"/>
      <c r="S357" s="48" t="str">
        <f t="shared" si="19"/>
        <v/>
      </c>
    </row>
    <row r="358" spans="2:19" x14ac:dyDescent="0.25">
      <c r="B358" s="48"/>
      <c r="C358" t="str">
        <f ca="1">IF(K358&lt;&gt;"",IF(COUNTIF(Blocks!B$3:B1343,D358)&gt;0,"Blocked",IF(B358="Done","Done",IF('Board Active'!N358=TODAY(),"Due Today",IF('Board Active'!N358&lt;TODAY(),"Late","On Time")))),"")</f>
        <v/>
      </c>
      <c r="D358" s="48" t="str">
        <f>IF(E358&lt;&gt;"",Settings!B$9&amp;A358,"")</f>
        <v/>
      </c>
      <c r="F358" t="str">
        <f t="shared" si="18"/>
        <v/>
      </c>
      <c r="H358" t="str">
        <f t="shared" si="20"/>
        <v/>
      </c>
      <c r="K358" s="12"/>
      <c r="S358" s="48" t="str">
        <f t="shared" si="19"/>
        <v/>
      </c>
    </row>
    <row r="359" spans="2:19" x14ac:dyDescent="0.25">
      <c r="B359" s="48"/>
      <c r="C359" t="str">
        <f ca="1">IF(K359&lt;&gt;"",IF(COUNTIF(Blocks!B$3:B1344,D359)&gt;0,"Blocked",IF(B359="Done","Done",IF('Board Active'!N359=TODAY(),"Due Today",IF('Board Active'!N359&lt;TODAY(),"Late","On Time")))),"")</f>
        <v/>
      </c>
      <c r="D359" s="48" t="str">
        <f>IF(E359&lt;&gt;"",Settings!B$9&amp;A359,"")</f>
        <v/>
      </c>
      <c r="F359" t="str">
        <f t="shared" si="18"/>
        <v/>
      </c>
      <c r="H359" t="str">
        <f t="shared" si="20"/>
        <v/>
      </c>
      <c r="K359" s="12"/>
      <c r="S359" s="48" t="str">
        <f t="shared" si="19"/>
        <v/>
      </c>
    </row>
    <row r="360" spans="2:19" x14ac:dyDescent="0.25">
      <c r="B360" s="48"/>
      <c r="C360" t="str">
        <f ca="1">IF(K360&lt;&gt;"",IF(COUNTIF(Blocks!B$3:B1345,D360)&gt;0,"Blocked",IF(B360="Done","Done",IF('Board Active'!N360=TODAY(),"Due Today",IF('Board Active'!N360&lt;TODAY(),"Late","On Time")))),"")</f>
        <v/>
      </c>
      <c r="D360" s="48" t="str">
        <f>IF(E360&lt;&gt;"",Settings!B$9&amp;A360,"")</f>
        <v/>
      </c>
      <c r="F360" t="str">
        <f t="shared" si="18"/>
        <v/>
      </c>
      <c r="H360" t="str">
        <f t="shared" si="20"/>
        <v/>
      </c>
      <c r="K360" s="12"/>
      <c r="S360" s="48" t="str">
        <f t="shared" si="19"/>
        <v/>
      </c>
    </row>
    <row r="361" spans="2:19" x14ac:dyDescent="0.25">
      <c r="B361" s="48"/>
      <c r="C361" t="str">
        <f ca="1">IF(K361&lt;&gt;"",IF(COUNTIF(Blocks!B$3:B1346,D361)&gt;0,"Blocked",IF(B361="Done","Done",IF('Board Active'!N361=TODAY(),"Due Today",IF('Board Active'!N361&lt;TODAY(),"Late","On Time")))),"")</f>
        <v/>
      </c>
      <c r="D361" s="48" t="str">
        <f>IF(E361&lt;&gt;"",Settings!B$9&amp;A361,"")</f>
        <v/>
      </c>
      <c r="F361" t="str">
        <f t="shared" si="18"/>
        <v/>
      </c>
      <c r="H361" t="str">
        <f t="shared" si="20"/>
        <v/>
      </c>
      <c r="K361" s="12"/>
      <c r="S361" s="48" t="str">
        <f t="shared" si="19"/>
        <v/>
      </c>
    </row>
    <row r="362" spans="2:19" x14ac:dyDescent="0.25">
      <c r="B362" s="48"/>
      <c r="C362" t="str">
        <f ca="1">IF(K362&lt;&gt;"",IF(COUNTIF(Blocks!B$3:B1347,D362)&gt;0,"Blocked",IF(B362="Done","Done",IF('Board Active'!N362=TODAY(),"Due Today",IF('Board Active'!N362&lt;TODAY(),"Late","On Time")))),"")</f>
        <v/>
      </c>
      <c r="D362" s="48" t="str">
        <f>IF(E362&lt;&gt;"",Settings!B$9&amp;A362,"")</f>
        <v/>
      </c>
      <c r="F362" t="str">
        <f t="shared" si="18"/>
        <v/>
      </c>
      <c r="H362" t="str">
        <f t="shared" si="20"/>
        <v/>
      </c>
      <c r="K362" s="12"/>
      <c r="S362" s="48" t="str">
        <f t="shared" si="19"/>
        <v/>
      </c>
    </row>
    <row r="363" spans="2:19" x14ac:dyDescent="0.25">
      <c r="B363" s="48"/>
      <c r="C363" t="str">
        <f ca="1">IF(K363&lt;&gt;"",IF(COUNTIF(Blocks!B$3:B1348,D363)&gt;0,"Blocked",IF(B363="Done","Done",IF('Board Active'!N363=TODAY(),"Due Today",IF('Board Active'!N363&lt;TODAY(),"Late","On Time")))),"")</f>
        <v/>
      </c>
      <c r="D363" s="48" t="str">
        <f>IF(E363&lt;&gt;"",Settings!B$9&amp;A363,"")</f>
        <v/>
      </c>
      <c r="F363" t="str">
        <f t="shared" si="18"/>
        <v/>
      </c>
      <c r="H363" t="str">
        <f t="shared" si="20"/>
        <v/>
      </c>
      <c r="K363" s="12"/>
      <c r="S363" s="48" t="str">
        <f t="shared" si="19"/>
        <v/>
      </c>
    </row>
    <row r="364" spans="2:19" x14ac:dyDescent="0.25">
      <c r="B364" s="48"/>
      <c r="C364" t="str">
        <f ca="1">IF(K364&lt;&gt;"",IF(COUNTIF(Blocks!B$3:B1349,D364)&gt;0,"Blocked",IF(B364="Done","Done",IF('Board Active'!N364=TODAY(),"Due Today",IF('Board Active'!N364&lt;TODAY(),"Late","On Time")))),"")</f>
        <v/>
      </c>
      <c r="D364" s="48" t="str">
        <f>IF(E364&lt;&gt;"",Settings!B$9&amp;A364,"")</f>
        <v/>
      </c>
      <c r="F364" t="str">
        <f t="shared" si="18"/>
        <v/>
      </c>
      <c r="H364" t="str">
        <f t="shared" si="20"/>
        <v/>
      </c>
      <c r="K364" s="12"/>
      <c r="S364" s="48" t="str">
        <f t="shared" si="19"/>
        <v/>
      </c>
    </row>
    <row r="365" spans="2:19" x14ac:dyDescent="0.25">
      <c r="B365" s="48"/>
      <c r="C365" t="str">
        <f ca="1">IF(K365&lt;&gt;"",IF(COUNTIF(Blocks!B$3:B1350,D365)&gt;0,"Blocked",IF(B365="Done","Done",IF('Board Active'!N365=TODAY(),"Due Today",IF('Board Active'!N365&lt;TODAY(),"Late","On Time")))),"")</f>
        <v/>
      </c>
      <c r="D365" s="48" t="str">
        <f>IF(E365&lt;&gt;"",Settings!B$9&amp;A365,"")</f>
        <v/>
      </c>
      <c r="F365" t="str">
        <f t="shared" si="18"/>
        <v/>
      </c>
      <c r="H365" t="str">
        <f t="shared" si="20"/>
        <v/>
      </c>
      <c r="K365" s="12"/>
      <c r="S365" s="48" t="str">
        <f t="shared" si="19"/>
        <v/>
      </c>
    </row>
    <row r="366" spans="2:19" x14ac:dyDescent="0.25">
      <c r="B366" s="48"/>
      <c r="C366" t="str">
        <f ca="1">IF(K366&lt;&gt;"",IF(COUNTIF(Blocks!B$3:B1351,D366)&gt;0,"Blocked",IF(B366="Done","Done",IF('Board Active'!N366=TODAY(),"Due Today",IF('Board Active'!N366&lt;TODAY(),"Late","On Time")))),"")</f>
        <v/>
      </c>
      <c r="D366" s="48" t="str">
        <f>IF(E366&lt;&gt;"",Settings!B$9&amp;A366,"")</f>
        <v/>
      </c>
      <c r="F366" t="str">
        <f t="shared" si="18"/>
        <v/>
      </c>
      <c r="H366" t="str">
        <f t="shared" si="20"/>
        <v/>
      </c>
      <c r="K366" s="12"/>
      <c r="S366" s="48" t="str">
        <f t="shared" si="19"/>
        <v/>
      </c>
    </row>
    <row r="367" spans="2:19" x14ac:dyDescent="0.25">
      <c r="B367" s="48"/>
      <c r="C367" t="str">
        <f ca="1">IF(K367&lt;&gt;"",IF(COUNTIF(Blocks!B$3:B1352,D367)&gt;0,"Blocked",IF(B367="Done","Done",IF('Board Active'!N367=TODAY(),"Due Today",IF('Board Active'!N367&lt;TODAY(),"Late","On Time")))),"")</f>
        <v/>
      </c>
      <c r="D367" s="48" t="str">
        <f>IF(E367&lt;&gt;"",Settings!B$9&amp;A367,"")</f>
        <v/>
      </c>
      <c r="F367" t="str">
        <f t="shared" si="18"/>
        <v/>
      </c>
      <c r="H367" t="str">
        <f t="shared" si="20"/>
        <v/>
      </c>
      <c r="K367" s="12"/>
      <c r="S367" s="48" t="str">
        <f t="shared" si="19"/>
        <v/>
      </c>
    </row>
    <row r="368" spans="2:19" x14ac:dyDescent="0.25">
      <c r="B368" s="48"/>
      <c r="C368" t="str">
        <f ca="1">IF(K368&lt;&gt;"",IF(COUNTIF(Blocks!B$3:B1353,D368)&gt;0,"Blocked",IF(B368="Done","Done",IF('Board Active'!N368=TODAY(),"Due Today",IF('Board Active'!N368&lt;TODAY(),"Late","On Time")))),"")</f>
        <v/>
      </c>
      <c r="D368" s="48" t="str">
        <f>IF(E368&lt;&gt;"",Settings!B$9&amp;A368,"")</f>
        <v/>
      </c>
      <c r="F368" t="str">
        <f t="shared" si="18"/>
        <v/>
      </c>
      <c r="H368" t="str">
        <f t="shared" si="20"/>
        <v/>
      </c>
      <c r="K368" s="12"/>
      <c r="S368" s="48" t="str">
        <f t="shared" si="19"/>
        <v/>
      </c>
    </row>
    <row r="369" spans="2:19" x14ac:dyDescent="0.25">
      <c r="B369" s="48"/>
      <c r="C369" t="str">
        <f ca="1">IF(K369&lt;&gt;"",IF(COUNTIF(Blocks!B$3:B1354,D369)&gt;0,"Blocked",IF(B369="Done","Done",IF('Board Active'!N369=TODAY(),"Due Today",IF('Board Active'!N369&lt;TODAY(),"Late","On Time")))),"")</f>
        <v/>
      </c>
      <c r="D369" s="48" t="str">
        <f>IF(E369&lt;&gt;"",Settings!B$9&amp;A369,"")</f>
        <v/>
      </c>
      <c r="F369" t="str">
        <f t="shared" si="18"/>
        <v/>
      </c>
      <c r="H369" t="str">
        <f t="shared" si="20"/>
        <v/>
      </c>
      <c r="K369" s="12"/>
      <c r="S369" s="48" t="str">
        <f t="shared" si="19"/>
        <v/>
      </c>
    </row>
    <row r="370" spans="2:19" x14ac:dyDescent="0.25">
      <c r="B370" s="48"/>
      <c r="C370" t="str">
        <f ca="1">IF(K370&lt;&gt;"",IF(COUNTIF(Blocks!B$3:B1355,D370)&gt;0,"Blocked",IF(B370="Done","Done",IF('Board Active'!N370=TODAY(),"Due Today",IF('Board Active'!N370&lt;TODAY(),"Late","On Time")))),"")</f>
        <v/>
      </c>
      <c r="D370" s="48" t="str">
        <f>IF(E370&lt;&gt;"",Settings!B$9&amp;A370,"")</f>
        <v/>
      </c>
      <c r="F370" t="str">
        <f t="shared" si="18"/>
        <v/>
      </c>
      <c r="H370" t="str">
        <f t="shared" si="20"/>
        <v/>
      </c>
      <c r="K370" s="12"/>
      <c r="S370" s="48" t="str">
        <f t="shared" si="19"/>
        <v/>
      </c>
    </row>
    <row r="371" spans="2:19" x14ac:dyDescent="0.25">
      <c r="B371" s="48"/>
      <c r="C371" t="str">
        <f ca="1">IF(K371&lt;&gt;"",IF(COUNTIF(Blocks!B$3:B1356,D371)&gt;0,"Blocked",IF(B371="Done","Done",IF('Board Active'!N371=TODAY(),"Due Today",IF('Board Active'!N371&lt;TODAY(),"Late","On Time")))),"")</f>
        <v/>
      </c>
      <c r="D371" s="48" t="str">
        <f>IF(E371&lt;&gt;"",Settings!B$9&amp;A371,"")</f>
        <v/>
      </c>
      <c r="F371" t="str">
        <f t="shared" si="18"/>
        <v/>
      </c>
      <c r="H371" t="str">
        <f t="shared" si="20"/>
        <v/>
      </c>
      <c r="K371" s="12"/>
      <c r="S371" s="48" t="str">
        <f t="shared" si="19"/>
        <v/>
      </c>
    </row>
    <row r="372" spans="2:19" x14ac:dyDescent="0.25">
      <c r="B372" s="48"/>
      <c r="C372" t="str">
        <f ca="1">IF(K372&lt;&gt;"",IF(COUNTIF(Blocks!B$3:B1357,D372)&gt;0,"Blocked",IF(B372="Done","Done",IF('Board Active'!N372=TODAY(),"Due Today",IF('Board Active'!N372&lt;TODAY(),"Late","On Time")))),"")</f>
        <v/>
      </c>
      <c r="D372" s="48" t="str">
        <f>IF(E372&lt;&gt;"",Settings!B$9&amp;A372,"")</f>
        <v/>
      </c>
      <c r="F372" t="str">
        <f t="shared" si="18"/>
        <v/>
      </c>
      <c r="H372" t="str">
        <f t="shared" si="20"/>
        <v/>
      </c>
      <c r="K372" s="12"/>
      <c r="S372" s="48" t="str">
        <f t="shared" si="19"/>
        <v/>
      </c>
    </row>
    <row r="373" spans="2:19" x14ac:dyDescent="0.25">
      <c r="B373" s="48"/>
      <c r="C373" t="str">
        <f ca="1">IF(K373&lt;&gt;"",IF(COUNTIF(Blocks!B$3:B1358,D373)&gt;0,"Blocked",IF(B373="Done","Done",IF('Board Active'!N373=TODAY(),"Due Today",IF('Board Active'!N373&lt;TODAY(),"Late","On Time")))),"")</f>
        <v/>
      </c>
      <c r="D373" s="48" t="str">
        <f>IF(E373&lt;&gt;"",Settings!B$9&amp;A373,"")</f>
        <v/>
      </c>
      <c r="F373" t="str">
        <f t="shared" si="18"/>
        <v/>
      </c>
      <c r="H373" t="str">
        <f t="shared" si="20"/>
        <v/>
      </c>
      <c r="K373" s="12"/>
      <c r="S373" s="48" t="str">
        <f t="shared" si="19"/>
        <v/>
      </c>
    </row>
    <row r="374" spans="2:19" x14ac:dyDescent="0.25">
      <c r="B374" s="48"/>
      <c r="C374" t="str">
        <f ca="1">IF(K374&lt;&gt;"",IF(COUNTIF(Blocks!B$3:B1359,D374)&gt;0,"Blocked",IF(B374="Done","Done",IF('Board Active'!N374=TODAY(),"Due Today",IF('Board Active'!N374&lt;TODAY(),"Late","On Time")))),"")</f>
        <v/>
      </c>
      <c r="D374" s="48" t="str">
        <f>IF(E374&lt;&gt;"",Settings!B$9&amp;A374,"")</f>
        <v/>
      </c>
      <c r="F374" t="str">
        <f t="shared" si="18"/>
        <v/>
      </c>
      <c r="H374" t="str">
        <f t="shared" si="20"/>
        <v/>
      </c>
      <c r="K374" s="12"/>
      <c r="S374" s="48" t="str">
        <f t="shared" si="19"/>
        <v/>
      </c>
    </row>
    <row r="375" spans="2:19" x14ac:dyDescent="0.25">
      <c r="B375" s="48"/>
      <c r="C375" t="str">
        <f ca="1">IF(K375&lt;&gt;"",IF(COUNTIF(Blocks!B$3:B1360,D375)=0,IF('Board Active'!N375=TODAY(),"Due Today",IF(R375="",IF('Board Active'!N375&lt;TODAY(),"Late",IF(B375="Done","Done","On Time")))),"Blocked"),"")</f>
        <v/>
      </c>
      <c r="D375" s="48" t="str">
        <f>IF(E375&lt;&gt;"",Settings!B$9&amp;A375,"")</f>
        <v/>
      </c>
      <c r="F375" t="str">
        <f t="shared" si="18"/>
        <v/>
      </c>
      <c r="H375" t="str">
        <f t="shared" si="20"/>
        <v/>
      </c>
      <c r="K375" s="12"/>
      <c r="S375" s="48" t="str">
        <f t="shared" si="19"/>
        <v/>
      </c>
    </row>
    <row r="376" spans="2:19" x14ac:dyDescent="0.25">
      <c r="B376" s="48"/>
      <c r="C376" t="str">
        <f ca="1">IF(K376&lt;&gt;"",IF(COUNTIF(Blocks!B$3:B1361,D376)=0,IF('Board Active'!N376=TODAY(),"Due Today",IF(R376="",IF('Board Active'!N376&lt;TODAY(),"Late",IF(B376="Done","Done","On Time")))),"Blocked"),"")</f>
        <v/>
      </c>
      <c r="D376" s="48" t="str">
        <f>IF(E376&lt;&gt;"",Settings!B$9&amp;A376,"")</f>
        <v/>
      </c>
      <c r="F376" t="str">
        <f t="shared" si="18"/>
        <v/>
      </c>
      <c r="H376" t="str">
        <f t="shared" si="20"/>
        <v/>
      </c>
      <c r="K376" s="12"/>
      <c r="S376" s="48" t="str">
        <f t="shared" si="19"/>
        <v/>
      </c>
    </row>
    <row r="377" spans="2:19" x14ac:dyDescent="0.25">
      <c r="B377" s="48"/>
      <c r="C377" t="str">
        <f ca="1">IF(K377&lt;&gt;"",IF(COUNTIF(Blocks!B$3:B1362,D377)=0,IF('Board Active'!N377=TODAY(),"Due Today",IF(R377="",IF('Board Active'!N377&lt;TODAY(),"Late",IF(B377="Done","Done","On Time")))),"Blocked"),"")</f>
        <v/>
      </c>
      <c r="D377" s="48" t="str">
        <f>IF(E377&lt;&gt;"",Settings!B$9&amp;A377,"")</f>
        <v/>
      </c>
      <c r="F377" t="str">
        <f t="shared" si="18"/>
        <v/>
      </c>
      <c r="H377" t="str">
        <f t="shared" si="20"/>
        <v/>
      </c>
      <c r="K377" s="12"/>
      <c r="S377" s="48" t="str">
        <f t="shared" si="19"/>
        <v/>
      </c>
    </row>
    <row r="378" spans="2:19" x14ac:dyDescent="0.25">
      <c r="B378" s="48"/>
      <c r="C378" t="str">
        <f ca="1">IF(K378&lt;&gt;"",IF(COUNTIF(Blocks!B$3:B1363,D378)=0,IF('Board Active'!N378=TODAY(),"Due Today",IF(R378="",IF('Board Active'!N378&lt;TODAY(),"Late",IF(B378="Done","Done","On Time")))),"Blocked"),"")</f>
        <v/>
      </c>
      <c r="D378" s="48" t="str">
        <f>IF(E378&lt;&gt;"",Settings!B$9&amp;A378,"")</f>
        <v/>
      </c>
      <c r="F378" t="str">
        <f t="shared" si="18"/>
        <v/>
      </c>
      <c r="H378" t="str">
        <f t="shared" si="20"/>
        <v/>
      </c>
      <c r="K378" s="12"/>
      <c r="S378" s="48" t="str">
        <f t="shared" si="19"/>
        <v/>
      </c>
    </row>
    <row r="379" spans="2:19" x14ac:dyDescent="0.25">
      <c r="B379" s="48"/>
      <c r="C379" t="str">
        <f ca="1">IF(K379&lt;&gt;"",IF(COUNTIF(Blocks!B$3:B1364,D379)=0,IF('Board Active'!N379=TODAY(),"Due Today",IF(R379="",IF('Board Active'!N379&lt;TODAY(),"Late",IF(B379="Done","Done","On Time")))),"Blocked"),"")</f>
        <v/>
      </c>
      <c r="D379" s="48" t="str">
        <f>IF(E379&lt;&gt;"",Settings!B$9&amp;A379,"")</f>
        <v/>
      </c>
      <c r="F379" t="str">
        <f t="shared" si="18"/>
        <v/>
      </c>
      <c r="H379" t="str">
        <f t="shared" si="20"/>
        <v/>
      </c>
      <c r="K379" s="12"/>
      <c r="S379" s="48" t="str">
        <f t="shared" si="19"/>
        <v/>
      </c>
    </row>
    <row r="380" spans="2:19" x14ac:dyDescent="0.25">
      <c r="B380" s="48"/>
      <c r="C380" t="str">
        <f ca="1">IF(K380&lt;&gt;"",IF(COUNTIF(Blocks!B$3:B1365,D380)=0,IF('Board Active'!N380=TODAY(),"Due Today",IF(R380="",IF('Board Active'!N380&lt;TODAY(),"Late",IF(B380="Done","Done","On Time")))),"Blocked"),"")</f>
        <v/>
      </c>
      <c r="D380" s="48" t="str">
        <f>IF(E380&lt;&gt;"",Settings!B$9&amp;A380,"")</f>
        <v/>
      </c>
      <c r="F380" t="str">
        <f t="shared" si="18"/>
        <v/>
      </c>
      <c r="H380" t="str">
        <f t="shared" si="20"/>
        <v/>
      </c>
      <c r="K380" s="12"/>
      <c r="S380" s="48" t="str">
        <f t="shared" si="19"/>
        <v/>
      </c>
    </row>
    <row r="381" spans="2:19" x14ac:dyDescent="0.25">
      <c r="B381" s="48"/>
      <c r="C381" t="str">
        <f ca="1">IF(K381&lt;&gt;"",IF(COUNTIF(Blocks!B$3:B1366,D381)=0,IF('Board Active'!N381=TODAY(),"Due Today",IF(R381="",IF('Board Active'!N381&lt;TODAY(),"Late",IF(B381="Done","Done","On Time")))),"Blocked"),"")</f>
        <v/>
      </c>
      <c r="D381" s="48" t="str">
        <f>IF(E381&lt;&gt;"",Settings!B$9&amp;A381,"")</f>
        <v/>
      </c>
      <c r="F381" t="str">
        <f t="shared" si="18"/>
        <v/>
      </c>
      <c r="H381" t="str">
        <f t="shared" si="20"/>
        <v/>
      </c>
      <c r="K381" s="12"/>
      <c r="S381" s="48" t="str">
        <f t="shared" si="19"/>
        <v/>
      </c>
    </row>
    <row r="382" spans="2:19" x14ac:dyDescent="0.25">
      <c r="B382" s="48"/>
      <c r="C382" t="str">
        <f ca="1">IF(K382&lt;&gt;"",IF(COUNTIF(Blocks!B$3:B1367,D382)=0,IF('Board Active'!N382=TODAY(),"Due Today",IF(R382="",IF('Board Active'!N382&lt;TODAY(),"Late",IF(B382="Done","Done","On Time")))),"Blocked"),"")</f>
        <v/>
      </c>
      <c r="D382" s="48" t="str">
        <f>IF(E382&lt;&gt;"",Settings!B$9&amp;A382,"")</f>
        <v/>
      </c>
      <c r="F382" t="str">
        <f t="shared" si="18"/>
        <v/>
      </c>
      <c r="H382" t="str">
        <f t="shared" si="20"/>
        <v/>
      </c>
      <c r="K382" s="12"/>
      <c r="S382" s="48" t="str">
        <f t="shared" si="19"/>
        <v/>
      </c>
    </row>
    <row r="383" spans="2:19" x14ac:dyDescent="0.25">
      <c r="B383" s="48"/>
      <c r="C383" t="str">
        <f ca="1">IF(K383&lt;&gt;"",IF(COUNTIF(Blocks!B$3:B1368,D383)=0,IF('Board Active'!N383=TODAY(),"Due Today",IF(R383="",IF('Board Active'!N383&lt;TODAY(),"Late",IF(B383="Done","Done","On Time")))),"Blocked"),"")</f>
        <v/>
      </c>
      <c r="D383" s="48" t="str">
        <f>IF(E383&lt;&gt;"",Settings!B$9&amp;A383,"")</f>
        <v/>
      </c>
      <c r="F383" t="str">
        <f t="shared" si="18"/>
        <v/>
      </c>
      <c r="H383" t="str">
        <f t="shared" si="20"/>
        <v/>
      </c>
      <c r="K383" s="12"/>
      <c r="S383" s="48" t="str">
        <f t="shared" si="19"/>
        <v/>
      </c>
    </row>
    <row r="384" spans="2:19" x14ac:dyDescent="0.25">
      <c r="B384" s="48"/>
      <c r="C384" t="str">
        <f ca="1">IF(K384&lt;&gt;"",IF(COUNTIF(Blocks!B$3:B1369,D384)=0,IF('Board Active'!N384=TODAY(),"Due Today",IF(R384="",IF('Board Active'!N384&lt;TODAY(),"Late",IF(B384="Done","Done","On Time")))),"Blocked"),"")</f>
        <v/>
      </c>
      <c r="D384" s="48" t="str">
        <f>IF(E384&lt;&gt;"",Settings!B$9&amp;A384,"")</f>
        <v/>
      </c>
      <c r="F384" t="str">
        <f t="shared" si="18"/>
        <v/>
      </c>
      <c r="H384" t="str">
        <f t="shared" si="20"/>
        <v/>
      </c>
      <c r="K384" s="12"/>
      <c r="S384" s="48" t="str">
        <f t="shared" si="19"/>
        <v/>
      </c>
    </row>
    <row r="385" spans="2:19" x14ac:dyDescent="0.25">
      <c r="B385" s="48"/>
      <c r="C385" t="str">
        <f ca="1">IF(K385&lt;&gt;"",IF(COUNTIF(Blocks!B$3:B1370,D385)=0,IF('Board Active'!N385=TODAY(),"Due Today",IF(R385="",IF('Board Active'!N385&lt;TODAY(),"Late",IF(B385="Done","Done","On Time")))),"Blocked"),"")</f>
        <v/>
      </c>
      <c r="D385" s="48" t="str">
        <f>IF(E385&lt;&gt;"",Settings!B$9&amp;A385,"")</f>
        <v/>
      </c>
      <c r="F385" t="str">
        <f t="shared" si="18"/>
        <v/>
      </c>
      <c r="H385" t="str">
        <f t="shared" si="20"/>
        <v/>
      </c>
      <c r="K385" s="12"/>
      <c r="S385" s="48" t="str">
        <f t="shared" si="19"/>
        <v/>
      </c>
    </row>
    <row r="386" spans="2:19" x14ac:dyDescent="0.25">
      <c r="B386" s="48"/>
      <c r="C386" t="str">
        <f ca="1">IF(K386&lt;&gt;"",IF(COUNTIF(Blocks!B$3:B1371,D386)=0,IF('Board Active'!N386=TODAY(),"Due Today",IF(R386="",IF('Board Active'!N386&lt;TODAY(),"Late",IF(B386="Done","Done","On Time")))),"Blocked"),"")</f>
        <v/>
      </c>
      <c r="D386" s="48" t="str">
        <f>IF(E386&lt;&gt;"",Settings!B$9&amp;A386,"")</f>
        <v/>
      </c>
      <c r="F386" t="str">
        <f t="shared" si="18"/>
        <v/>
      </c>
      <c r="H386" t="str">
        <f t="shared" si="20"/>
        <v/>
      </c>
      <c r="K386" s="12"/>
      <c r="S386" s="48" t="str">
        <f t="shared" si="19"/>
        <v/>
      </c>
    </row>
    <row r="387" spans="2:19" x14ac:dyDescent="0.25">
      <c r="B387" s="48"/>
      <c r="C387" t="str">
        <f ca="1">IF(K387&lt;&gt;"",IF(COUNTIF(Blocks!B$3:B1372,D387)=0,IF('Board Active'!N387=TODAY(),"Due Today",IF(R387="",IF('Board Active'!N387&lt;TODAY(),"Late",IF(B387="Done","Done","On Time")))),"Blocked"),"")</f>
        <v/>
      </c>
      <c r="D387" s="48" t="str">
        <f>IF(E387&lt;&gt;"",Settings!B$9&amp;A387,"")</f>
        <v/>
      </c>
      <c r="F387" t="str">
        <f t="shared" si="18"/>
        <v/>
      </c>
      <c r="H387" t="str">
        <f t="shared" si="20"/>
        <v/>
      </c>
      <c r="K387" s="12"/>
      <c r="S387" s="48" t="str">
        <f t="shared" si="19"/>
        <v/>
      </c>
    </row>
    <row r="388" spans="2:19" x14ac:dyDescent="0.25">
      <c r="B388" s="48"/>
      <c r="C388" t="str">
        <f ca="1">IF(K388&lt;&gt;"",IF(COUNTIF(Blocks!B$3:B1373,D388)=0,IF('Board Active'!N388=TODAY(),"Due Today",IF(R388="",IF('Board Active'!N388&lt;TODAY(),"Late",IF(B388="Done","Done","On Time")))),"Blocked"),"")</f>
        <v/>
      </c>
      <c r="D388" s="48" t="str">
        <f>IF(E388&lt;&gt;"",Settings!B$9&amp;A388,"")</f>
        <v/>
      </c>
      <c r="F388" t="str">
        <f t="shared" ref="F388:F451" si="21">IF(E388&lt;&gt;"",IF(C388="Blocked",C388&amp;" - "&amp;E388,E388),"")</f>
        <v/>
      </c>
      <c r="H388" t="str">
        <f t="shared" si="20"/>
        <v/>
      </c>
      <c r="K388" s="12"/>
      <c r="S388" s="48" t="str">
        <f t="shared" ref="S388:S451" si="22">IF(B388="Done",R388-L388,"")</f>
        <v/>
      </c>
    </row>
    <row r="389" spans="2:19" x14ac:dyDescent="0.25">
      <c r="B389" s="48"/>
      <c r="C389" t="str">
        <f ca="1">IF(K389&lt;&gt;"",IF(COUNTIF(Blocks!B$3:B1374,D389)=0,IF('Board Active'!N389=TODAY(),"Due Today",IF(R389="",IF('Board Active'!N389&lt;TODAY(),"Late",IF(B389="Done","Done","On Time")))),"Blocked"),"")</f>
        <v/>
      </c>
      <c r="D389" s="48" t="str">
        <f>IF(E389&lt;&gt;"",Settings!B$9&amp;A389,"")</f>
        <v/>
      </c>
      <c r="F389" t="str">
        <f t="shared" si="21"/>
        <v/>
      </c>
      <c r="H389" t="str">
        <f t="shared" si="20"/>
        <v/>
      </c>
      <c r="K389" s="12"/>
      <c r="S389" s="48" t="str">
        <f t="shared" si="22"/>
        <v/>
      </c>
    </row>
    <row r="390" spans="2:19" x14ac:dyDescent="0.25">
      <c r="B390" s="48"/>
      <c r="C390" t="str">
        <f ca="1">IF(K390&lt;&gt;"",IF(COUNTIF(Blocks!B$3:B1375,D390)=0,IF('Board Active'!N390=TODAY(),"Due Today",IF(R390="",IF('Board Active'!N390&lt;TODAY(),"Late",IF(B390="Done","Done","On Time")))),"Blocked"),"")</f>
        <v/>
      </c>
      <c r="D390" s="48" t="str">
        <f>IF(E390&lt;&gt;"",Settings!B$9&amp;A390,"")</f>
        <v/>
      </c>
      <c r="F390" t="str">
        <f t="shared" si="21"/>
        <v/>
      </c>
      <c r="H390" t="str">
        <f t="shared" si="20"/>
        <v/>
      </c>
      <c r="K390" s="12"/>
      <c r="S390" s="48" t="str">
        <f t="shared" si="22"/>
        <v/>
      </c>
    </row>
    <row r="391" spans="2:19" x14ac:dyDescent="0.25">
      <c r="B391" s="48"/>
      <c r="C391" t="str">
        <f ca="1">IF(K391&lt;&gt;"",IF(COUNTIF(Blocks!B$3:B1376,D391)=0,IF('Board Active'!N391=TODAY(),"Due Today",IF(R391="",IF('Board Active'!N391&lt;TODAY(),"Late",IF(B391="Done","Done","On Time")))),"Blocked"),"")</f>
        <v/>
      </c>
      <c r="D391" s="48" t="str">
        <f>IF(E391&lt;&gt;"",Settings!B$9&amp;A391,"")</f>
        <v/>
      </c>
      <c r="F391" t="str">
        <f t="shared" si="21"/>
        <v/>
      </c>
      <c r="H391" t="str">
        <f t="shared" si="20"/>
        <v/>
      </c>
      <c r="K391" s="12"/>
      <c r="S391" s="48" t="str">
        <f t="shared" si="22"/>
        <v/>
      </c>
    </row>
    <row r="392" spans="2:19" x14ac:dyDescent="0.25">
      <c r="B392" s="48"/>
      <c r="C392" t="str">
        <f ca="1">IF(K392&lt;&gt;"",IF(COUNTIF(Blocks!B$3:B1377,D392)=0,IF('Board Active'!N392=TODAY(),"Due Today",IF(R392="",IF('Board Active'!N392&lt;TODAY(),"Late",IF(B392="Done","Done","On Time")))),"Blocked"),"")</f>
        <v/>
      </c>
      <c r="D392" s="48" t="str">
        <f>IF(E392&lt;&gt;"",Settings!B$9&amp;A392,"")</f>
        <v/>
      </c>
      <c r="F392" t="str">
        <f t="shared" si="21"/>
        <v/>
      </c>
      <c r="H392" t="str">
        <f t="shared" si="20"/>
        <v/>
      </c>
      <c r="K392" s="12"/>
      <c r="S392" s="48" t="str">
        <f t="shared" si="22"/>
        <v/>
      </c>
    </row>
    <row r="393" spans="2:19" x14ac:dyDescent="0.25">
      <c r="B393" s="48"/>
      <c r="C393" t="str">
        <f ca="1">IF(K393&lt;&gt;"",IF(COUNTIF(Blocks!B$3:B1378,D393)=0,IF('Board Active'!N393=TODAY(),"Due Today",IF(R393="",IF('Board Active'!N393&lt;TODAY(),"Late",IF(B393="Done","Done","On Time")))),"Blocked"),"")</f>
        <v/>
      </c>
      <c r="D393" s="48" t="str">
        <f>IF(E393&lt;&gt;"",Settings!B$9&amp;A393,"")</f>
        <v/>
      </c>
      <c r="F393" t="str">
        <f t="shared" si="21"/>
        <v/>
      </c>
      <c r="H393" t="str">
        <f t="shared" si="20"/>
        <v/>
      </c>
      <c r="K393" s="12"/>
      <c r="S393" s="48" t="str">
        <f t="shared" si="22"/>
        <v/>
      </c>
    </row>
    <row r="394" spans="2:19" x14ac:dyDescent="0.25">
      <c r="B394" s="48"/>
      <c r="C394" t="str">
        <f ca="1">IF(K394&lt;&gt;"",IF(COUNTIF(Blocks!B$3:B1379,D394)=0,IF('Board Active'!N394=TODAY(),"Due Today",IF(R394="",IF('Board Active'!N394&lt;TODAY(),"Late",IF(B394="Done","Done","On Time")))),"Blocked"),"")</f>
        <v/>
      </c>
      <c r="D394" s="48" t="str">
        <f>IF(E394&lt;&gt;"",Settings!B$9&amp;A394,"")</f>
        <v/>
      </c>
      <c r="F394" t="str">
        <f t="shared" si="21"/>
        <v/>
      </c>
      <c r="H394" t="str">
        <f t="shared" si="20"/>
        <v/>
      </c>
      <c r="K394" s="12"/>
      <c r="S394" s="48" t="str">
        <f t="shared" si="22"/>
        <v/>
      </c>
    </row>
    <row r="395" spans="2:19" x14ac:dyDescent="0.25">
      <c r="B395" s="48"/>
      <c r="C395" t="str">
        <f ca="1">IF(K395&lt;&gt;"",IF(COUNTIF(Blocks!B$3:B1380,D395)=0,IF('Board Active'!N395=TODAY(),"Due Today",IF(R395="",IF('Board Active'!N395&lt;TODAY(),"Late",IF(B395="Done","Done","On Time")))),"Blocked"),"")</f>
        <v/>
      </c>
      <c r="D395" s="48" t="str">
        <f>IF(E395&lt;&gt;"",Settings!B$9&amp;A395,"")</f>
        <v/>
      </c>
      <c r="F395" t="str">
        <f t="shared" si="21"/>
        <v/>
      </c>
      <c r="H395" t="str">
        <f t="shared" si="20"/>
        <v/>
      </c>
      <c r="K395" s="12"/>
      <c r="S395" s="48" t="str">
        <f t="shared" si="22"/>
        <v/>
      </c>
    </row>
    <row r="396" spans="2:19" x14ac:dyDescent="0.25">
      <c r="B396" s="48"/>
      <c r="C396" t="str">
        <f ca="1">IF(K396&lt;&gt;"",IF(COUNTIF(Blocks!B$3:B1381,D396)=0,IF('Board Active'!N396=TODAY(),"Due Today",IF(R396="",IF('Board Active'!N396&lt;TODAY(),"Late",IF(B396="Done","Done","On Time")))),"Blocked"),"")</f>
        <v/>
      </c>
      <c r="D396" s="48" t="str">
        <f>IF(E396&lt;&gt;"",Settings!B$9&amp;A396,"")</f>
        <v/>
      </c>
      <c r="F396" t="str">
        <f t="shared" si="21"/>
        <v/>
      </c>
      <c r="H396" t="str">
        <f t="shared" si="20"/>
        <v/>
      </c>
      <c r="K396" s="12"/>
      <c r="S396" s="48" t="str">
        <f t="shared" si="22"/>
        <v/>
      </c>
    </row>
    <row r="397" spans="2:19" x14ac:dyDescent="0.25">
      <c r="B397" s="48"/>
      <c r="C397" t="str">
        <f ca="1">IF(K397&lt;&gt;"",IF(COUNTIF(Blocks!B$3:B1382,D397)=0,IF('Board Active'!N397=TODAY(),"Due Today",IF(R397="",IF('Board Active'!N397&lt;TODAY(),"Late",IF(B397="Done","Done","On Time")))),"Blocked"),"")</f>
        <v/>
      </c>
      <c r="D397" s="48" t="str">
        <f>IF(E397&lt;&gt;"",Settings!B$9&amp;A397,"")</f>
        <v/>
      </c>
      <c r="F397" t="str">
        <f t="shared" si="21"/>
        <v/>
      </c>
      <c r="H397" t="str">
        <f t="shared" si="20"/>
        <v/>
      </c>
      <c r="K397" s="12"/>
      <c r="S397" s="48" t="str">
        <f t="shared" si="22"/>
        <v/>
      </c>
    </row>
    <row r="398" spans="2:19" x14ac:dyDescent="0.25">
      <c r="B398" s="48"/>
      <c r="C398" t="str">
        <f ca="1">IF(K398&lt;&gt;"",IF(COUNTIF(Blocks!B$3:B1383,D398)=0,IF('Board Active'!N398=TODAY(),"Due Today",IF(R398="",IF('Board Active'!N398&lt;TODAY(),"Late",IF(B398="Done","Done","On Time")))),"Blocked"),"")</f>
        <v/>
      </c>
      <c r="D398" s="48" t="str">
        <f>IF(E398&lt;&gt;"",Settings!B$9&amp;A398,"")</f>
        <v/>
      </c>
      <c r="F398" t="str">
        <f t="shared" si="21"/>
        <v/>
      </c>
      <c r="H398" t="str">
        <f t="shared" si="20"/>
        <v/>
      </c>
      <c r="K398" s="12"/>
      <c r="S398" s="48" t="str">
        <f t="shared" si="22"/>
        <v/>
      </c>
    </row>
    <row r="399" spans="2:19" x14ac:dyDescent="0.25">
      <c r="B399" s="48"/>
      <c r="C399" t="str">
        <f ca="1">IF(K399&lt;&gt;"",IF(COUNTIF(Blocks!B$3:B1384,D399)=0,IF('Board Active'!N399=TODAY(),"Due Today",IF(R399="",IF('Board Active'!N399&lt;TODAY(),"Late",IF(B399="Done","Done","On Time")))),"Blocked"),"")</f>
        <v/>
      </c>
      <c r="D399" s="48" t="str">
        <f>IF(E399&lt;&gt;"",Settings!B$9&amp;A399,"")</f>
        <v/>
      </c>
      <c r="F399" t="str">
        <f t="shared" si="21"/>
        <v/>
      </c>
      <c r="H399" t="str">
        <f t="shared" si="20"/>
        <v/>
      </c>
      <c r="K399" s="12"/>
      <c r="S399" s="48" t="str">
        <f t="shared" si="22"/>
        <v/>
      </c>
    </row>
    <row r="400" spans="2:19" x14ac:dyDescent="0.25">
      <c r="B400" s="48"/>
      <c r="C400" t="str">
        <f ca="1">IF(K400&lt;&gt;"",IF(COUNTIF(Blocks!B$3:B1385,D400)=0,IF('Board Active'!N400=TODAY(),"Due Today",IF(R400="",IF('Board Active'!N400&lt;TODAY(),"Late",IF(B400="Done","Done","On Time")))),"Blocked"),"")</f>
        <v/>
      </c>
      <c r="D400" s="48" t="str">
        <f>IF(E400&lt;&gt;"",Settings!B$9&amp;A400,"")</f>
        <v/>
      </c>
      <c r="F400" t="str">
        <f t="shared" si="21"/>
        <v/>
      </c>
      <c r="H400" t="str">
        <f t="shared" ref="H400:H463" si="23">IF(J400="&lt;= 1 day","XS",IF(J400="2 days","S",IF(J400="3 days","M",IF(J400="&lt;= 1 week","L",IF(J400="&lt;= 2 weeks","XL","")))))</f>
        <v/>
      </c>
      <c r="K400" s="12"/>
      <c r="S400" s="48" t="str">
        <f t="shared" si="22"/>
        <v/>
      </c>
    </row>
    <row r="401" spans="2:19" x14ac:dyDescent="0.25">
      <c r="B401" s="48"/>
      <c r="C401" t="str">
        <f ca="1">IF(K401&lt;&gt;"",IF(COUNTIF(Blocks!B$3:B1386,D401)=0,IF('Board Active'!N401=TODAY(),"Due Today",IF(R401="",IF('Board Active'!N401&lt;TODAY(),"Late",IF(B401="Done","Done","On Time")))),"Blocked"),"")</f>
        <v/>
      </c>
      <c r="D401" s="48" t="str">
        <f>IF(E401&lt;&gt;"",Settings!B$9&amp;A401,"")</f>
        <v/>
      </c>
      <c r="F401" t="str">
        <f t="shared" si="21"/>
        <v/>
      </c>
      <c r="H401" t="str">
        <f t="shared" si="23"/>
        <v/>
      </c>
      <c r="K401" s="12"/>
      <c r="S401" s="48" t="str">
        <f t="shared" si="22"/>
        <v/>
      </c>
    </row>
    <row r="402" spans="2:19" x14ac:dyDescent="0.25">
      <c r="B402" s="48"/>
      <c r="C402" t="str">
        <f ca="1">IF(K402&lt;&gt;"",IF(COUNTIF(Blocks!B$3:B1387,D402)=0,IF('Board Active'!N402=TODAY(),"Due Today",IF(R402="",IF('Board Active'!N402&lt;TODAY(),"Late",IF(B402="Done","Done","On Time")))),"Blocked"),"")</f>
        <v/>
      </c>
      <c r="D402" s="48" t="str">
        <f>IF(E402&lt;&gt;"",Settings!B$9&amp;A402,"")</f>
        <v/>
      </c>
      <c r="F402" t="str">
        <f t="shared" si="21"/>
        <v/>
      </c>
      <c r="H402" t="str">
        <f t="shared" si="23"/>
        <v/>
      </c>
      <c r="K402" s="12"/>
      <c r="S402" s="48" t="str">
        <f t="shared" si="22"/>
        <v/>
      </c>
    </row>
    <row r="403" spans="2:19" x14ac:dyDescent="0.25">
      <c r="B403" s="48"/>
      <c r="C403" t="str">
        <f ca="1">IF(K403&lt;&gt;"",IF(COUNTIF(Blocks!B$3:B1388,D403)=0,IF('Board Active'!N403=TODAY(),"Due Today",IF(R403="",IF('Board Active'!N403&lt;TODAY(),"Late",IF(B403="Done","Done","On Time")))),"Blocked"),"")</f>
        <v/>
      </c>
      <c r="D403" s="48" t="str">
        <f>IF(E403&lt;&gt;"",Settings!B$9&amp;A403,"")</f>
        <v/>
      </c>
      <c r="F403" t="str">
        <f t="shared" si="21"/>
        <v/>
      </c>
      <c r="H403" t="str">
        <f t="shared" si="23"/>
        <v/>
      </c>
      <c r="K403" s="12"/>
      <c r="S403" s="48" t="str">
        <f t="shared" si="22"/>
        <v/>
      </c>
    </row>
    <row r="404" spans="2:19" x14ac:dyDescent="0.25">
      <c r="B404" s="48"/>
      <c r="C404" t="str">
        <f ca="1">IF(K404&lt;&gt;"",IF(COUNTIF(Blocks!B$3:B1389,D404)=0,IF('Board Active'!N404=TODAY(),"Due Today",IF(R404="",IF('Board Active'!N404&lt;TODAY(),"Late",IF(B404="Done","Done","On Time")))),"Blocked"),"")</f>
        <v/>
      </c>
      <c r="D404" s="48" t="str">
        <f>IF(E404&lt;&gt;"",Settings!B$9&amp;A404,"")</f>
        <v/>
      </c>
      <c r="F404" t="str">
        <f t="shared" si="21"/>
        <v/>
      </c>
      <c r="H404" t="str">
        <f t="shared" si="23"/>
        <v/>
      </c>
      <c r="K404" s="12"/>
      <c r="S404" s="48" t="str">
        <f t="shared" si="22"/>
        <v/>
      </c>
    </row>
    <row r="405" spans="2:19" x14ac:dyDescent="0.25">
      <c r="B405" s="48"/>
      <c r="C405" t="str">
        <f ca="1">IF(K405&lt;&gt;"",IF(COUNTIF(Blocks!B$3:B1390,D405)=0,IF('Board Active'!N405=TODAY(),"Due Today",IF(R405="",IF('Board Active'!N405&lt;TODAY(),"Late",IF(B405="Done","Done","On Time")))),"Blocked"),"")</f>
        <v/>
      </c>
      <c r="D405" s="48" t="str">
        <f>IF(E405&lt;&gt;"",Settings!B$9&amp;A405,"")</f>
        <v/>
      </c>
      <c r="F405" t="str">
        <f t="shared" si="21"/>
        <v/>
      </c>
      <c r="H405" t="str">
        <f t="shared" si="23"/>
        <v/>
      </c>
      <c r="K405" s="12"/>
      <c r="S405" s="48" t="str">
        <f t="shared" si="22"/>
        <v/>
      </c>
    </row>
    <row r="406" spans="2:19" x14ac:dyDescent="0.25">
      <c r="B406" s="48"/>
      <c r="C406" t="str">
        <f ca="1">IF(K406&lt;&gt;"",IF(COUNTIF(Blocks!B$3:B1391,D406)=0,IF('Board Active'!N406=TODAY(),"Due Today",IF(R406="",IF('Board Active'!N406&lt;TODAY(),"Late",IF(B406="Done","Done","On Time")))),"Blocked"),"")</f>
        <v/>
      </c>
      <c r="D406" s="48" t="str">
        <f>IF(E406&lt;&gt;"",Settings!B$9&amp;A406,"")</f>
        <v/>
      </c>
      <c r="F406" t="str">
        <f t="shared" si="21"/>
        <v/>
      </c>
      <c r="H406" t="str">
        <f t="shared" si="23"/>
        <v/>
      </c>
      <c r="K406" s="12"/>
      <c r="S406" s="48" t="str">
        <f t="shared" si="22"/>
        <v/>
      </c>
    </row>
    <row r="407" spans="2:19" x14ac:dyDescent="0.25">
      <c r="B407" s="48"/>
      <c r="C407" t="str">
        <f ca="1">IF(K407&lt;&gt;"",IF(COUNTIF(Blocks!B$3:B1392,D407)=0,IF('Board Active'!N407=TODAY(),"Due Today",IF(R407="",IF('Board Active'!N407&lt;TODAY(),"Late",IF(B407="Done","Done","On Time")))),"Blocked"),"")</f>
        <v/>
      </c>
      <c r="D407" s="48" t="str">
        <f>IF(E407&lt;&gt;"",Settings!B$9&amp;A407,"")</f>
        <v/>
      </c>
      <c r="F407" t="str">
        <f t="shared" si="21"/>
        <v/>
      </c>
      <c r="H407" t="str">
        <f t="shared" si="23"/>
        <v/>
      </c>
      <c r="K407" s="12"/>
      <c r="S407" s="48" t="str">
        <f t="shared" si="22"/>
        <v/>
      </c>
    </row>
    <row r="408" spans="2:19" x14ac:dyDescent="0.25">
      <c r="B408" s="48"/>
      <c r="C408" t="str">
        <f ca="1">IF(K408&lt;&gt;"",IF(COUNTIF(Blocks!B$3:B1393,D408)=0,IF('Board Active'!N408=TODAY(),"Due Today",IF(R408="",IF('Board Active'!N408&lt;TODAY(),"Late",IF(B408="Done","Done","On Time")))),"Blocked"),"")</f>
        <v/>
      </c>
      <c r="D408" s="48" t="str">
        <f>IF(E408&lt;&gt;"",Settings!B$9&amp;A408,"")</f>
        <v/>
      </c>
      <c r="F408" t="str">
        <f t="shared" si="21"/>
        <v/>
      </c>
      <c r="H408" t="str">
        <f t="shared" si="23"/>
        <v/>
      </c>
      <c r="K408" s="12"/>
      <c r="S408" s="48" t="str">
        <f t="shared" si="22"/>
        <v/>
      </c>
    </row>
    <row r="409" spans="2:19" x14ac:dyDescent="0.25">
      <c r="B409" s="48"/>
      <c r="C409" t="str">
        <f ca="1">IF(K409&lt;&gt;"",IF(COUNTIF(Blocks!B$3:B1394,D409)=0,IF('Board Active'!N409=TODAY(),"Due Today",IF(R409="",IF('Board Active'!N409&lt;TODAY(),"Late",IF(B409="Done","Done","On Time")))),"Blocked"),"")</f>
        <v/>
      </c>
      <c r="D409" s="48" t="str">
        <f>IF(E409&lt;&gt;"",Settings!B$9&amp;A409,"")</f>
        <v/>
      </c>
      <c r="F409" t="str">
        <f t="shared" si="21"/>
        <v/>
      </c>
      <c r="H409" t="str">
        <f t="shared" si="23"/>
        <v/>
      </c>
      <c r="K409" s="12"/>
      <c r="S409" s="48" t="str">
        <f t="shared" si="22"/>
        <v/>
      </c>
    </row>
    <row r="410" spans="2:19" x14ac:dyDescent="0.25">
      <c r="B410" s="48"/>
      <c r="C410" t="str">
        <f ca="1">IF(K410&lt;&gt;"",IF(COUNTIF(Blocks!B$3:B1395,D410)=0,IF('Board Active'!N410=TODAY(),"Due Today",IF(R410="",IF('Board Active'!N410&lt;TODAY(),"Late",IF(B410="Done","Done","On Time")))),"Blocked"),"")</f>
        <v/>
      </c>
      <c r="D410" s="48" t="str">
        <f>IF(E410&lt;&gt;"",Settings!B$9&amp;A410,"")</f>
        <v/>
      </c>
      <c r="F410" t="str">
        <f t="shared" si="21"/>
        <v/>
      </c>
      <c r="H410" t="str">
        <f t="shared" si="23"/>
        <v/>
      </c>
      <c r="K410" s="12"/>
      <c r="S410" s="48" t="str">
        <f t="shared" si="22"/>
        <v/>
      </c>
    </row>
    <row r="411" spans="2:19" x14ac:dyDescent="0.25">
      <c r="B411" s="48"/>
      <c r="C411" t="str">
        <f ca="1">IF(K411&lt;&gt;"",IF(COUNTIF(Blocks!B$3:B1396,D411)=0,IF('Board Active'!N411=TODAY(),"Due Today",IF(R411="",IF('Board Active'!N411&lt;TODAY(),"Late",IF(B411="Done","Done","On Time")))),"Blocked"),"")</f>
        <v/>
      </c>
      <c r="D411" s="48" t="str">
        <f>IF(E411&lt;&gt;"",Settings!B$9&amp;A411,"")</f>
        <v/>
      </c>
      <c r="F411" t="str">
        <f t="shared" si="21"/>
        <v/>
      </c>
      <c r="H411" t="str">
        <f t="shared" si="23"/>
        <v/>
      </c>
      <c r="K411" s="12"/>
      <c r="S411" s="48" t="str">
        <f t="shared" si="22"/>
        <v/>
      </c>
    </row>
    <row r="412" spans="2:19" x14ac:dyDescent="0.25">
      <c r="B412" s="48"/>
      <c r="C412" t="str">
        <f ca="1">IF(K412&lt;&gt;"",IF(COUNTIF(Blocks!B$3:B1397,D412)=0,IF('Board Active'!N412=TODAY(),"Due Today",IF(R412="",IF('Board Active'!N412&lt;TODAY(),"Late",IF(B412="Done","Done","On Time")))),"Blocked"),"")</f>
        <v/>
      </c>
      <c r="D412" s="48" t="str">
        <f>IF(E412&lt;&gt;"",Settings!B$9&amp;A412,"")</f>
        <v/>
      </c>
      <c r="F412" t="str">
        <f t="shared" si="21"/>
        <v/>
      </c>
      <c r="H412" t="str">
        <f t="shared" si="23"/>
        <v/>
      </c>
      <c r="K412" s="12"/>
      <c r="S412" s="48" t="str">
        <f t="shared" si="22"/>
        <v/>
      </c>
    </row>
    <row r="413" spans="2:19" x14ac:dyDescent="0.25">
      <c r="B413" s="48"/>
      <c r="C413" t="str">
        <f ca="1">IF(K413&lt;&gt;"",IF(COUNTIF(Blocks!B$3:B1398,D413)=0,IF('Board Active'!N413=TODAY(),"Due Today",IF(R413="",IF('Board Active'!N413&lt;TODAY(),"Late",IF(B413="Done","Done","On Time")))),"Blocked"),"")</f>
        <v/>
      </c>
      <c r="D413" s="48" t="str">
        <f>IF(E413&lt;&gt;"",Settings!B$9&amp;A413,"")</f>
        <v/>
      </c>
      <c r="F413" t="str">
        <f t="shared" si="21"/>
        <v/>
      </c>
      <c r="H413" t="str">
        <f t="shared" si="23"/>
        <v/>
      </c>
      <c r="K413" s="12"/>
      <c r="S413" s="48" t="str">
        <f t="shared" si="22"/>
        <v/>
      </c>
    </row>
    <row r="414" spans="2:19" x14ac:dyDescent="0.25">
      <c r="B414" s="48"/>
      <c r="C414" t="str">
        <f ca="1">IF(K414&lt;&gt;"",IF(COUNTIF(Blocks!B$3:B1399,D414)=0,IF('Board Active'!N414=TODAY(),"Due Today",IF(R414="",IF('Board Active'!N414&lt;TODAY(),"Late",IF(B414="Done","Done","On Time")))),"Blocked"),"")</f>
        <v/>
      </c>
      <c r="D414" s="48" t="str">
        <f>IF(E414&lt;&gt;"",Settings!B$9&amp;A414,"")</f>
        <v/>
      </c>
      <c r="F414" t="str">
        <f t="shared" si="21"/>
        <v/>
      </c>
      <c r="H414" t="str">
        <f t="shared" si="23"/>
        <v/>
      </c>
      <c r="K414" s="12"/>
      <c r="S414" s="48" t="str">
        <f t="shared" si="22"/>
        <v/>
      </c>
    </row>
    <row r="415" spans="2:19" x14ac:dyDescent="0.25">
      <c r="B415" s="48"/>
      <c r="C415" t="str">
        <f ca="1">IF(K415&lt;&gt;"",IF(COUNTIF(Blocks!B$3:B1400,D415)=0,IF('Board Active'!N415=TODAY(),"Due Today",IF(R415="",IF('Board Active'!N415&lt;TODAY(),"Late",IF(B415="Done","Done","On Time")))),"Blocked"),"")</f>
        <v/>
      </c>
      <c r="D415" s="48" t="str">
        <f>IF(E415&lt;&gt;"",Settings!B$9&amp;A415,"")</f>
        <v/>
      </c>
      <c r="F415" t="str">
        <f t="shared" si="21"/>
        <v/>
      </c>
      <c r="H415" t="str">
        <f t="shared" si="23"/>
        <v/>
      </c>
      <c r="K415" s="12"/>
      <c r="S415" s="48" t="str">
        <f t="shared" si="22"/>
        <v/>
      </c>
    </row>
    <row r="416" spans="2:19" x14ac:dyDescent="0.25">
      <c r="B416" s="48"/>
      <c r="C416" t="str">
        <f ca="1">IF(K416&lt;&gt;"",IF(COUNTIF(Blocks!B$3:B1401,D416)=0,IF('Board Active'!N416=TODAY(),"Due Today",IF(R416="",IF('Board Active'!N416&lt;TODAY(),"Late",IF(B416="Done","Done","On Time")))),"Blocked"),"")</f>
        <v/>
      </c>
      <c r="D416" s="48" t="str">
        <f>IF(E416&lt;&gt;"",Settings!B$9&amp;A416,"")</f>
        <v/>
      </c>
      <c r="F416" t="str">
        <f t="shared" si="21"/>
        <v/>
      </c>
      <c r="H416" t="str">
        <f t="shared" si="23"/>
        <v/>
      </c>
      <c r="K416" s="12"/>
      <c r="S416" s="48" t="str">
        <f t="shared" si="22"/>
        <v/>
      </c>
    </row>
    <row r="417" spans="2:19" x14ac:dyDescent="0.25">
      <c r="B417" s="48"/>
      <c r="C417" t="str">
        <f ca="1">IF(K417&lt;&gt;"",IF(COUNTIF(Blocks!B$3:B1402,D417)=0,IF('Board Active'!N417=TODAY(),"Due Today",IF(R417="",IF('Board Active'!N417&lt;TODAY(),"Late",IF(B417="Done","Done","On Time")))),"Blocked"),"")</f>
        <v/>
      </c>
      <c r="D417" s="48" t="str">
        <f>IF(E417&lt;&gt;"",Settings!B$9&amp;A417,"")</f>
        <v/>
      </c>
      <c r="F417" t="str">
        <f t="shared" si="21"/>
        <v/>
      </c>
      <c r="H417" t="str">
        <f t="shared" si="23"/>
        <v/>
      </c>
      <c r="K417" s="12"/>
      <c r="S417" s="48" t="str">
        <f t="shared" si="22"/>
        <v/>
      </c>
    </row>
    <row r="418" spans="2:19" x14ac:dyDescent="0.25">
      <c r="B418" s="48"/>
      <c r="C418" t="str">
        <f ca="1">IF(K418&lt;&gt;"",IF(COUNTIF(Blocks!B$3:B1403,D418)=0,IF('Board Active'!N418=TODAY(),"Due Today",IF(R418="",IF('Board Active'!N418&lt;TODAY(),"Late",IF(B418="Done","Done","On Time")))),"Blocked"),"")</f>
        <v/>
      </c>
      <c r="D418" s="48" t="str">
        <f>IF(E418&lt;&gt;"",Settings!B$9&amp;A418,"")</f>
        <v/>
      </c>
      <c r="F418" t="str">
        <f t="shared" si="21"/>
        <v/>
      </c>
      <c r="H418" t="str">
        <f t="shared" si="23"/>
        <v/>
      </c>
      <c r="K418" s="12"/>
      <c r="S418" s="48" t="str">
        <f t="shared" si="22"/>
        <v/>
      </c>
    </row>
    <row r="419" spans="2:19" x14ac:dyDescent="0.25">
      <c r="B419" s="48"/>
      <c r="C419" t="str">
        <f ca="1">IF(K419&lt;&gt;"",IF(COUNTIF(Blocks!B$3:B1404,D419)=0,IF('Board Active'!N419=TODAY(),"Due Today",IF(R419="",IF('Board Active'!N419&lt;TODAY(),"Late",IF(B419="Done","Done","On Time")))),"Blocked"),"")</f>
        <v/>
      </c>
      <c r="D419" s="48" t="str">
        <f>IF(E419&lt;&gt;"",Settings!B$9&amp;A419,"")</f>
        <v/>
      </c>
      <c r="F419" t="str">
        <f t="shared" si="21"/>
        <v/>
      </c>
      <c r="H419" t="str">
        <f t="shared" si="23"/>
        <v/>
      </c>
      <c r="K419" s="12"/>
      <c r="S419" s="48" t="str">
        <f t="shared" si="22"/>
        <v/>
      </c>
    </row>
    <row r="420" spans="2:19" x14ac:dyDescent="0.25">
      <c r="B420" s="48"/>
      <c r="C420" t="str">
        <f ca="1">IF(K420&lt;&gt;"",IF(COUNTIF(Blocks!B$3:B1405,D420)=0,IF('Board Active'!N420=TODAY(),"Due Today",IF(R420="",IF('Board Active'!N420&lt;TODAY(),"Late",IF(B420="Done","Done","On Time")))),"Blocked"),"")</f>
        <v/>
      </c>
      <c r="D420" s="48" t="str">
        <f>IF(E420&lt;&gt;"",Settings!B$9&amp;A420,"")</f>
        <v/>
      </c>
      <c r="F420" t="str">
        <f t="shared" si="21"/>
        <v/>
      </c>
      <c r="H420" t="str">
        <f t="shared" si="23"/>
        <v/>
      </c>
      <c r="K420" s="12"/>
      <c r="S420" s="48" t="str">
        <f t="shared" si="22"/>
        <v/>
      </c>
    </row>
    <row r="421" spans="2:19" x14ac:dyDescent="0.25">
      <c r="B421" s="48"/>
      <c r="C421" t="str">
        <f ca="1">IF(K421&lt;&gt;"",IF(COUNTIF(Blocks!B$3:B1406,D421)=0,IF('Board Active'!N421=TODAY(),"Due Today",IF(R421="",IF('Board Active'!N421&lt;TODAY(),"Late",IF(B421="Done","Done","On Time")))),"Blocked"),"")</f>
        <v/>
      </c>
      <c r="D421" s="48" t="str">
        <f>IF(E421&lt;&gt;"",Settings!B$9&amp;A421,"")</f>
        <v/>
      </c>
      <c r="F421" t="str">
        <f t="shared" si="21"/>
        <v/>
      </c>
      <c r="H421" t="str">
        <f t="shared" si="23"/>
        <v/>
      </c>
      <c r="K421" s="12"/>
      <c r="S421" s="48" t="str">
        <f t="shared" si="22"/>
        <v/>
      </c>
    </row>
    <row r="422" spans="2:19" x14ac:dyDescent="0.25">
      <c r="B422" s="48"/>
      <c r="C422" t="str">
        <f ca="1">IF(K422&lt;&gt;"",IF(COUNTIF(Blocks!B$3:B1407,D422)=0,IF('Board Active'!N422=TODAY(),"Due Today",IF(R422="",IF('Board Active'!N422&lt;TODAY(),"Late",IF(B422="Done","Done","On Time")))),"Blocked"),"")</f>
        <v/>
      </c>
      <c r="D422" s="48" t="str">
        <f>IF(E422&lt;&gt;"",Settings!B$9&amp;A422,"")</f>
        <v/>
      </c>
      <c r="F422" t="str">
        <f t="shared" si="21"/>
        <v/>
      </c>
      <c r="H422" t="str">
        <f t="shared" si="23"/>
        <v/>
      </c>
      <c r="K422" s="12"/>
      <c r="S422" s="48" t="str">
        <f t="shared" si="22"/>
        <v/>
      </c>
    </row>
    <row r="423" spans="2:19" x14ac:dyDescent="0.25">
      <c r="B423" s="48"/>
      <c r="C423" t="str">
        <f ca="1">IF(K423&lt;&gt;"",IF(COUNTIF(Blocks!B$3:B1408,D423)=0,IF('Board Active'!N423=TODAY(),"Due Today",IF(R423="",IF('Board Active'!N423&lt;TODAY(),"Late",IF(B423="Done","Done","On Time")))),"Blocked"),"")</f>
        <v/>
      </c>
      <c r="D423" s="48" t="str">
        <f>IF(E423&lt;&gt;"",Settings!B$9&amp;A423,"")</f>
        <v/>
      </c>
      <c r="F423" t="str">
        <f t="shared" si="21"/>
        <v/>
      </c>
      <c r="H423" t="str">
        <f t="shared" si="23"/>
        <v/>
      </c>
      <c r="K423" s="12"/>
      <c r="S423" s="48" t="str">
        <f t="shared" si="22"/>
        <v/>
      </c>
    </row>
    <row r="424" spans="2:19" x14ac:dyDescent="0.25">
      <c r="B424" s="48"/>
      <c r="C424" t="str">
        <f ca="1">IF(K424&lt;&gt;"",IF(COUNTIF(Blocks!B$3:B1409,D424)=0,IF('Board Active'!N424=TODAY(),"Due Today",IF(R424="",IF('Board Active'!N424&lt;TODAY(),"Late",IF(B424="Done","Done","On Time")))),"Blocked"),"")</f>
        <v/>
      </c>
      <c r="D424" s="48" t="str">
        <f>IF(E424&lt;&gt;"",Settings!B$9&amp;A424,"")</f>
        <v/>
      </c>
      <c r="F424" t="str">
        <f t="shared" si="21"/>
        <v/>
      </c>
      <c r="H424" t="str">
        <f t="shared" si="23"/>
        <v/>
      </c>
      <c r="K424" s="12"/>
      <c r="S424" s="48" t="str">
        <f t="shared" si="22"/>
        <v/>
      </c>
    </row>
    <row r="425" spans="2:19" x14ac:dyDescent="0.25">
      <c r="B425" s="48"/>
      <c r="C425" t="str">
        <f ca="1">IF(K425&lt;&gt;"",IF(COUNTIF(Blocks!B$3:B1410,D425)=0,IF('Board Active'!N425=TODAY(),"Due Today",IF(R425="",IF('Board Active'!N425&lt;TODAY(),"Late",IF(B425="Done","Done","On Time")))),"Blocked"),"")</f>
        <v/>
      </c>
      <c r="D425" s="48" t="str">
        <f>IF(E425&lt;&gt;"",Settings!B$9&amp;A425,"")</f>
        <v/>
      </c>
      <c r="F425" t="str">
        <f t="shared" si="21"/>
        <v/>
      </c>
      <c r="H425" t="str">
        <f t="shared" si="23"/>
        <v/>
      </c>
      <c r="K425" s="12"/>
      <c r="S425" s="48" t="str">
        <f t="shared" si="22"/>
        <v/>
      </c>
    </row>
    <row r="426" spans="2:19" x14ac:dyDescent="0.25">
      <c r="B426" s="48"/>
      <c r="C426" t="str">
        <f ca="1">IF(K426&lt;&gt;"",IF(COUNTIF(Blocks!B$3:B1411,D426)=0,IF('Board Active'!N426=TODAY(),"Due Today",IF(R426="",IF('Board Active'!N426&lt;TODAY(),"Late",IF(B426="Done","Done","On Time")))),"Blocked"),"")</f>
        <v/>
      </c>
      <c r="D426" s="48" t="str">
        <f>IF(E426&lt;&gt;"",Settings!B$9&amp;A426,"")</f>
        <v/>
      </c>
      <c r="F426" t="str">
        <f t="shared" si="21"/>
        <v/>
      </c>
      <c r="H426" t="str">
        <f t="shared" si="23"/>
        <v/>
      </c>
      <c r="K426" s="12"/>
      <c r="S426" s="48" t="str">
        <f t="shared" si="22"/>
        <v/>
      </c>
    </row>
    <row r="427" spans="2:19" x14ac:dyDescent="0.25">
      <c r="B427" s="48"/>
      <c r="C427" t="str">
        <f ca="1">IF(K427&lt;&gt;"",IF(COUNTIF(Blocks!B$3:B1412,D427)=0,IF('Board Active'!N427=TODAY(),"Due Today",IF(R427="",IF('Board Active'!N427&lt;TODAY(),"Late",IF(B427="Done","Done","On Time")))),"Blocked"),"")</f>
        <v/>
      </c>
      <c r="D427" s="48" t="str">
        <f>IF(E427&lt;&gt;"",Settings!B$9&amp;A427,"")</f>
        <v/>
      </c>
      <c r="F427" t="str">
        <f t="shared" si="21"/>
        <v/>
      </c>
      <c r="H427" t="str">
        <f t="shared" si="23"/>
        <v/>
      </c>
      <c r="K427" s="12"/>
      <c r="S427" s="48" t="str">
        <f t="shared" si="22"/>
        <v/>
      </c>
    </row>
    <row r="428" spans="2:19" x14ac:dyDescent="0.25">
      <c r="B428" s="48"/>
      <c r="C428" t="str">
        <f ca="1">IF(K428&lt;&gt;"",IF(COUNTIF(Blocks!B$3:B1413,D428)=0,IF('Board Active'!N428=TODAY(),"Due Today",IF(R428="",IF('Board Active'!N428&lt;TODAY(),"Late",IF(B428="Done","Done","On Time")))),"Blocked"),"")</f>
        <v/>
      </c>
      <c r="D428" s="48" t="str">
        <f>IF(E428&lt;&gt;"",Settings!B$9&amp;A428,"")</f>
        <v/>
      </c>
      <c r="F428" t="str">
        <f t="shared" si="21"/>
        <v/>
      </c>
      <c r="H428" t="str">
        <f t="shared" si="23"/>
        <v/>
      </c>
      <c r="K428" s="12"/>
      <c r="S428" s="48" t="str">
        <f t="shared" si="22"/>
        <v/>
      </c>
    </row>
    <row r="429" spans="2:19" x14ac:dyDescent="0.25">
      <c r="B429" s="48"/>
      <c r="C429" t="str">
        <f ca="1">IF(K429&lt;&gt;"",IF(COUNTIF(Blocks!B$3:B1414,D429)=0,IF('Board Active'!N429=TODAY(),"Due Today",IF(R429="",IF('Board Active'!N429&lt;TODAY(),"Late",IF(B429="Done","Done","On Time")))),"Blocked"),"")</f>
        <v/>
      </c>
      <c r="D429" s="48" t="str">
        <f>IF(E429&lt;&gt;"",Settings!B$9&amp;A429,"")</f>
        <v/>
      </c>
      <c r="F429" t="str">
        <f t="shared" si="21"/>
        <v/>
      </c>
      <c r="H429" t="str">
        <f t="shared" si="23"/>
        <v/>
      </c>
      <c r="K429" s="12"/>
      <c r="S429" s="48" t="str">
        <f t="shared" si="22"/>
        <v/>
      </c>
    </row>
    <row r="430" spans="2:19" x14ac:dyDescent="0.25">
      <c r="B430" s="48"/>
      <c r="C430" t="str">
        <f ca="1">IF(K430&lt;&gt;"",IF(COUNTIF(Blocks!B$3:B1415,D430)=0,IF('Board Active'!N430=TODAY(),"Due Today",IF(R430="",IF('Board Active'!N430&lt;TODAY(),"Late",IF(B430="Done","Done","On Time")))),"Blocked"),"")</f>
        <v/>
      </c>
      <c r="D430" s="48" t="str">
        <f>IF(E430&lt;&gt;"",Settings!B$9&amp;A430,"")</f>
        <v/>
      </c>
      <c r="F430" t="str">
        <f t="shared" si="21"/>
        <v/>
      </c>
      <c r="H430" t="str">
        <f t="shared" si="23"/>
        <v/>
      </c>
      <c r="K430" s="12"/>
      <c r="S430" s="48" t="str">
        <f t="shared" si="22"/>
        <v/>
      </c>
    </row>
    <row r="431" spans="2:19" x14ac:dyDescent="0.25">
      <c r="B431" s="48"/>
      <c r="C431" t="str">
        <f ca="1">IF(K431&lt;&gt;"",IF(COUNTIF(Blocks!B$3:B1416,D431)=0,IF('Board Active'!N431=TODAY(),"Due Today",IF(R431="",IF('Board Active'!N431&lt;TODAY(),"Late",IF(B431="Done","Done","On Time")))),"Blocked"),"")</f>
        <v/>
      </c>
      <c r="D431" s="48" t="str">
        <f>IF(E431&lt;&gt;"",Settings!B$9&amp;A431,"")</f>
        <v/>
      </c>
      <c r="F431" t="str">
        <f t="shared" si="21"/>
        <v/>
      </c>
      <c r="H431" t="str">
        <f t="shared" si="23"/>
        <v/>
      </c>
      <c r="K431" s="12"/>
      <c r="S431" s="48" t="str">
        <f t="shared" si="22"/>
        <v/>
      </c>
    </row>
    <row r="432" spans="2:19" x14ac:dyDescent="0.25">
      <c r="B432" s="48"/>
      <c r="C432" t="str">
        <f ca="1">IF(K432&lt;&gt;"",IF(COUNTIF(Blocks!B$3:B1417,D432)=0,IF('Board Active'!N432=TODAY(),"Due Today",IF(R432="",IF('Board Active'!N432&lt;TODAY(),"Late",IF(B432="Done","Done","On Time")))),"Blocked"),"")</f>
        <v/>
      </c>
      <c r="D432" s="48" t="str">
        <f>IF(E432&lt;&gt;"",Settings!B$9&amp;A432,"")</f>
        <v/>
      </c>
      <c r="F432" t="str">
        <f t="shared" si="21"/>
        <v/>
      </c>
      <c r="H432" t="str">
        <f t="shared" si="23"/>
        <v/>
      </c>
      <c r="K432" s="12"/>
      <c r="S432" s="48" t="str">
        <f t="shared" si="22"/>
        <v/>
      </c>
    </row>
    <row r="433" spans="2:19" x14ac:dyDescent="0.25">
      <c r="B433" s="48"/>
      <c r="C433" t="str">
        <f ca="1">IF(K433&lt;&gt;"",IF(COUNTIF(Blocks!B$3:B1418,D433)=0,IF('Board Active'!N433=TODAY(),"Due Today",IF(R433="",IF('Board Active'!N433&lt;TODAY(),"Late",IF(B433="Done","Done","On Time")))),"Blocked"),"")</f>
        <v/>
      </c>
      <c r="D433" s="48" t="str">
        <f>IF(E433&lt;&gt;"",Settings!B$9&amp;A433,"")</f>
        <v/>
      </c>
      <c r="F433" t="str">
        <f t="shared" si="21"/>
        <v/>
      </c>
      <c r="H433" t="str">
        <f t="shared" si="23"/>
        <v/>
      </c>
      <c r="K433" s="12"/>
      <c r="S433" s="48" t="str">
        <f t="shared" si="22"/>
        <v/>
      </c>
    </row>
    <row r="434" spans="2:19" x14ac:dyDescent="0.25">
      <c r="B434" s="48"/>
      <c r="C434" t="str">
        <f ca="1">IF(K434&lt;&gt;"",IF(COUNTIF(Blocks!B$3:B1419,D434)=0,IF('Board Active'!N434=TODAY(),"Due Today",IF(R434="",IF('Board Active'!N434&lt;TODAY(),"Late",IF(B434="Done","Done","On Time")))),"Blocked"),"")</f>
        <v/>
      </c>
      <c r="D434" s="48" t="str">
        <f>IF(E434&lt;&gt;"",Settings!B$9&amp;A434,"")</f>
        <v/>
      </c>
      <c r="F434" t="str">
        <f t="shared" si="21"/>
        <v/>
      </c>
      <c r="H434" t="str">
        <f t="shared" si="23"/>
        <v/>
      </c>
      <c r="K434" s="12"/>
      <c r="S434" s="48" t="str">
        <f t="shared" si="22"/>
        <v/>
      </c>
    </row>
    <row r="435" spans="2:19" x14ac:dyDescent="0.25">
      <c r="B435" s="48"/>
      <c r="C435" t="str">
        <f ca="1">IF(K435&lt;&gt;"",IF(COUNTIF(Blocks!B$3:B1420,D435)=0,IF('Board Active'!N435=TODAY(),"Due Today",IF(R435="",IF('Board Active'!N435&lt;TODAY(),"Late",IF(B435="Done","Done","On Time")))),"Blocked"),"")</f>
        <v/>
      </c>
      <c r="D435" s="48" t="str">
        <f>IF(E435&lt;&gt;"",Settings!B$9&amp;A435,"")</f>
        <v/>
      </c>
      <c r="F435" t="str">
        <f t="shared" si="21"/>
        <v/>
      </c>
      <c r="H435" t="str">
        <f t="shared" si="23"/>
        <v/>
      </c>
      <c r="K435" s="12"/>
      <c r="S435" s="48" t="str">
        <f t="shared" si="22"/>
        <v/>
      </c>
    </row>
    <row r="436" spans="2:19" x14ac:dyDescent="0.25">
      <c r="B436" s="48"/>
      <c r="C436" t="str">
        <f ca="1">IF(K436&lt;&gt;"",IF(COUNTIF(Blocks!B$3:B1421,D436)=0,IF('Board Active'!N436=TODAY(),"Due Today",IF(R436="",IF('Board Active'!N436&lt;TODAY(),"Late",IF(B436="Done","Done","On Time")))),"Blocked"),"")</f>
        <v/>
      </c>
      <c r="D436" s="48" t="str">
        <f>IF(E436&lt;&gt;"",Settings!B$9&amp;A436,"")</f>
        <v/>
      </c>
      <c r="F436" t="str">
        <f t="shared" si="21"/>
        <v/>
      </c>
      <c r="H436" t="str">
        <f t="shared" si="23"/>
        <v/>
      </c>
      <c r="K436" s="12"/>
      <c r="S436" s="48" t="str">
        <f t="shared" si="22"/>
        <v/>
      </c>
    </row>
    <row r="437" spans="2:19" x14ac:dyDescent="0.25">
      <c r="B437" s="48"/>
      <c r="C437" t="str">
        <f ca="1">IF(K437&lt;&gt;"",IF(COUNTIF(Blocks!B$3:B1422,D437)=0,IF('Board Active'!N437=TODAY(),"Due Today",IF(R437="",IF('Board Active'!N437&lt;TODAY(),"Late",IF(B437="Done","Done","On Time")))),"Blocked"),"")</f>
        <v/>
      </c>
      <c r="D437" s="48" t="str">
        <f>IF(E437&lt;&gt;"",Settings!B$9&amp;A437,"")</f>
        <v/>
      </c>
      <c r="F437" t="str">
        <f t="shared" si="21"/>
        <v/>
      </c>
      <c r="H437" t="str">
        <f t="shared" si="23"/>
        <v/>
      </c>
      <c r="K437" s="12"/>
      <c r="S437" s="48" t="str">
        <f t="shared" si="22"/>
        <v/>
      </c>
    </row>
    <row r="438" spans="2:19" x14ac:dyDescent="0.25">
      <c r="B438" s="48"/>
      <c r="C438" t="str">
        <f ca="1">IF(K438&lt;&gt;"",IF(COUNTIF(Blocks!B$3:B1423,D438)=0,IF('Board Active'!N438=TODAY(),"Due Today",IF(R438="",IF('Board Active'!N438&lt;TODAY(),"Late",IF(B438="Done","Done","On Time")))),"Blocked"),"")</f>
        <v/>
      </c>
      <c r="D438" s="48" t="str">
        <f>IF(E438&lt;&gt;"",Settings!B$9&amp;A438,"")</f>
        <v/>
      </c>
      <c r="F438" t="str">
        <f t="shared" si="21"/>
        <v/>
      </c>
      <c r="H438" t="str">
        <f t="shared" si="23"/>
        <v/>
      </c>
      <c r="K438" s="12"/>
      <c r="S438" s="48" t="str">
        <f t="shared" si="22"/>
        <v/>
      </c>
    </row>
    <row r="439" spans="2:19" x14ac:dyDescent="0.25">
      <c r="B439" s="48"/>
      <c r="C439" t="str">
        <f ca="1">IF(K439&lt;&gt;"",IF(COUNTIF(Blocks!B$3:B1424,D439)=0,IF('Board Active'!N439=TODAY(),"Due Today",IF(R439="",IF('Board Active'!N439&lt;TODAY(),"Late",IF(B439="Done","Done","On Time")))),"Blocked"),"")</f>
        <v/>
      </c>
      <c r="D439" s="48" t="str">
        <f>IF(E439&lt;&gt;"",Settings!B$9&amp;A439,"")</f>
        <v/>
      </c>
      <c r="F439" t="str">
        <f t="shared" si="21"/>
        <v/>
      </c>
      <c r="H439" t="str">
        <f t="shared" si="23"/>
        <v/>
      </c>
      <c r="K439" s="12"/>
      <c r="S439" s="48" t="str">
        <f t="shared" si="22"/>
        <v/>
      </c>
    </row>
    <row r="440" spans="2:19" x14ac:dyDescent="0.25">
      <c r="B440" s="48"/>
      <c r="C440" t="str">
        <f ca="1">IF(K440&lt;&gt;"",IF(COUNTIF(Blocks!B$3:B1425,D440)=0,IF('Board Active'!N440=TODAY(),"Due Today",IF(R440="",IF('Board Active'!N440&lt;TODAY(),"Late",IF(B440="Done","Done","On Time")))),"Blocked"),"")</f>
        <v/>
      </c>
      <c r="D440" s="48" t="str">
        <f>IF(E440&lt;&gt;"",Settings!B$9&amp;A440,"")</f>
        <v/>
      </c>
      <c r="F440" t="str">
        <f t="shared" si="21"/>
        <v/>
      </c>
      <c r="H440" t="str">
        <f t="shared" si="23"/>
        <v/>
      </c>
      <c r="K440" s="12"/>
      <c r="S440" s="48" t="str">
        <f t="shared" si="22"/>
        <v/>
      </c>
    </row>
    <row r="441" spans="2:19" x14ac:dyDescent="0.25">
      <c r="B441" s="48"/>
      <c r="C441" t="str">
        <f ca="1">IF(K441&lt;&gt;"",IF(COUNTIF(Blocks!B$3:B1426,D441)=0,IF('Board Active'!N441=TODAY(),"Due Today",IF(R441="",IF('Board Active'!N441&lt;TODAY(),"Late",IF(B441="Done","Done","On Time")))),"Blocked"),"")</f>
        <v/>
      </c>
      <c r="D441" s="48" t="str">
        <f>IF(E441&lt;&gt;"",Settings!B$9&amp;A441,"")</f>
        <v/>
      </c>
      <c r="F441" t="str">
        <f t="shared" si="21"/>
        <v/>
      </c>
      <c r="H441" t="str">
        <f t="shared" si="23"/>
        <v/>
      </c>
      <c r="K441" s="12"/>
      <c r="S441" s="48" t="str">
        <f t="shared" si="22"/>
        <v/>
      </c>
    </row>
    <row r="442" spans="2:19" x14ac:dyDescent="0.25">
      <c r="B442" s="48"/>
      <c r="C442" t="str">
        <f ca="1">IF(K442&lt;&gt;"",IF(COUNTIF(Blocks!B$3:B1427,D442)=0,IF('Board Active'!N442=TODAY(),"Due Today",IF(R442="",IF('Board Active'!N442&lt;TODAY(),"Late",IF(B442="Done","Done","On Time")))),"Blocked"),"")</f>
        <v/>
      </c>
      <c r="D442" s="48" t="str">
        <f>IF(E442&lt;&gt;"",Settings!B$9&amp;A442,"")</f>
        <v/>
      </c>
      <c r="F442" t="str">
        <f t="shared" si="21"/>
        <v/>
      </c>
      <c r="H442" t="str">
        <f t="shared" si="23"/>
        <v/>
      </c>
      <c r="K442" s="12"/>
      <c r="S442" s="48" t="str">
        <f t="shared" si="22"/>
        <v/>
      </c>
    </row>
    <row r="443" spans="2:19" x14ac:dyDescent="0.25">
      <c r="B443" s="48"/>
      <c r="C443" t="str">
        <f ca="1">IF(K443&lt;&gt;"",IF(COUNTIF(Blocks!B$3:B1428,D443)=0,IF('Board Active'!N443=TODAY(),"Due Today",IF(R443="",IF('Board Active'!N443&lt;TODAY(),"Late",IF(B443="Done","Done","On Time")))),"Blocked"),"")</f>
        <v/>
      </c>
      <c r="D443" s="48" t="str">
        <f>IF(E443&lt;&gt;"",Settings!B$9&amp;A443,"")</f>
        <v/>
      </c>
      <c r="F443" t="str">
        <f t="shared" si="21"/>
        <v/>
      </c>
      <c r="H443" t="str">
        <f t="shared" si="23"/>
        <v/>
      </c>
      <c r="K443" s="12"/>
      <c r="S443" s="48" t="str">
        <f t="shared" si="22"/>
        <v/>
      </c>
    </row>
    <row r="444" spans="2:19" x14ac:dyDescent="0.25">
      <c r="B444" s="48"/>
      <c r="C444" t="str">
        <f ca="1">IF(K444&lt;&gt;"",IF(COUNTIF(Blocks!B$3:B1429,D444)=0,IF('Board Active'!N444=TODAY(),"Due Today",IF(R444="",IF('Board Active'!N444&lt;TODAY(),"Late",IF(B444="Done","Done","On Time")))),"Blocked"),"")</f>
        <v/>
      </c>
      <c r="D444" s="48" t="str">
        <f>IF(E444&lt;&gt;"",Settings!B$9&amp;A444,"")</f>
        <v/>
      </c>
      <c r="F444" t="str">
        <f t="shared" si="21"/>
        <v/>
      </c>
      <c r="H444" t="str">
        <f t="shared" si="23"/>
        <v/>
      </c>
      <c r="K444" s="12"/>
      <c r="S444" s="48" t="str">
        <f t="shared" si="22"/>
        <v/>
      </c>
    </row>
    <row r="445" spans="2:19" x14ac:dyDescent="0.25">
      <c r="B445" s="48"/>
      <c r="C445" t="str">
        <f ca="1">IF(K445&lt;&gt;"",IF(COUNTIF(Blocks!B$3:B1430,D445)=0,IF('Board Active'!N445=TODAY(),"Due Today",IF(R445="",IF('Board Active'!N445&lt;TODAY(),"Late",IF(B445="Done","Done","On Time")))),"Blocked"),"")</f>
        <v/>
      </c>
      <c r="D445" s="48" t="str">
        <f>IF(E445&lt;&gt;"",Settings!B$9&amp;A445,"")</f>
        <v/>
      </c>
      <c r="F445" t="str">
        <f t="shared" si="21"/>
        <v/>
      </c>
      <c r="H445" t="str">
        <f t="shared" si="23"/>
        <v/>
      </c>
      <c r="K445" s="12"/>
      <c r="S445" s="48" t="str">
        <f t="shared" si="22"/>
        <v/>
      </c>
    </row>
    <row r="446" spans="2:19" x14ac:dyDescent="0.25">
      <c r="B446" s="48"/>
      <c r="C446" t="str">
        <f ca="1">IF(K446&lt;&gt;"",IF(COUNTIF(Blocks!B$3:B1431,D446)=0,IF('Board Active'!N446=TODAY(),"Due Today",IF(R446="",IF('Board Active'!N446&lt;TODAY(),"Late",IF(B446="Done","Done","On Time")))),"Blocked"),"")</f>
        <v/>
      </c>
      <c r="D446" s="48" t="str">
        <f>IF(E446&lt;&gt;"",Settings!B$9&amp;A446,"")</f>
        <v/>
      </c>
      <c r="F446" t="str">
        <f t="shared" si="21"/>
        <v/>
      </c>
      <c r="H446" t="str">
        <f t="shared" si="23"/>
        <v/>
      </c>
      <c r="K446" s="12"/>
      <c r="S446" s="48" t="str">
        <f t="shared" si="22"/>
        <v/>
      </c>
    </row>
    <row r="447" spans="2:19" x14ac:dyDescent="0.25">
      <c r="B447" s="48"/>
      <c r="C447" t="str">
        <f ca="1">IF(K447&lt;&gt;"",IF(COUNTIF(Blocks!B$3:B1432,D447)=0,IF('Board Active'!N447=TODAY(),"Due Today",IF(R447="",IF('Board Active'!N447&lt;TODAY(),"Late",IF(B447="Done","Done","On Time")))),"Blocked"),"")</f>
        <v/>
      </c>
      <c r="D447" s="48" t="str">
        <f>IF(E447&lt;&gt;"",Settings!B$9&amp;A447,"")</f>
        <v/>
      </c>
      <c r="F447" t="str">
        <f t="shared" si="21"/>
        <v/>
      </c>
      <c r="H447" t="str">
        <f t="shared" si="23"/>
        <v/>
      </c>
      <c r="K447" s="12"/>
      <c r="S447" s="48" t="str">
        <f t="shared" si="22"/>
        <v/>
      </c>
    </row>
    <row r="448" spans="2:19" x14ac:dyDescent="0.25">
      <c r="B448" s="48"/>
      <c r="C448" t="str">
        <f ca="1">IF(K448&lt;&gt;"",IF(COUNTIF(Blocks!B$3:B1433,D448)=0,IF('Board Active'!N448=TODAY(),"Due Today",IF(R448="",IF('Board Active'!N448&lt;TODAY(),"Late",IF(B448="Done","Done","On Time")))),"Blocked"),"")</f>
        <v/>
      </c>
      <c r="D448" s="48" t="str">
        <f>IF(E448&lt;&gt;"",Settings!B$9&amp;A448,"")</f>
        <v/>
      </c>
      <c r="F448" t="str">
        <f t="shared" si="21"/>
        <v/>
      </c>
      <c r="H448" t="str">
        <f t="shared" si="23"/>
        <v/>
      </c>
      <c r="K448" s="12"/>
      <c r="S448" s="48" t="str">
        <f t="shared" si="22"/>
        <v/>
      </c>
    </row>
    <row r="449" spans="2:19" x14ac:dyDescent="0.25">
      <c r="B449" s="48"/>
      <c r="C449" t="str">
        <f ca="1">IF(K449&lt;&gt;"",IF(COUNTIF(Blocks!B$3:B1434,D449)=0,IF('Board Active'!N449=TODAY(),"Due Today",IF(R449="",IF('Board Active'!N449&lt;TODAY(),"Late",IF(B449="Done","Done","On Time")))),"Blocked"),"")</f>
        <v/>
      </c>
      <c r="D449" s="48" t="str">
        <f>IF(E449&lt;&gt;"",Settings!B$9&amp;A449,"")</f>
        <v/>
      </c>
      <c r="F449" t="str">
        <f t="shared" si="21"/>
        <v/>
      </c>
      <c r="H449" t="str">
        <f t="shared" si="23"/>
        <v/>
      </c>
      <c r="K449" s="12"/>
      <c r="S449" s="48" t="str">
        <f t="shared" si="22"/>
        <v/>
      </c>
    </row>
    <row r="450" spans="2:19" x14ac:dyDescent="0.25">
      <c r="B450" s="48"/>
      <c r="C450" t="str">
        <f ca="1">IF(K450&lt;&gt;"",IF(COUNTIF(Blocks!B$3:B1435,D450)=0,IF('Board Active'!N450=TODAY(),"Due Today",IF(R450="",IF('Board Active'!N450&lt;TODAY(),"Late",IF(B450="Done","Done","On Time")))),"Blocked"),"")</f>
        <v/>
      </c>
      <c r="D450" s="48" t="str">
        <f>IF(E450&lt;&gt;"",Settings!B$9&amp;A450,"")</f>
        <v/>
      </c>
      <c r="F450" t="str">
        <f t="shared" si="21"/>
        <v/>
      </c>
      <c r="H450" t="str">
        <f t="shared" si="23"/>
        <v/>
      </c>
      <c r="K450" s="12"/>
      <c r="S450" s="48" t="str">
        <f t="shared" si="22"/>
        <v/>
      </c>
    </row>
    <row r="451" spans="2:19" x14ac:dyDescent="0.25">
      <c r="B451" s="48"/>
      <c r="C451" t="str">
        <f ca="1">IF(K451&lt;&gt;"",IF(COUNTIF(Blocks!B$3:B1436,D451)=0,IF('Board Active'!N451=TODAY(),"Due Today",IF(R451="",IF('Board Active'!N451&lt;TODAY(),"Late",IF(B451="Done","Done","On Time")))),"Blocked"),"")</f>
        <v/>
      </c>
      <c r="D451" s="48" t="str">
        <f>IF(E451&lt;&gt;"",Settings!B$9&amp;A451,"")</f>
        <v/>
      </c>
      <c r="F451" t="str">
        <f t="shared" si="21"/>
        <v/>
      </c>
      <c r="H451" t="str">
        <f t="shared" si="23"/>
        <v/>
      </c>
      <c r="K451" s="12"/>
      <c r="S451" s="48" t="str">
        <f t="shared" si="22"/>
        <v/>
      </c>
    </row>
    <row r="452" spans="2:19" x14ac:dyDescent="0.25">
      <c r="B452" s="48"/>
      <c r="C452" t="str">
        <f ca="1">IF(K452&lt;&gt;"",IF(COUNTIF(Blocks!B$3:B1437,D452)=0,IF('Board Active'!N452=TODAY(),"Due Today",IF(R452="",IF('Board Active'!N452&lt;TODAY(),"Late",IF(B452="Done","Done","On Time")))),"Blocked"),"")</f>
        <v/>
      </c>
      <c r="D452" s="48" t="str">
        <f>IF(E452&lt;&gt;"",Settings!B$9&amp;A452,"")</f>
        <v/>
      </c>
      <c r="F452" t="str">
        <f t="shared" ref="F452:F515" si="24">IF(E452&lt;&gt;"",IF(C452="Blocked",C452&amp;" - "&amp;E452,E452),"")</f>
        <v/>
      </c>
      <c r="H452" t="str">
        <f t="shared" si="23"/>
        <v/>
      </c>
      <c r="K452" s="12"/>
      <c r="S452" s="48" t="str">
        <f t="shared" ref="S452:S504" si="25">IF(B452="Done",R452-L452,"")</f>
        <v/>
      </c>
    </row>
    <row r="453" spans="2:19" x14ac:dyDescent="0.25">
      <c r="B453" s="48"/>
      <c r="C453" t="str">
        <f ca="1">IF(K453&lt;&gt;"",IF(COUNTIF(Blocks!B$3:B1438,D453)=0,IF('Board Active'!N453=TODAY(),"Due Today",IF(R453="",IF('Board Active'!N453&lt;TODAY(),"Late",IF(B453="Done","Done","On Time")))),"Blocked"),"")</f>
        <v/>
      </c>
      <c r="D453" s="48" t="str">
        <f>IF(E453&lt;&gt;"",Settings!B$9&amp;A453,"")</f>
        <v/>
      </c>
      <c r="F453" t="str">
        <f t="shared" si="24"/>
        <v/>
      </c>
      <c r="H453" t="str">
        <f t="shared" si="23"/>
        <v/>
      </c>
      <c r="K453" s="12"/>
      <c r="S453" s="48" t="str">
        <f t="shared" si="25"/>
        <v/>
      </c>
    </row>
    <row r="454" spans="2:19" x14ac:dyDescent="0.25">
      <c r="B454" s="48"/>
      <c r="C454" t="str">
        <f ca="1">IF(K454&lt;&gt;"",IF(COUNTIF(Blocks!B$3:B1439,D454)=0,IF('Board Active'!N454=TODAY(),"Due Today",IF(R454="",IF('Board Active'!N454&lt;TODAY(),"Late",IF(B454="Done","Done","On Time")))),"Blocked"),"")</f>
        <v/>
      </c>
      <c r="D454" s="48" t="str">
        <f>IF(E454&lt;&gt;"",Settings!B$9&amp;A454,"")</f>
        <v/>
      </c>
      <c r="F454" t="str">
        <f t="shared" si="24"/>
        <v/>
      </c>
      <c r="H454" t="str">
        <f t="shared" si="23"/>
        <v/>
      </c>
      <c r="K454" s="12"/>
      <c r="S454" s="48" t="str">
        <f t="shared" si="25"/>
        <v/>
      </c>
    </row>
    <row r="455" spans="2:19" x14ac:dyDescent="0.25">
      <c r="B455" s="48"/>
      <c r="C455" t="str">
        <f ca="1">IF(K455&lt;&gt;"",IF(COUNTIF(Blocks!B$3:B1440,D455)=0,IF('Board Active'!N455=TODAY(),"Due Today",IF(R455="",IF('Board Active'!N455&lt;TODAY(),"Late",IF(B455="Done","Done","On Time")))),"Blocked"),"")</f>
        <v/>
      </c>
      <c r="D455" s="48" t="str">
        <f>IF(E455&lt;&gt;"",Settings!B$9&amp;A455,"")</f>
        <v/>
      </c>
      <c r="F455" t="str">
        <f t="shared" si="24"/>
        <v/>
      </c>
      <c r="H455" t="str">
        <f t="shared" si="23"/>
        <v/>
      </c>
      <c r="K455" s="12"/>
      <c r="S455" s="48" t="str">
        <f t="shared" si="25"/>
        <v/>
      </c>
    </row>
    <row r="456" spans="2:19" x14ac:dyDescent="0.25">
      <c r="B456" s="48"/>
      <c r="C456" t="str">
        <f ca="1">IF(K456&lt;&gt;"",IF(COUNTIF(Blocks!B$3:B1441,D456)=0,IF('Board Active'!N456=TODAY(),"Due Today",IF(R456="",IF('Board Active'!N456&lt;TODAY(),"Late",IF(B456="Done","Done","On Time")))),"Blocked"),"")</f>
        <v/>
      </c>
      <c r="D456" s="48" t="str">
        <f>IF(E456&lt;&gt;"",Settings!B$9&amp;A456,"")</f>
        <v/>
      </c>
      <c r="F456" t="str">
        <f t="shared" si="24"/>
        <v/>
      </c>
      <c r="H456" t="str">
        <f t="shared" si="23"/>
        <v/>
      </c>
      <c r="K456" s="12"/>
      <c r="S456" s="48" t="str">
        <f t="shared" si="25"/>
        <v/>
      </c>
    </row>
    <row r="457" spans="2:19" x14ac:dyDescent="0.25">
      <c r="B457" s="48"/>
      <c r="C457" t="str">
        <f ca="1">IF(K457&lt;&gt;"",IF(COUNTIF(Blocks!B$3:B1442,D457)=0,IF('Board Active'!N457=TODAY(),"Due Today",IF(R457="",IF('Board Active'!N457&lt;TODAY(),"Late",IF(B457="Done","Done","On Time")))),"Blocked"),"")</f>
        <v/>
      </c>
      <c r="D457" s="48" t="str">
        <f>IF(E457&lt;&gt;"",Settings!B$9&amp;A457,"")</f>
        <v/>
      </c>
      <c r="F457" t="str">
        <f t="shared" si="24"/>
        <v/>
      </c>
      <c r="H457" t="str">
        <f t="shared" si="23"/>
        <v/>
      </c>
      <c r="K457" s="12"/>
      <c r="S457" s="48" t="str">
        <f t="shared" si="25"/>
        <v/>
      </c>
    </row>
    <row r="458" spans="2:19" x14ac:dyDescent="0.25">
      <c r="B458" s="48"/>
      <c r="C458" t="str">
        <f ca="1">IF(K458&lt;&gt;"",IF(COUNTIF(Blocks!B$3:B1443,D458)=0,IF('Board Active'!N458=TODAY(),"Due Today",IF(R458="",IF('Board Active'!N458&lt;TODAY(),"Late",IF(B458="Done","Done","On Time")))),"Blocked"),"")</f>
        <v/>
      </c>
      <c r="D458" s="48" t="str">
        <f>IF(E458&lt;&gt;"",Settings!B$9&amp;A458,"")</f>
        <v/>
      </c>
      <c r="F458" t="str">
        <f t="shared" si="24"/>
        <v/>
      </c>
      <c r="H458" t="str">
        <f t="shared" si="23"/>
        <v/>
      </c>
      <c r="K458" s="12"/>
      <c r="S458" s="48" t="str">
        <f t="shared" si="25"/>
        <v/>
      </c>
    </row>
    <row r="459" spans="2:19" x14ac:dyDescent="0.25">
      <c r="B459" s="48"/>
      <c r="C459" t="str">
        <f ca="1">IF(K459&lt;&gt;"",IF(COUNTIF(Blocks!B$3:B1444,D459)=0,IF('Board Active'!N459=TODAY(),"Due Today",IF(R459="",IF('Board Active'!N459&lt;TODAY(),"Late",IF(B459="Done","Done","On Time")))),"Blocked"),"")</f>
        <v/>
      </c>
      <c r="D459" s="48" t="str">
        <f>IF(E459&lt;&gt;"",Settings!B$9&amp;A459,"")</f>
        <v/>
      </c>
      <c r="F459" t="str">
        <f t="shared" si="24"/>
        <v/>
      </c>
      <c r="H459" t="str">
        <f t="shared" si="23"/>
        <v/>
      </c>
      <c r="K459" s="12"/>
      <c r="S459" s="48" t="str">
        <f t="shared" si="25"/>
        <v/>
      </c>
    </row>
    <row r="460" spans="2:19" x14ac:dyDescent="0.25">
      <c r="B460" s="48"/>
      <c r="C460" t="str">
        <f ca="1">IF(K460&lt;&gt;"",IF(COUNTIF(Blocks!B$3:B1445,D460)=0,IF('Board Active'!N460=TODAY(),"Due Today",IF(R460="",IF('Board Active'!N460&lt;TODAY(),"Late",IF(B460="Done","Done","On Time")))),"Blocked"),"")</f>
        <v/>
      </c>
      <c r="D460" s="48" t="str">
        <f>IF(E460&lt;&gt;"",Settings!B$9&amp;A460,"")</f>
        <v/>
      </c>
      <c r="F460" t="str">
        <f t="shared" si="24"/>
        <v/>
      </c>
      <c r="H460" t="str">
        <f t="shared" si="23"/>
        <v/>
      </c>
      <c r="K460" s="12"/>
      <c r="S460" s="48" t="str">
        <f t="shared" si="25"/>
        <v/>
      </c>
    </row>
    <row r="461" spans="2:19" x14ac:dyDescent="0.25">
      <c r="B461" s="48"/>
      <c r="C461" t="str">
        <f ca="1">IF(K461&lt;&gt;"",IF(COUNTIF(Blocks!B$3:B1446,D461)=0,IF('Board Active'!N461=TODAY(),"Due Today",IF(R461="",IF('Board Active'!N461&lt;TODAY(),"Late",IF(B461="Done","Done","On Time")))),"Blocked"),"")</f>
        <v/>
      </c>
      <c r="D461" s="48" t="str">
        <f>IF(E461&lt;&gt;"",Settings!B$9&amp;A461,"")</f>
        <v/>
      </c>
      <c r="F461" t="str">
        <f t="shared" si="24"/>
        <v/>
      </c>
      <c r="H461" t="str">
        <f t="shared" si="23"/>
        <v/>
      </c>
      <c r="K461" s="12"/>
      <c r="S461" s="48" t="str">
        <f t="shared" si="25"/>
        <v/>
      </c>
    </row>
    <row r="462" spans="2:19" x14ac:dyDescent="0.25">
      <c r="B462" s="48"/>
      <c r="C462" t="str">
        <f ca="1">IF(K462&lt;&gt;"",IF(COUNTIF(Blocks!B$3:B1447,D462)=0,IF('Board Active'!N462=TODAY(),"Due Today",IF(R462="",IF('Board Active'!N462&lt;TODAY(),"Late",IF(B462="Done","Done","On Time")))),"Blocked"),"")</f>
        <v/>
      </c>
      <c r="D462" s="48" t="str">
        <f>IF(E462&lt;&gt;"",Settings!B$9&amp;A462,"")</f>
        <v/>
      </c>
      <c r="F462" t="str">
        <f t="shared" si="24"/>
        <v/>
      </c>
      <c r="H462" t="str">
        <f t="shared" si="23"/>
        <v/>
      </c>
      <c r="K462" s="12"/>
      <c r="S462" s="48" t="str">
        <f t="shared" si="25"/>
        <v/>
      </c>
    </row>
    <row r="463" spans="2:19" x14ac:dyDescent="0.25">
      <c r="B463" s="48"/>
      <c r="C463" t="str">
        <f ca="1">IF(K463&lt;&gt;"",IF(COUNTIF(Blocks!B$3:B1448,D463)=0,IF('Board Active'!N463=TODAY(),"Due Today",IF(R463="",IF('Board Active'!N463&lt;TODAY(),"Late",IF(B463="Done","Done","On Time")))),"Blocked"),"")</f>
        <v/>
      </c>
      <c r="D463" s="48" t="str">
        <f>IF(E463&lt;&gt;"",Settings!B$9&amp;A463,"")</f>
        <v/>
      </c>
      <c r="F463" t="str">
        <f t="shared" si="24"/>
        <v/>
      </c>
      <c r="H463" t="str">
        <f t="shared" si="23"/>
        <v/>
      </c>
      <c r="K463" s="12"/>
      <c r="S463" s="48" t="str">
        <f t="shared" si="25"/>
        <v/>
      </c>
    </row>
    <row r="464" spans="2:19" x14ac:dyDescent="0.25">
      <c r="B464" s="48"/>
      <c r="C464" t="str">
        <f ca="1">IF(K464&lt;&gt;"",IF(COUNTIF(Blocks!B$3:B1449,D464)=0,IF('Board Active'!N464=TODAY(),"Due Today",IF(R464="",IF('Board Active'!N464&lt;TODAY(),"Late",IF(B464="Done","Done","On Time")))),"Blocked"),"")</f>
        <v/>
      </c>
      <c r="D464" s="48" t="str">
        <f>IF(E464&lt;&gt;"",Settings!B$9&amp;A464,"")</f>
        <v/>
      </c>
      <c r="F464" t="str">
        <f t="shared" si="24"/>
        <v/>
      </c>
      <c r="H464" t="str">
        <f t="shared" ref="H464:H527" si="26">IF(J464="&lt;= 1 day","XS",IF(J464="2 days","S",IF(J464="3 days","M",IF(J464="&lt;= 1 week","L",IF(J464="&lt;= 2 weeks","XL","")))))</f>
        <v/>
      </c>
      <c r="K464" s="12"/>
      <c r="S464" s="48" t="str">
        <f t="shared" si="25"/>
        <v/>
      </c>
    </row>
    <row r="465" spans="2:19" x14ac:dyDescent="0.25">
      <c r="B465" s="48"/>
      <c r="C465" t="str">
        <f ca="1">IF(K465&lt;&gt;"",IF(COUNTIF(Blocks!B$3:B1450,D465)=0,IF('Board Active'!N465=TODAY(),"Due Today",IF(R465="",IF('Board Active'!N465&lt;TODAY(),"Late",IF(B465="Done","Done","On Time")))),"Blocked"),"")</f>
        <v/>
      </c>
      <c r="D465" s="48" t="str">
        <f>IF(E465&lt;&gt;"",Settings!B$9&amp;A465,"")</f>
        <v/>
      </c>
      <c r="F465" t="str">
        <f t="shared" si="24"/>
        <v/>
      </c>
      <c r="H465" t="str">
        <f t="shared" si="26"/>
        <v/>
      </c>
      <c r="K465" s="12"/>
      <c r="S465" s="48" t="str">
        <f t="shared" si="25"/>
        <v/>
      </c>
    </row>
    <row r="466" spans="2:19" x14ac:dyDescent="0.25">
      <c r="B466" s="48"/>
      <c r="C466" t="str">
        <f ca="1">IF(K466&lt;&gt;"",IF(COUNTIF(Blocks!B$3:B1451,D466)=0,IF('Board Active'!N466=TODAY(),"Due Today",IF(R466="",IF('Board Active'!N466&lt;TODAY(),"Late",IF(B466="Done","Done","On Time")))),"Blocked"),"")</f>
        <v/>
      </c>
      <c r="D466" s="48" t="str">
        <f>IF(E466&lt;&gt;"",Settings!B$9&amp;A466,"")</f>
        <v/>
      </c>
      <c r="F466" t="str">
        <f t="shared" si="24"/>
        <v/>
      </c>
      <c r="H466" t="str">
        <f t="shared" si="26"/>
        <v/>
      </c>
      <c r="K466" s="12"/>
      <c r="S466" s="48" t="str">
        <f t="shared" si="25"/>
        <v/>
      </c>
    </row>
    <row r="467" spans="2:19" x14ac:dyDescent="0.25">
      <c r="B467" s="48"/>
      <c r="C467" t="str">
        <f ca="1">IF(K467&lt;&gt;"",IF(COUNTIF(Blocks!B$3:B1452,D467)=0,IF('Board Active'!N467=TODAY(),"Due Today",IF(R467="",IF('Board Active'!N467&lt;TODAY(),"Late",IF(B467="Done","Done","On Time")))),"Blocked"),"")</f>
        <v/>
      </c>
      <c r="D467" s="48" t="str">
        <f>IF(E467&lt;&gt;"",Settings!B$9&amp;A467,"")</f>
        <v/>
      </c>
      <c r="F467" t="str">
        <f t="shared" si="24"/>
        <v/>
      </c>
      <c r="H467" t="str">
        <f t="shared" si="26"/>
        <v/>
      </c>
      <c r="K467" s="12"/>
      <c r="S467" s="48" t="str">
        <f t="shared" si="25"/>
        <v/>
      </c>
    </row>
    <row r="468" spans="2:19" x14ac:dyDescent="0.25">
      <c r="B468" s="48"/>
      <c r="C468" t="str">
        <f ca="1">IF(K468&lt;&gt;"",IF(COUNTIF(Blocks!B$3:B1453,D468)=0,IF('Board Active'!N468=TODAY(),"Due Today",IF(R468="",IF('Board Active'!N468&lt;TODAY(),"Late",IF(B468="Done","Done","On Time")))),"Blocked"),"")</f>
        <v/>
      </c>
      <c r="D468" s="48" t="str">
        <f>IF(E468&lt;&gt;"",Settings!B$9&amp;A468,"")</f>
        <v/>
      </c>
      <c r="F468" t="str">
        <f t="shared" si="24"/>
        <v/>
      </c>
      <c r="H468" t="str">
        <f t="shared" si="26"/>
        <v/>
      </c>
      <c r="K468" s="12"/>
      <c r="S468" s="48" t="str">
        <f t="shared" si="25"/>
        <v/>
      </c>
    </row>
    <row r="469" spans="2:19" x14ac:dyDescent="0.25">
      <c r="B469" s="48"/>
      <c r="C469" t="str">
        <f ca="1">IF(K469&lt;&gt;"",IF(COUNTIF(Blocks!B$3:B1454,D469)=0,IF('Board Active'!N469=TODAY(),"Due Today",IF(R469="",IF('Board Active'!N469&lt;TODAY(),"Late",IF(B469="Done","Done","On Time")))),"Blocked"),"")</f>
        <v/>
      </c>
      <c r="D469" s="48" t="str">
        <f>IF(E469&lt;&gt;"",Settings!B$9&amp;A469,"")</f>
        <v/>
      </c>
      <c r="F469" t="str">
        <f t="shared" si="24"/>
        <v/>
      </c>
      <c r="H469" t="str">
        <f t="shared" si="26"/>
        <v/>
      </c>
      <c r="K469" s="12"/>
      <c r="S469" s="48" t="str">
        <f t="shared" si="25"/>
        <v/>
      </c>
    </row>
    <row r="470" spans="2:19" x14ac:dyDescent="0.25">
      <c r="B470" s="48"/>
      <c r="C470" t="str">
        <f ca="1">IF(K470&lt;&gt;"",IF(COUNTIF(Blocks!B$3:B1455,D470)=0,IF('Board Active'!N470=TODAY(),"Due Today",IF(R470="",IF('Board Active'!N470&lt;TODAY(),"Late",IF(B470="Done","Done","On Time")))),"Blocked"),"")</f>
        <v/>
      </c>
      <c r="D470" s="48" t="str">
        <f>IF(E470&lt;&gt;"",Settings!B$9&amp;A470,"")</f>
        <v/>
      </c>
      <c r="F470" t="str">
        <f t="shared" si="24"/>
        <v/>
      </c>
      <c r="H470" t="str">
        <f t="shared" si="26"/>
        <v/>
      </c>
      <c r="K470" s="12"/>
      <c r="S470" s="48" t="str">
        <f t="shared" si="25"/>
        <v/>
      </c>
    </row>
    <row r="471" spans="2:19" x14ac:dyDescent="0.25">
      <c r="B471" s="48"/>
      <c r="C471" t="str">
        <f ca="1">IF(K471&lt;&gt;"",IF(COUNTIF(Blocks!B$3:B1456,D471)=0,IF('Board Active'!N471=TODAY(),"Due Today",IF(R471="",IF('Board Active'!N471&lt;TODAY(),"Late",IF(B471="Done","Done","On Time")))),"Blocked"),"")</f>
        <v/>
      </c>
      <c r="D471" s="48" t="str">
        <f>IF(E471&lt;&gt;"",Settings!B$9&amp;A471,"")</f>
        <v/>
      </c>
      <c r="F471" t="str">
        <f t="shared" si="24"/>
        <v/>
      </c>
      <c r="H471" t="str">
        <f t="shared" si="26"/>
        <v/>
      </c>
      <c r="K471" s="12"/>
      <c r="S471" s="48" t="str">
        <f t="shared" si="25"/>
        <v/>
      </c>
    </row>
    <row r="472" spans="2:19" x14ac:dyDescent="0.25">
      <c r="B472" s="48"/>
      <c r="C472" t="str">
        <f ca="1">IF(K472&lt;&gt;"",IF(COUNTIF(Blocks!B$3:B1457,D472)=0,IF('Board Active'!N472=TODAY(),"Due Today",IF(R472="",IF('Board Active'!N472&lt;TODAY(),"Late",IF(B472="Done","Done","On Time")))),"Blocked"),"")</f>
        <v/>
      </c>
      <c r="D472" s="48" t="str">
        <f>IF(E472&lt;&gt;"",Settings!B$9&amp;A472,"")</f>
        <v/>
      </c>
      <c r="F472" t="str">
        <f t="shared" si="24"/>
        <v/>
      </c>
      <c r="H472" t="str">
        <f t="shared" si="26"/>
        <v/>
      </c>
      <c r="K472" s="12"/>
      <c r="S472" s="48" t="str">
        <f t="shared" si="25"/>
        <v/>
      </c>
    </row>
    <row r="473" spans="2:19" x14ac:dyDescent="0.25">
      <c r="B473" s="48"/>
      <c r="C473" t="str">
        <f ca="1">IF(K473&lt;&gt;"",IF(COUNTIF(Blocks!B$3:B1458,D473)=0,IF('Board Active'!N473=TODAY(),"Due Today",IF(R473="",IF('Board Active'!N473&lt;TODAY(),"Late",IF(B473="Done","Done","On Time")))),"Blocked"),"")</f>
        <v/>
      </c>
      <c r="D473" s="48" t="str">
        <f>IF(E473&lt;&gt;"",Settings!B$9&amp;A473,"")</f>
        <v/>
      </c>
      <c r="F473" t="str">
        <f t="shared" si="24"/>
        <v/>
      </c>
      <c r="H473" t="str">
        <f t="shared" si="26"/>
        <v/>
      </c>
      <c r="K473" s="12"/>
      <c r="S473" s="48" t="str">
        <f t="shared" si="25"/>
        <v/>
      </c>
    </row>
    <row r="474" spans="2:19" x14ac:dyDescent="0.25">
      <c r="B474" s="48"/>
      <c r="D474" s="48" t="str">
        <f>IF(E474&lt;&gt;"",Settings!B$9&amp;A474,"")</f>
        <v/>
      </c>
      <c r="F474" t="str">
        <f t="shared" si="24"/>
        <v/>
      </c>
      <c r="H474" t="str">
        <f t="shared" si="26"/>
        <v/>
      </c>
      <c r="K474" s="12"/>
      <c r="S474" s="48" t="str">
        <f t="shared" si="25"/>
        <v/>
      </c>
    </row>
    <row r="475" spans="2:19" x14ac:dyDescent="0.25">
      <c r="B475" s="48"/>
      <c r="D475" s="48" t="str">
        <f>IF(E475&lt;&gt;"",Settings!B$9&amp;A475,"")</f>
        <v/>
      </c>
      <c r="F475" t="str">
        <f t="shared" si="24"/>
        <v/>
      </c>
      <c r="H475" t="str">
        <f t="shared" si="26"/>
        <v/>
      </c>
      <c r="K475" s="12"/>
      <c r="S475" s="48" t="str">
        <f t="shared" si="25"/>
        <v/>
      </c>
    </row>
    <row r="476" spans="2:19" x14ac:dyDescent="0.25">
      <c r="B476" s="48"/>
      <c r="D476" s="48" t="str">
        <f>IF(E476&lt;&gt;"",Settings!B$9&amp;A476,"")</f>
        <v/>
      </c>
      <c r="F476" t="str">
        <f t="shared" si="24"/>
        <v/>
      </c>
      <c r="H476" t="str">
        <f t="shared" si="26"/>
        <v/>
      </c>
      <c r="K476" s="12"/>
      <c r="S476" s="48" t="str">
        <f t="shared" si="25"/>
        <v/>
      </c>
    </row>
    <row r="477" spans="2:19" x14ac:dyDescent="0.25">
      <c r="B477" s="48"/>
      <c r="D477" s="48" t="str">
        <f>IF(E477&lt;&gt;"",Settings!B$9&amp;A477,"")</f>
        <v/>
      </c>
      <c r="F477" t="str">
        <f t="shared" si="24"/>
        <v/>
      </c>
      <c r="H477" t="str">
        <f t="shared" si="26"/>
        <v/>
      </c>
      <c r="K477" s="12"/>
      <c r="S477" s="48" t="str">
        <f t="shared" si="25"/>
        <v/>
      </c>
    </row>
    <row r="478" spans="2:19" x14ac:dyDescent="0.25">
      <c r="B478" s="48"/>
      <c r="D478" s="48" t="str">
        <f>IF(E478&lt;&gt;"",Settings!B$9&amp;A478,"")</f>
        <v/>
      </c>
      <c r="F478" t="str">
        <f t="shared" si="24"/>
        <v/>
      </c>
      <c r="H478" t="str">
        <f t="shared" si="26"/>
        <v/>
      </c>
      <c r="K478" s="12"/>
      <c r="S478" s="48" t="str">
        <f t="shared" si="25"/>
        <v/>
      </c>
    </row>
    <row r="479" spans="2:19" x14ac:dyDescent="0.25">
      <c r="B479" s="48"/>
      <c r="D479" s="48" t="str">
        <f>IF(E479&lt;&gt;"",Settings!B$9&amp;A479,"")</f>
        <v/>
      </c>
      <c r="F479" t="str">
        <f t="shared" si="24"/>
        <v/>
      </c>
      <c r="H479" t="str">
        <f t="shared" si="26"/>
        <v/>
      </c>
      <c r="K479" s="12"/>
      <c r="S479" s="48" t="str">
        <f t="shared" si="25"/>
        <v/>
      </c>
    </row>
    <row r="480" spans="2:19" x14ac:dyDescent="0.25">
      <c r="B480" s="48"/>
      <c r="D480" s="48" t="str">
        <f>IF(E480&lt;&gt;"",Settings!B$9&amp;A480,"")</f>
        <v/>
      </c>
      <c r="F480" t="str">
        <f t="shared" si="24"/>
        <v/>
      </c>
      <c r="H480" t="str">
        <f t="shared" si="26"/>
        <v/>
      </c>
      <c r="K480" s="12"/>
      <c r="S480" s="48" t="str">
        <f t="shared" si="25"/>
        <v/>
      </c>
    </row>
    <row r="481" spans="2:19" x14ac:dyDescent="0.25">
      <c r="B481" s="48"/>
      <c r="D481" s="48" t="str">
        <f>IF(E481&lt;&gt;"",Settings!B$9&amp;A481,"")</f>
        <v/>
      </c>
      <c r="F481" t="str">
        <f t="shared" si="24"/>
        <v/>
      </c>
      <c r="H481" t="str">
        <f t="shared" si="26"/>
        <v/>
      </c>
      <c r="K481" s="12"/>
      <c r="S481" s="48" t="str">
        <f t="shared" si="25"/>
        <v/>
      </c>
    </row>
    <row r="482" spans="2:19" x14ac:dyDescent="0.25">
      <c r="B482" s="48"/>
      <c r="D482" s="48" t="str">
        <f>IF(E482&lt;&gt;"",Settings!B$9&amp;A482,"")</f>
        <v/>
      </c>
      <c r="F482" t="str">
        <f t="shared" si="24"/>
        <v/>
      </c>
      <c r="H482" t="str">
        <f t="shared" si="26"/>
        <v/>
      </c>
      <c r="K482" s="12"/>
      <c r="S482" s="48" t="str">
        <f t="shared" si="25"/>
        <v/>
      </c>
    </row>
    <row r="483" spans="2:19" x14ac:dyDescent="0.25">
      <c r="B483" s="48"/>
      <c r="D483" s="48" t="str">
        <f>IF(E483&lt;&gt;"",Settings!B$9&amp;A483,"")</f>
        <v/>
      </c>
      <c r="F483" t="str">
        <f t="shared" si="24"/>
        <v/>
      </c>
      <c r="H483" t="str">
        <f t="shared" si="26"/>
        <v/>
      </c>
      <c r="K483" s="12"/>
      <c r="S483" s="48" t="str">
        <f t="shared" si="25"/>
        <v/>
      </c>
    </row>
    <row r="484" spans="2:19" x14ac:dyDescent="0.25">
      <c r="B484" s="48"/>
      <c r="D484" s="48" t="str">
        <f>IF(E484&lt;&gt;"",Settings!B$9&amp;A484,"")</f>
        <v/>
      </c>
      <c r="F484" t="str">
        <f t="shared" si="24"/>
        <v/>
      </c>
      <c r="H484" t="str">
        <f t="shared" si="26"/>
        <v/>
      </c>
      <c r="K484" s="12"/>
      <c r="S484" s="48" t="str">
        <f t="shared" si="25"/>
        <v/>
      </c>
    </row>
    <row r="485" spans="2:19" x14ac:dyDescent="0.25">
      <c r="B485" s="48"/>
      <c r="D485" s="48" t="str">
        <f>IF(E485&lt;&gt;"",Settings!B$9&amp;A485,"")</f>
        <v/>
      </c>
      <c r="F485" t="str">
        <f t="shared" si="24"/>
        <v/>
      </c>
      <c r="H485" t="str">
        <f t="shared" si="26"/>
        <v/>
      </c>
      <c r="K485" s="12"/>
      <c r="S485" s="48" t="str">
        <f t="shared" si="25"/>
        <v/>
      </c>
    </row>
    <row r="486" spans="2:19" x14ac:dyDescent="0.25">
      <c r="B486" s="48"/>
      <c r="D486" s="48" t="str">
        <f>IF(E486&lt;&gt;"",Settings!B$9&amp;A486,"")</f>
        <v/>
      </c>
      <c r="F486" t="str">
        <f t="shared" si="24"/>
        <v/>
      </c>
      <c r="H486" t="str">
        <f t="shared" si="26"/>
        <v/>
      </c>
      <c r="K486" s="12"/>
      <c r="S486" s="48" t="str">
        <f t="shared" si="25"/>
        <v/>
      </c>
    </row>
    <row r="487" spans="2:19" x14ac:dyDescent="0.25">
      <c r="B487" s="48"/>
      <c r="D487" s="48" t="str">
        <f>IF(E487&lt;&gt;"",Settings!B$9&amp;A487,"")</f>
        <v/>
      </c>
      <c r="F487" t="str">
        <f t="shared" si="24"/>
        <v/>
      </c>
      <c r="H487" t="str">
        <f t="shared" si="26"/>
        <v/>
      </c>
      <c r="K487" s="12"/>
      <c r="S487" s="48" t="str">
        <f t="shared" si="25"/>
        <v/>
      </c>
    </row>
    <row r="488" spans="2:19" x14ac:dyDescent="0.25">
      <c r="B488" s="48"/>
      <c r="D488" s="48" t="str">
        <f>IF(E488&lt;&gt;"",Settings!B$9&amp;A488,"")</f>
        <v/>
      </c>
      <c r="F488" t="str">
        <f t="shared" si="24"/>
        <v/>
      </c>
      <c r="H488" t="str">
        <f t="shared" si="26"/>
        <v/>
      </c>
      <c r="K488" s="12"/>
      <c r="S488" s="48" t="str">
        <f t="shared" si="25"/>
        <v/>
      </c>
    </row>
    <row r="489" spans="2:19" x14ac:dyDescent="0.25">
      <c r="B489" s="48"/>
      <c r="D489" s="48" t="str">
        <f>IF(E489&lt;&gt;"",Settings!B$9&amp;A489,"")</f>
        <v/>
      </c>
      <c r="F489" t="str">
        <f t="shared" si="24"/>
        <v/>
      </c>
      <c r="H489" t="str">
        <f t="shared" si="26"/>
        <v/>
      </c>
      <c r="K489" s="12"/>
      <c r="S489" s="48" t="str">
        <f t="shared" si="25"/>
        <v/>
      </c>
    </row>
    <row r="490" spans="2:19" x14ac:dyDescent="0.25">
      <c r="B490" s="48"/>
      <c r="D490" s="48" t="str">
        <f>IF(E490&lt;&gt;"",Settings!B$9&amp;A490,"")</f>
        <v/>
      </c>
      <c r="F490" t="str">
        <f t="shared" si="24"/>
        <v/>
      </c>
      <c r="H490" t="str">
        <f t="shared" si="26"/>
        <v/>
      </c>
      <c r="K490" s="12"/>
      <c r="S490" s="48" t="str">
        <f t="shared" si="25"/>
        <v/>
      </c>
    </row>
    <row r="491" spans="2:19" x14ac:dyDescent="0.25">
      <c r="B491" s="48"/>
      <c r="D491" s="48" t="str">
        <f>IF(E491&lt;&gt;"",Settings!B$9&amp;A491,"")</f>
        <v/>
      </c>
      <c r="F491" t="str">
        <f t="shared" si="24"/>
        <v/>
      </c>
      <c r="H491" t="str">
        <f t="shared" si="26"/>
        <v/>
      </c>
      <c r="K491" s="12"/>
      <c r="S491" s="48" t="str">
        <f t="shared" si="25"/>
        <v/>
      </c>
    </row>
    <row r="492" spans="2:19" x14ac:dyDescent="0.25">
      <c r="B492" s="48"/>
      <c r="D492" s="48" t="str">
        <f>IF(E492&lt;&gt;"",Settings!B$9&amp;A492,"")</f>
        <v/>
      </c>
      <c r="F492" t="str">
        <f t="shared" si="24"/>
        <v/>
      </c>
      <c r="H492" t="str">
        <f t="shared" si="26"/>
        <v/>
      </c>
      <c r="K492" s="12"/>
      <c r="S492" s="48" t="str">
        <f t="shared" si="25"/>
        <v/>
      </c>
    </row>
    <row r="493" spans="2:19" x14ac:dyDescent="0.25">
      <c r="B493" s="48"/>
      <c r="D493" s="48" t="str">
        <f>IF(E493&lt;&gt;"",Settings!B$9&amp;A493,"")</f>
        <v/>
      </c>
      <c r="F493" t="str">
        <f t="shared" si="24"/>
        <v/>
      </c>
      <c r="H493" t="str">
        <f t="shared" si="26"/>
        <v/>
      </c>
      <c r="K493" s="12"/>
      <c r="S493" s="48" t="str">
        <f t="shared" si="25"/>
        <v/>
      </c>
    </row>
    <row r="494" spans="2:19" x14ac:dyDescent="0.25">
      <c r="B494" s="48"/>
      <c r="D494" s="48" t="str">
        <f>IF(E494&lt;&gt;"",Settings!B$9&amp;A494,"")</f>
        <v/>
      </c>
      <c r="F494" t="str">
        <f t="shared" si="24"/>
        <v/>
      </c>
      <c r="H494" t="str">
        <f t="shared" si="26"/>
        <v/>
      </c>
      <c r="K494" s="12"/>
      <c r="S494" s="48" t="str">
        <f t="shared" si="25"/>
        <v/>
      </c>
    </row>
    <row r="495" spans="2:19" x14ac:dyDescent="0.25">
      <c r="B495" s="48"/>
      <c r="D495" s="48" t="str">
        <f>IF(E495&lt;&gt;"",Settings!B$9&amp;A495,"")</f>
        <v/>
      </c>
      <c r="F495" t="str">
        <f t="shared" si="24"/>
        <v/>
      </c>
      <c r="H495" t="str">
        <f t="shared" si="26"/>
        <v/>
      </c>
      <c r="K495" s="12"/>
      <c r="S495" s="48" t="str">
        <f t="shared" si="25"/>
        <v/>
      </c>
    </row>
    <row r="496" spans="2:19" x14ac:dyDescent="0.25">
      <c r="B496" s="48"/>
      <c r="D496" s="48" t="str">
        <f>IF(E496&lt;&gt;"",Settings!B$9&amp;A496,"")</f>
        <v/>
      </c>
      <c r="F496" t="str">
        <f t="shared" si="24"/>
        <v/>
      </c>
      <c r="H496" t="str">
        <f t="shared" si="26"/>
        <v/>
      </c>
      <c r="K496" s="12"/>
      <c r="S496" s="48" t="str">
        <f t="shared" si="25"/>
        <v/>
      </c>
    </row>
    <row r="497" spans="2:19" x14ac:dyDescent="0.25">
      <c r="B497" s="48"/>
      <c r="D497" s="48" t="str">
        <f>IF(E497&lt;&gt;"",Settings!B$9&amp;A497,"")</f>
        <v/>
      </c>
      <c r="F497" t="str">
        <f t="shared" si="24"/>
        <v/>
      </c>
      <c r="H497" t="str">
        <f t="shared" si="26"/>
        <v/>
      </c>
      <c r="K497" s="12"/>
      <c r="S497" s="48" t="str">
        <f t="shared" si="25"/>
        <v/>
      </c>
    </row>
    <row r="498" spans="2:19" x14ac:dyDescent="0.25">
      <c r="B498" s="48"/>
      <c r="D498" s="48" t="str">
        <f>IF(E498&lt;&gt;"",Settings!B$9&amp;A498,"")</f>
        <v/>
      </c>
      <c r="F498" t="str">
        <f t="shared" si="24"/>
        <v/>
      </c>
      <c r="H498" t="str">
        <f t="shared" si="26"/>
        <v/>
      </c>
      <c r="K498" s="12"/>
      <c r="S498" s="48" t="str">
        <f t="shared" si="25"/>
        <v/>
      </c>
    </row>
    <row r="499" spans="2:19" x14ac:dyDescent="0.25">
      <c r="B499" s="48"/>
      <c r="D499" s="48" t="str">
        <f>IF(E499&lt;&gt;"",Settings!B$9&amp;A499,"")</f>
        <v/>
      </c>
      <c r="F499" t="str">
        <f t="shared" si="24"/>
        <v/>
      </c>
      <c r="H499" t="str">
        <f t="shared" si="26"/>
        <v/>
      </c>
      <c r="K499" s="12"/>
      <c r="S499" s="48" t="str">
        <f t="shared" si="25"/>
        <v/>
      </c>
    </row>
    <row r="500" spans="2:19" x14ac:dyDescent="0.25">
      <c r="B500" s="48"/>
      <c r="D500" s="48" t="str">
        <f>IF(E500&lt;&gt;"",Settings!B$9&amp;A500,"")</f>
        <v/>
      </c>
      <c r="F500" t="str">
        <f t="shared" si="24"/>
        <v/>
      </c>
      <c r="H500" t="str">
        <f t="shared" si="26"/>
        <v/>
      </c>
      <c r="K500" s="12"/>
      <c r="S500" s="48" t="str">
        <f t="shared" si="25"/>
        <v/>
      </c>
    </row>
    <row r="501" spans="2:19" x14ac:dyDescent="0.25">
      <c r="B501" s="48"/>
      <c r="D501" s="48" t="str">
        <f>IF(E501&lt;&gt;"",Settings!B$9&amp;A501,"")</f>
        <v/>
      </c>
      <c r="F501" t="str">
        <f t="shared" si="24"/>
        <v/>
      </c>
      <c r="H501" t="str">
        <f t="shared" si="26"/>
        <v/>
      </c>
      <c r="K501" s="12"/>
      <c r="S501" s="48" t="str">
        <f t="shared" si="25"/>
        <v/>
      </c>
    </row>
    <row r="502" spans="2:19" x14ac:dyDescent="0.25">
      <c r="B502" s="48"/>
      <c r="D502" s="48" t="str">
        <f>IF(E502&lt;&gt;"",Settings!B$9&amp;A502,"")</f>
        <v/>
      </c>
      <c r="F502" t="str">
        <f t="shared" si="24"/>
        <v/>
      </c>
      <c r="H502" t="str">
        <f t="shared" si="26"/>
        <v/>
      </c>
      <c r="K502" s="12"/>
      <c r="S502" s="48" t="str">
        <f t="shared" si="25"/>
        <v/>
      </c>
    </row>
    <row r="503" spans="2:19" x14ac:dyDescent="0.25">
      <c r="B503" s="48"/>
      <c r="D503" s="48" t="str">
        <f>IF(E503&lt;&gt;"",Settings!B$9&amp;A503,"")</f>
        <v/>
      </c>
      <c r="F503" t="str">
        <f t="shared" si="24"/>
        <v/>
      </c>
      <c r="H503" t="str">
        <f t="shared" si="26"/>
        <v/>
      </c>
      <c r="K503" s="12"/>
      <c r="S503" s="48" t="str">
        <f t="shared" si="25"/>
        <v/>
      </c>
    </row>
    <row r="504" spans="2:19" x14ac:dyDescent="0.25">
      <c r="B504" s="48"/>
      <c r="D504" s="48" t="str">
        <f>IF(E504&lt;&gt;"",Settings!B$9&amp;A504,"")</f>
        <v/>
      </c>
      <c r="F504" t="str">
        <f t="shared" si="24"/>
        <v/>
      </c>
      <c r="H504" t="str">
        <f t="shared" si="26"/>
        <v/>
      </c>
      <c r="K504" s="12"/>
      <c r="S504" s="48" t="str">
        <f t="shared" si="25"/>
        <v/>
      </c>
    </row>
    <row r="505" spans="2:19" x14ac:dyDescent="0.25">
      <c r="B505" s="48"/>
      <c r="D505" s="48" t="str">
        <f>IF(E505&lt;&gt;"",Settings!B$9&amp;A505,"")</f>
        <v/>
      </c>
      <c r="F505" t="str">
        <f t="shared" si="24"/>
        <v/>
      </c>
      <c r="H505" t="str">
        <f t="shared" si="26"/>
        <v/>
      </c>
      <c r="K505" s="12"/>
      <c r="S505" s="48"/>
    </row>
    <row r="506" spans="2:19" x14ac:dyDescent="0.25">
      <c r="B506" s="48"/>
      <c r="D506" s="48" t="str">
        <f>IF(E506&lt;&gt;"",Settings!B$9&amp;A506,"")</f>
        <v/>
      </c>
      <c r="F506" t="str">
        <f t="shared" si="24"/>
        <v/>
      </c>
      <c r="H506" t="str">
        <f t="shared" si="26"/>
        <v/>
      </c>
      <c r="K506" s="12"/>
      <c r="S506" s="48"/>
    </row>
    <row r="507" spans="2:19" x14ac:dyDescent="0.25">
      <c r="B507" s="48"/>
      <c r="D507" s="48" t="str">
        <f>IF(E507&lt;&gt;"",Settings!B$9&amp;A507,"")</f>
        <v/>
      </c>
      <c r="F507" t="str">
        <f t="shared" si="24"/>
        <v/>
      </c>
      <c r="H507" t="str">
        <f t="shared" si="26"/>
        <v/>
      </c>
      <c r="K507" s="12"/>
      <c r="S507" s="48"/>
    </row>
    <row r="508" spans="2:19" x14ac:dyDescent="0.25">
      <c r="B508" s="48"/>
      <c r="D508" s="48" t="str">
        <f>IF(E508&lt;&gt;"",Settings!B$9&amp;A508,"")</f>
        <v/>
      </c>
      <c r="F508" t="str">
        <f t="shared" si="24"/>
        <v/>
      </c>
      <c r="H508" t="str">
        <f t="shared" si="26"/>
        <v/>
      </c>
      <c r="K508" s="12"/>
      <c r="S508" s="48"/>
    </row>
    <row r="509" spans="2:19" x14ac:dyDescent="0.25">
      <c r="B509" s="48"/>
      <c r="D509" s="48" t="str">
        <f>IF(E509&lt;&gt;"",Settings!B$9&amp;A509,"")</f>
        <v/>
      </c>
      <c r="F509" t="str">
        <f t="shared" si="24"/>
        <v/>
      </c>
      <c r="H509" t="str">
        <f t="shared" si="26"/>
        <v/>
      </c>
      <c r="K509" s="12"/>
      <c r="S509" s="48"/>
    </row>
    <row r="510" spans="2:19" x14ac:dyDescent="0.25">
      <c r="B510" s="48"/>
      <c r="D510" s="48" t="str">
        <f>IF(E510&lt;&gt;"",Settings!B$9&amp;A510,"")</f>
        <v/>
      </c>
      <c r="F510" t="str">
        <f t="shared" si="24"/>
        <v/>
      </c>
      <c r="H510" t="str">
        <f t="shared" si="26"/>
        <v/>
      </c>
      <c r="K510" s="12"/>
      <c r="S510" s="48"/>
    </row>
    <row r="511" spans="2:19" x14ac:dyDescent="0.25">
      <c r="B511" s="48"/>
      <c r="D511" s="48" t="str">
        <f>IF(E511&lt;&gt;"",Settings!B$9&amp;A511,"")</f>
        <v/>
      </c>
      <c r="F511" t="str">
        <f t="shared" si="24"/>
        <v/>
      </c>
      <c r="H511" t="str">
        <f t="shared" si="26"/>
        <v/>
      </c>
      <c r="K511" s="12"/>
      <c r="S511" s="48"/>
    </row>
    <row r="512" spans="2:19" x14ac:dyDescent="0.25">
      <c r="B512" s="48"/>
      <c r="D512" s="48" t="str">
        <f>IF(E512&lt;&gt;"",Settings!B$9&amp;A512,"")</f>
        <v/>
      </c>
      <c r="F512" t="str">
        <f t="shared" si="24"/>
        <v/>
      </c>
      <c r="H512" t="str">
        <f t="shared" si="26"/>
        <v/>
      </c>
      <c r="K512" s="12"/>
      <c r="S512" s="48"/>
    </row>
    <row r="513" spans="2:19" x14ac:dyDescent="0.25">
      <c r="B513" s="48"/>
      <c r="D513" s="48" t="str">
        <f>IF(E513&lt;&gt;"",Settings!B$9&amp;A513,"")</f>
        <v/>
      </c>
      <c r="F513" t="str">
        <f t="shared" si="24"/>
        <v/>
      </c>
      <c r="H513" t="str">
        <f t="shared" si="26"/>
        <v/>
      </c>
      <c r="K513" s="12"/>
      <c r="S513" s="48"/>
    </row>
    <row r="514" spans="2:19" x14ac:dyDescent="0.25">
      <c r="B514" s="48"/>
      <c r="D514" s="48" t="str">
        <f>IF(E514&lt;&gt;"",Settings!B$9&amp;A514,"")</f>
        <v/>
      </c>
      <c r="F514" t="str">
        <f t="shared" si="24"/>
        <v/>
      </c>
      <c r="H514" t="str">
        <f t="shared" si="26"/>
        <v/>
      </c>
      <c r="K514" s="12"/>
      <c r="S514" s="48"/>
    </row>
    <row r="515" spans="2:19" x14ac:dyDescent="0.25">
      <c r="B515" s="48"/>
      <c r="D515" s="48" t="str">
        <f>IF(E515&lt;&gt;"",Settings!B$9&amp;A515,"")</f>
        <v/>
      </c>
      <c r="F515" t="str">
        <f t="shared" si="24"/>
        <v/>
      </c>
      <c r="H515" t="str">
        <f t="shared" si="26"/>
        <v/>
      </c>
      <c r="K515" s="12"/>
      <c r="S515" s="48"/>
    </row>
    <row r="516" spans="2:19" x14ac:dyDescent="0.25">
      <c r="B516" s="48"/>
      <c r="D516" s="48" t="str">
        <f>IF(E516&lt;&gt;"",Settings!B$9&amp;A516,"")</f>
        <v/>
      </c>
      <c r="F516" t="str">
        <f t="shared" ref="F516:F579" si="27">IF(E516&lt;&gt;"",IF(C516="Blocked",C516&amp;" - "&amp;E516,E516),"")</f>
        <v/>
      </c>
      <c r="H516" t="str">
        <f t="shared" si="26"/>
        <v/>
      </c>
      <c r="K516" s="12"/>
      <c r="S516" s="48"/>
    </row>
    <row r="517" spans="2:19" x14ac:dyDescent="0.25">
      <c r="B517" s="48"/>
      <c r="D517" s="48" t="str">
        <f>IF(E517&lt;&gt;"",Settings!B$9&amp;A517,"")</f>
        <v/>
      </c>
      <c r="F517" t="str">
        <f t="shared" si="27"/>
        <v/>
      </c>
      <c r="H517" t="str">
        <f t="shared" si="26"/>
        <v/>
      </c>
      <c r="K517" s="12"/>
      <c r="S517" s="48"/>
    </row>
    <row r="518" spans="2:19" x14ac:dyDescent="0.25">
      <c r="B518" s="48"/>
      <c r="D518" s="48" t="str">
        <f>IF(E518&lt;&gt;"",Settings!B$9&amp;A518,"")</f>
        <v/>
      </c>
      <c r="F518" t="str">
        <f t="shared" si="27"/>
        <v/>
      </c>
      <c r="H518" t="str">
        <f t="shared" si="26"/>
        <v/>
      </c>
      <c r="K518" s="12"/>
      <c r="S518" s="48"/>
    </row>
    <row r="519" spans="2:19" x14ac:dyDescent="0.25">
      <c r="B519" s="48"/>
      <c r="D519" s="48" t="str">
        <f>IF(E519&lt;&gt;"",Settings!B$9&amp;A519,"")</f>
        <v/>
      </c>
      <c r="F519" t="str">
        <f t="shared" si="27"/>
        <v/>
      </c>
      <c r="H519" t="str">
        <f t="shared" si="26"/>
        <v/>
      </c>
      <c r="K519" s="12"/>
      <c r="S519" s="48"/>
    </row>
    <row r="520" spans="2:19" x14ac:dyDescent="0.25">
      <c r="B520" s="48"/>
      <c r="D520" s="48" t="str">
        <f>IF(E520&lt;&gt;"",Settings!B$9&amp;A520,"")</f>
        <v/>
      </c>
      <c r="F520" t="str">
        <f t="shared" si="27"/>
        <v/>
      </c>
      <c r="H520" t="str">
        <f t="shared" si="26"/>
        <v/>
      </c>
      <c r="K520" s="12"/>
      <c r="S520" s="48"/>
    </row>
    <row r="521" spans="2:19" x14ac:dyDescent="0.25">
      <c r="B521" s="48"/>
      <c r="D521" s="48" t="str">
        <f>IF(E521&lt;&gt;"",Settings!B$9&amp;A521,"")</f>
        <v/>
      </c>
      <c r="F521" t="str">
        <f t="shared" si="27"/>
        <v/>
      </c>
      <c r="H521" t="str">
        <f t="shared" si="26"/>
        <v/>
      </c>
      <c r="K521" s="12"/>
      <c r="S521" s="48"/>
    </row>
    <row r="522" spans="2:19" x14ac:dyDescent="0.25">
      <c r="B522" s="48"/>
      <c r="D522" s="48" t="str">
        <f>IF(E522&lt;&gt;"",Settings!B$9&amp;A522,"")</f>
        <v/>
      </c>
      <c r="F522" t="str">
        <f t="shared" si="27"/>
        <v/>
      </c>
      <c r="H522" t="str">
        <f t="shared" si="26"/>
        <v/>
      </c>
      <c r="K522" s="12"/>
      <c r="S522" s="48"/>
    </row>
    <row r="523" spans="2:19" x14ac:dyDescent="0.25">
      <c r="B523" s="48"/>
      <c r="D523" s="48" t="str">
        <f>IF(E523&lt;&gt;"",Settings!B$9&amp;A523,"")</f>
        <v/>
      </c>
      <c r="F523" t="str">
        <f t="shared" si="27"/>
        <v/>
      </c>
      <c r="H523" t="str">
        <f t="shared" si="26"/>
        <v/>
      </c>
      <c r="K523" s="12"/>
      <c r="S523" s="48"/>
    </row>
    <row r="524" spans="2:19" x14ac:dyDescent="0.25">
      <c r="B524" s="48"/>
      <c r="D524" s="48" t="str">
        <f>IF(E524&lt;&gt;"",Settings!B$9&amp;A524,"")</f>
        <v/>
      </c>
      <c r="F524" t="str">
        <f t="shared" si="27"/>
        <v/>
      </c>
      <c r="H524" t="str">
        <f t="shared" si="26"/>
        <v/>
      </c>
      <c r="K524" s="12"/>
      <c r="S524" s="48"/>
    </row>
    <row r="525" spans="2:19" x14ac:dyDescent="0.25">
      <c r="B525" s="48"/>
      <c r="D525" s="48" t="str">
        <f>IF(E525&lt;&gt;"",Settings!B$9&amp;A525,"")</f>
        <v/>
      </c>
      <c r="F525" t="str">
        <f t="shared" si="27"/>
        <v/>
      </c>
      <c r="H525" t="str">
        <f t="shared" si="26"/>
        <v/>
      </c>
      <c r="K525" s="12"/>
      <c r="S525" s="48"/>
    </row>
    <row r="526" spans="2:19" x14ac:dyDescent="0.25">
      <c r="B526" s="48"/>
      <c r="D526" s="48" t="str">
        <f>IF(E526&lt;&gt;"",Settings!B$9&amp;A526,"")</f>
        <v/>
      </c>
      <c r="F526" t="str">
        <f t="shared" si="27"/>
        <v/>
      </c>
      <c r="H526" t="str">
        <f t="shared" si="26"/>
        <v/>
      </c>
      <c r="K526" s="12"/>
      <c r="S526" s="48"/>
    </row>
    <row r="527" spans="2:19" x14ac:dyDescent="0.25">
      <c r="B527" s="48"/>
      <c r="D527" s="48" t="str">
        <f>IF(E527&lt;&gt;"",Settings!B$9&amp;A527,"")</f>
        <v/>
      </c>
      <c r="F527" t="str">
        <f t="shared" si="27"/>
        <v/>
      </c>
      <c r="H527" t="str">
        <f t="shared" si="26"/>
        <v/>
      </c>
      <c r="K527" s="12"/>
      <c r="S527" s="48"/>
    </row>
    <row r="528" spans="2:19" x14ac:dyDescent="0.25">
      <c r="B528" s="48"/>
      <c r="D528" s="48" t="str">
        <f>IF(E528&lt;&gt;"",Settings!B$9&amp;A528,"")</f>
        <v/>
      </c>
      <c r="F528" t="str">
        <f t="shared" si="27"/>
        <v/>
      </c>
      <c r="H528" t="str">
        <f t="shared" ref="H528:H591" si="28">IF(J528="&lt;= 1 day","XS",IF(J528="2 days","S",IF(J528="3 days","M",IF(J528="&lt;= 1 week","L",IF(J528="&lt;= 2 weeks","XL","")))))</f>
        <v/>
      </c>
      <c r="K528" s="12"/>
      <c r="S528" s="48"/>
    </row>
    <row r="529" spans="2:19" x14ac:dyDescent="0.25">
      <c r="B529" s="48"/>
      <c r="D529" s="48" t="str">
        <f>IF(E529&lt;&gt;"",Settings!B$9&amp;A529,"")</f>
        <v/>
      </c>
      <c r="F529" t="str">
        <f t="shared" si="27"/>
        <v/>
      </c>
      <c r="H529" t="str">
        <f t="shared" si="28"/>
        <v/>
      </c>
      <c r="K529" s="12"/>
      <c r="S529" s="48"/>
    </row>
    <row r="530" spans="2:19" x14ac:dyDescent="0.25">
      <c r="B530" s="48"/>
      <c r="D530" s="48" t="str">
        <f>IF(E530&lt;&gt;"",Settings!B$9&amp;A530,"")</f>
        <v/>
      </c>
      <c r="F530" t="str">
        <f t="shared" si="27"/>
        <v/>
      </c>
      <c r="H530" t="str">
        <f t="shared" si="28"/>
        <v/>
      </c>
      <c r="K530" s="12"/>
      <c r="S530" s="48"/>
    </row>
    <row r="531" spans="2:19" x14ac:dyDescent="0.25">
      <c r="B531" s="48"/>
      <c r="D531" s="48" t="str">
        <f>IF(E531&lt;&gt;"",Settings!B$9&amp;A531,"")</f>
        <v/>
      </c>
      <c r="F531" t="str">
        <f t="shared" si="27"/>
        <v/>
      </c>
      <c r="H531" t="str">
        <f t="shared" si="28"/>
        <v/>
      </c>
      <c r="K531" s="12"/>
      <c r="S531" s="48"/>
    </row>
    <row r="532" spans="2:19" x14ac:dyDescent="0.25">
      <c r="B532" s="48"/>
      <c r="D532" s="48" t="str">
        <f>IF(E532&lt;&gt;"",Settings!B$9&amp;A532,"")</f>
        <v/>
      </c>
      <c r="F532" t="str">
        <f t="shared" si="27"/>
        <v/>
      </c>
      <c r="H532" t="str">
        <f t="shared" si="28"/>
        <v/>
      </c>
      <c r="K532" s="12"/>
      <c r="S532" s="48"/>
    </row>
    <row r="533" spans="2:19" x14ac:dyDescent="0.25">
      <c r="B533" s="48"/>
      <c r="D533" s="48" t="str">
        <f>IF(E533&lt;&gt;"",Settings!B$9&amp;A533,"")</f>
        <v/>
      </c>
      <c r="F533" t="str">
        <f t="shared" si="27"/>
        <v/>
      </c>
      <c r="H533" t="str">
        <f t="shared" si="28"/>
        <v/>
      </c>
      <c r="K533" s="12"/>
      <c r="S533" s="48"/>
    </row>
    <row r="534" spans="2:19" x14ac:dyDescent="0.25">
      <c r="B534" s="48"/>
      <c r="D534" s="48" t="str">
        <f>IF(E534&lt;&gt;"",Settings!B$9&amp;A534,"")</f>
        <v/>
      </c>
      <c r="F534" t="str">
        <f t="shared" si="27"/>
        <v/>
      </c>
      <c r="H534" t="str">
        <f t="shared" si="28"/>
        <v/>
      </c>
      <c r="K534" s="12"/>
      <c r="S534" s="48"/>
    </row>
    <row r="535" spans="2:19" x14ac:dyDescent="0.25">
      <c r="B535" s="48"/>
      <c r="D535" s="48" t="str">
        <f>IF(E535&lt;&gt;"",Settings!B$9&amp;A535,"")</f>
        <v/>
      </c>
      <c r="F535" t="str">
        <f t="shared" si="27"/>
        <v/>
      </c>
      <c r="H535" t="str">
        <f t="shared" si="28"/>
        <v/>
      </c>
      <c r="K535" s="12"/>
      <c r="S535" s="48"/>
    </row>
    <row r="536" spans="2:19" x14ac:dyDescent="0.25">
      <c r="B536" s="48"/>
      <c r="D536" s="48" t="str">
        <f>IF(E536&lt;&gt;"",Settings!B$9&amp;A536,"")</f>
        <v/>
      </c>
      <c r="F536" t="str">
        <f t="shared" si="27"/>
        <v/>
      </c>
      <c r="H536" t="str">
        <f t="shared" si="28"/>
        <v/>
      </c>
      <c r="K536" s="12"/>
      <c r="S536" s="48"/>
    </row>
    <row r="537" spans="2:19" x14ac:dyDescent="0.25">
      <c r="B537" s="48"/>
      <c r="D537" s="48" t="str">
        <f>IF(E537&lt;&gt;"",Settings!B$9&amp;A537,"")</f>
        <v/>
      </c>
      <c r="F537" t="str">
        <f t="shared" si="27"/>
        <v/>
      </c>
      <c r="H537" t="str">
        <f t="shared" si="28"/>
        <v/>
      </c>
      <c r="K537" s="12"/>
      <c r="S537" s="48"/>
    </row>
    <row r="538" spans="2:19" x14ac:dyDescent="0.25">
      <c r="B538" s="48"/>
      <c r="D538" s="48" t="str">
        <f>IF(E538&lt;&gt;"",Settings!B$9&amp;A538,"")</f>
        <v/>
      </c>
      <c r="F538" t="str">
        <f t="shared" si="27"/>
        <v/>
      </c>
      <c r="H538" t="str">
        <f t="shared" si="28"/>
        <v/>
      </c>
      <c r="K538" s="12"/>
      <c r="S538" s="48"/>
    </row>
    <row r="539" spans="2:19" x14ac:dyDescent="0.25">
      <c r="B539" s="48"/>
      <c r="D539" s="48" t="str">
        <f>IF(E539&lt;&gt;"",Settings!B$9&amp;A539,"")</f>
        <v/>
      </c>
      <c r="F539" t="str">
        <f t="shared" si="27"/>
        <v/>
      </c>
      <c r="H539" t="str">
        <f t="shared" si="28"/>
        <v/>
      </c>
      <c r="K539" s="12"/>
      <c r="S539" s="48"/>
    </row>
    <row r="540" spans="2:19" x14ac:dyDescent="0.25">
      <c r="B540" s="48"/>
      <c r="D540" s="48" t="str">
        <f>IF(E540&lt;&gt;"",Settings!B$9&amp;A540,"")</f>
        <v/>
      </c>
      <c r="F540" t="str">
        <f t="shared" si="27"/>
        <v/>
      </c>
      <c r="H540" t="str">
        <f t="shared" si="28"/>
        <v/>
      </c>
      <c r="K540" s="12"/>
      <c r="S540" s="48"/>
    </row>
    <row r="541" spans="2:19" x14ac:dyDescent="0.25">
      <c r="B541" s="48"/>
      <c r="D541" s="48" t="str">
        <f>IF(E541&lt;&gt;"",Settings!B$9&amp;A541,"")</f>
        <v/>
      </c>
      <c r="F541" t="str">
        <f t="shared" si="27"/>
        <v/>
      </c>
      <c r="H541" t="str">
        <f t="shared" si="28"/>
        <v/>
      </c>
      <c r="K541" s="12"/>
      <c r="S541" s="48"/>
    </row>
    <row r="542" spans="2:19" x14ac:dyDescent="0.25">
      <c r="B542" s="48"/>
      <c r="D542" s="48" t="str">
        <f>IF(E542&lt;&gt;"",Settings!B$9&amp;A542,"")</f>
        <v/>
      </c>
      <c r="F542" t="str">
        <f t="shared" si="27"/>
        <v/>
      </c>
      <c r="H542" t="str">
        <f t="shared" si="28"/>
        <v/>
      </c>
      <c r="K542" s="12"/>
      <c r="S542" s="48"/>
    </row>
    <row r="543" spans="2:19" x14ac:dyDescent="0.25">
      <c r="B543" s="48"/>
      <c r="D543" s="48" t="str">
        <f>IF(E543&lt;&gt;"",Settings!B$9&amp;A543,"")</f>
        <v/>
      </c>
      <c r="F543" t="str">
        <f t="shared" si="27"/>
        <v/>
      </c>
      <c r="H543" t="str">
        <f t="shared" si="28"/>
        <v/>
      </c>
      <c r="K543" s="12"/>
      <c r="S543" s="48"/>
    </row>
    <row r="544" spans="2:19" x14ac:dyDescent="0.25">
      <c r="B544" s="48"/>
      <c r="D544" s="48" t="str">
        <f>IF(E544&lt;&gt;"",Settings!B$9&amp;A544,"")</f>
        <v/>
      </c>
      <c r="F544" t="str">
        <f t="shared" si="27"/>
        <v/>
      </c>
      <c r="H544" t="str">
        <f t="shared" si="28"/>
        <v/>
      </c>
      <c r="K544" s="12"/>
      <c r="S544" s="48"/>
    </row>
    <row r="545" spans="2:19" x14ac:dyDescent="0.25">
      <c r="B545" s="48"/>
      <c r="D545" s="48" t="str">
        <f>IF(E545&lt;&gt;"",Settings!B$9&amp;A545,"")</f>
        <v/>
      </c>
      <c r="F545" t="str">
        <f t="shared" si="27"/>
        <v/>
      </c>
      <c r="H545" t="str">
        <f t="shared" si="28"/>
        <v/>
      </c>
      <c r="K545" s="12"/>
      <c r="S545" s="48"/>
    </row>
    <row r="546" spans="2:19" x14ac:dyDescent="0.25">
      <c r="B546" s="48"/>
      <c r="D546" s="48" t="str">
        <f>IF(E546&lt;&gt;"",Settings!B$9&amp;A546,"")</f>
        <v/>
      </c>
      <c r="F546" t="str">
        <f t="shared" si="27"/>
        <v/>
      </c>
      <c r="H546" t="str">
        <f t="shared" si="28"/>
        <v/>
      </c>
      <c r="K546" s="12"/>
      <c r="S546" s="48"/>
    </row>
    <row r="547" spans="2:19" x14ac:dyDescent="0.25">
      <c r="B547" s="48"/>
      <c r="D547" s="48" t="str">
        <f>IF(E547&lt;&gt;"",Settings!B$9&amp;A547,"")</f>
        <v/>
      </c>
      <c r="F547" t="str">
        <f t="shared" si="27"/>
        <v/>
      </c>
      <c r="H547" t="str">
        <f t="shared" si="28"/>
        <v/>
      </c>
      <c r="K547" s="12"/>
      <c r="S547" s="48"/>
    </row>
    <row r="548" spans="2:19" x14ac:dyDescent="0.25">
      <c r="B548" s="48"/>
      <c r="D548" s="48" t="str">
        <f>IF(E548&lt;&gt;"",Settings!B$9&amp;A548,"")</f>
        <v/>
      </c>
      <c r="F548" t="str">
        <f t="shared" si="27"/>
        <v/>
      </c>
      <c r="H548" t="str">
        <f t="shared" si="28"/>
        <v/>
      </c>
      <c r="K548" s="12"/>
      <c r="S548" s="48"/>
    </row>
    <row r="549" spans="2:19" x14ac:dyDescent="0.25">
      <c r="B549" s="48"/>
      <c r="D549" s="48" t="str">
        <f>IF(E549&lt;&gt;"",Settings!B$9&amp;A549,"")</f>
        <v/>
      </c>
      <c r="F549" t="str">
        <f t="shared" si="27"/>
        <v/>
      </c>
      <c r="H549" t="str">
        <f t="shared" si="28"/>
        <v/>
      </c>
      <c r="K549" s="12"/>
      <c r="S549" s="48"/>
    </row>
    <row r="550" spans="2:19" x14ac:dyDescent="0.25">
      <c r="B550" s="48"/>
      <c r="D550" s="48" t="str">
        <f>IF(E550&lt;&gt;"",Settings!B$9&amp;A550,"")</f>
        <v/>
      </c>
      <c r="F550" t="str">
        <f t="shared" si="27"/>
        <v/>
      </c>
      <c r="H550" t="str">
        <f t="shared" si="28"/>
        <v/>
      </c>
      <c r="K550" s="12"/>
      <c r="S550" s="48"/>
    </row>
    <row r="551" spans="2:19" x14ac:dyDescent="0.25">
      <c r="B551" s="48"/>
      <c r="D551" s="48" t="str">
        <f>IF(E551&lt;&gt;"",Settings!B$9&amp;A551,"")</f>
        <v/>
      </c>
      <c r="F551" t="str">
        <f t="shared" si="27"/>
        <v/>
      </c>
      <c r="H551" t="str">
        <f t="shared" si="28"/>
        <v/>
      </c>
      <c r="K551" s="12"/>
      <c r="S551" s="48"/>
    </row>
    <row r="552" spans="2:19" x14ac:dyDescent="0.25">
      <c r="B552" s="48"/>
      <c r="D552" s="48" t="str">
        <f>IF(E552&lt;&gt;"",Settings!B$9&amp;A552,"")</f>
        <v/>
      </c>
      <c r="F552" t="str">
        <f t="shared" si="27"/>
        <v/>
      </c>
      <c r="H552" t="str">
        <f t="shared" si="28"/>
        <v/>
      </c>
      <c r="K552" s="12"/>
      <c r="S552" s="48"/>
    </row>
    <row r="553" spans="2:19" x14ac:dyDescent="0.25">
      <c r="B553" s="48"/>
      <c r="D553" s="48" t="str">
        <f>IF(E553&lt;&gt;"",Settings!B$9&amp;A553,"")</f>
        <v/>
      </c>
      <c r="F553" t="str">
        <f t="shared" si="27"/>
        <v/>
      </c>
      <c r="H553" t="str">
        <f t="shared" si="28"/>
        <v/>
      </c>
      <c r="K553" s="12"/>
      <c r="S553" s="48"/>
    </row>
    <row r="554" spans="2:19" x14ac:dyDescent="0.25">
      <c r="B554" s="48"/>
      <c r="D554" s="48" t="str">
        <f>IF(E554&lt;&gt;"",Settings!B$9&amp;A554,"")</f>
        <v/>
      </c>
      <c r="F554" t="str">
        <f t="shared" si="27"/>
        <v/>
      </c>
      <c r="H554" t="str">
        <f t="shared" si="28"/>
        <v/>
      </c>
      <c r="K554" s="12"/>
      <c r="S554" s="48"/>
    </row>
    <row r="555" spans="2:19" x14ac:dyDescent="0.25">
      <c r="B555" s="48"/>
      <c r="D555" s="48" t="str">
        <f>IF(E555&lt;&gt;"",Settings!B$9&amp;A555,"")</f>
        <v/>
      </c>
      <c r="F555" t="str">
        <f t="shared" si="27"/>
        <v/>
      </c>
      <c r="H555" t="str">
        <f t="shared" si="28"/>
        <v/>
      </c>
      <c r="K555" s="12"/>
      <c r="S555" s="48"/>
    </row>
    <row r="556" spans="2:19" x14ac:dyDescent="0.25">
      <c r="B556" s="48"/>
      <c r="D556" s="48" t="str">
        <f>IF(E556&lt;&gt;"",Settings!B$9&amp;A556,"")</f>
        <v/>
      </c>
      <c r="F556" t="str">
        <f t="shared" si="27"/>
        <v/>
      </c>
      <c r="H556" t="str">
        <f t="shared" si="28"/>
        <v/>
      </c>
      <c r="K556" s="12"/>
      <c r="S556" s="48"/>
    </row>
    <row r="557" spans="2:19" x14ac:dyDescent="0.25">
      <c r="B557" s="48"/>
      <c r="D557" s="48" t="str">
        <f>IF(E557&lt;&gt;"",Settings!B$9&amp;A557,"")</f>
        <v/>
      </c>
      <c r="F557" t="str">
        <f t="shared" si="27"/>
        <v/>
      </c>
      <c r="H557" t="str">
        <f t="shared" si="28"/>
        <v/>
      </c>
      <c r="K557" s="12"/>
      <c r="S557" s="48"/>
    </row>
    <row r="558" spans="2:19" x14ac:dyDescent="0.25">
      <c r="B558" s="48"/>
      <c r="D558" s="48" t="str">
        <f>IF(E558&lt;&gt;"",Settings!B$9&amp;A558,"")</f>
        <v/>
      </c>
      <c r="F558" t="str">
        <f t="shared" si="27"/>
        <v/>
      </c>
      <c r="H558" t="str">
        <f t="shared" si="28"/>
        <v/>
      </c>
      <c r="K558" s="12"/>
      <c r="S558" s="48"/>
    </row>
    <row r="559" spans="2:19" x14ac:dyDescent="0.25">
      <c r="B559" s="48"/>
      <c r="D559" s="48" t="str">
        <f>IF(E559&lt;&gt;"",Settings!B$9&amp;A559,"")</f>
        <v/>
      </c>
      <c r="F559" t="str">
        <f t="shared" si="27"/>
        <v/>
      </c>
      <c r="H559" t="str">
        <f t="shared" si="28"/>
        <v/>
      </c>
      <c r="K559" s="12"/>
      <c r="S559" s="48"/>
    </row>
    <row r="560" spans="2:19" x14ac:dyDescent="0.25">
      <c r="B560" s="48"/>
      <c r="D560" s="48" t="str">
        <f>IF(E560&lt;&gt;"",Settings!B$9&amp;A560,"")</f>
        <v/>
      </c>
      <c r="F560" t="str">
        <f t="shared" si="27"/>
        <v/>
      </c>
      <c r="H560" t="str">
        <f t="shared" si="28"/>
        <v/>
      </c>
      <c r="K560" s="12"/>
      <c r="S560" s="48"/>
    </row>
    <row r="561" spans="2:19" x14ac:dyDescent="0.25">
      <c r="B561" s="48"/>
      <c r="D561" s="48" t="str">
        <f>IF(E561&lt;&gt;"",Settings!B$9&amp;A561,"")</f>
        <v/>
      </c>
      <c r="F561" t="str">
        <f t="shared" si="27"/>
        <v/>
      </c>
      <c r="H561" t="str">
        <f t="shared" si="28"/>
        <v/>
      </c>
      <c r="K561" s="12"/>
      <c r="S561" s="48"/>
    </row>
    <row r="562" spans="2:19" x14ac:dyDescent="0.25">
      <c r="B562" s="48"/>
      <c r="D562" s="48" t="str">
        <f>IF(E562&lt;&gt;"",Settings!B$9&amp;A562,"")</f>
        <v/>
      </c>
      <c r="F562" t="str">
        <f t="shared" si="27"/>
        <v/>
      </c>
      <c r="H562" t="str">
        <f t="shared" si="28"/>
        <v/>
      </c>
      <c r="K562" s="12"/>
      <c r="S562" s="48"/>
    </row>
    <row r="563" spans="2:19" x14ac:dyDescent="0.25">
      <c r="B563" s="48"/>
      <c r="D563" s="48" t="str">
        <f>IF(E563&lt;&gt;"",Settings!B$9&amp;A563,"")</f>
        <v/>
      </c>
      <c r="F563" t="str">
        <f t="shared" si="27"/>
        <v/>
      </c>
      <c r="H563" t="str">
        <f t="shared" si="28"/>
        <v/>
      </c>
      <c r="K563" s="12"/>
      <c r="S563" s="48"/>
    </row>
    <row r="564" spans="2:19" x14ac:dyDescent="0.25">
      <c r="B564" s="48"/>
      <c r="D564" s="48" t="str">
        <f>IF(E564&lt;&gt;"",Settings!B$9&amp;A564,"")</f>
        <v/>
      </c>
      <c r="F564" t="str">
        <f t="shared" si="27"/>
        <v/>
      </c>
      <c r="H564" t="str">
        <f t="shared" si="28"/>
        <v/>
      </c>
      <c r="K564" s="12"/>
      <c r="S564" s="48"/>
    </row>
    <row r="565" spans="2:19" x14ac:dyDescent="0.25">
      <c r="B565" s="48"/>
      <c r="D565" s="48" t="str">
        <f>IF(E565&lt;&gt;"",Settings!B$9&amp;A565,"")</f>
        <v/>
      </c>
      <c r="F565" t="str">
        <f t="shared" si="27"/>
        <v/>
      </c>
      <c r="H565" t="str">
        <f t="shared" si="28"/>
        <v/>
      </c>
      <c r="K565" s="12"/>
      <c r="S565" s="48"/>
    </row>
    <row r="566" spans="2:19" x14ac:dyDescent="0.25">
      <c r="B566" s="48"/>
      <c r="D566" s="48" t="str">
        <f>IF(E566&lt;&gt;"",Settings!B$9&amp;A566,"")</f>
        <v/>
      </c>
      <c r="F566" t="str">
        <f t="shared" si="27"/>
        <v/>
      </c>
      <c r="H566" t="str">
        <f t="shared" si="28"/>
        <v/>
      </c>
      <c r="K566" s="12"/>
      <c r="S566" s="48"/>
    </row>
    <row r="567" spans="2:19" x14ac:dyDescent="0.25">
      <c r="B567" s="48"/>
      <c r="D567" s="48" t="str">
        <f>IF(E567&lt;&gt;"",Settings!B$9&amp;A567,"")</f>
        <v/>
      </c>
      <c r="F567" t="str">
        <f t="shared" si="27"/>
        <v/>
      </c>
      <c r="H567" t="str">
        <f t="shared" si="28"/>
        <v/>
      </c>
      <c r="K567" s="12"/>
      <c r="S567" s="48"/>
    </row>
    <row r="568" spans="2:19" x14ac:dyDescent="0.25">
      <c r="B568" s="48"/>
      <c r="D568" s="48" t="str">
        <f>IF(E568&lt;&gt;"",Settings!B$9&amp;A568,"")</f>
        <v/>
      </c>
      <c r="F568" t="str">
        <f t="shared" si="27"/>
        <v/>
      </c>
      <c r="H568" t="str">
        <f t="shared" si="28"/>
        <v/>
      </c>
      <c r="K568" s="12"/>
      <c r="S568" s="48"/>
    </row>
    <row r="569" spans="2:19" x14ac:dyDescent="0.25">
      <c r="B569" s="48"/>
      <c r="D569" s="48" t="str">
        <f>IF(E569&lt;&gt;"",Settings!B$9&amp;A569,"")</f>
        <v/>
      </c>
      <c r="F569" t="str">
        <f t="shared" si="27"/>
        <v/>
      </c>
      <c r="H569" t="str">
        <f t="shared" si="28"/>
        <v/>
      </c>
      <c r="K569" s="12"/>
      <c r="S569" s="48"/>
    </row>
    <row r="570" spans="2:19" x14ac:dyDescent="0.25">
      <c r="B570" s="48"/>
      <c r="D570" s="48" t="str">
        <f>IF(E570&lt;&gt;"",Settings!B$9&amp;A570,"")</f>
        <v/>
      </c>
      <c r="F570" t="str">
        <f t="shared" si="27"/>
        <v/>
      </c>
      <c r="H570" t="str">
        <f t="shared" si="28"/>
        <v/>
      </c>
      <c r="K570" s="12"/>
      <c r="S570" s="48"/>
    </row>
    <row r="571" spans="2:19" x14ac:dyDescent="0.25">
      <c r="B571" s="48"/>
      <c r="D571" s="48" t="str">
        <f>IF(E571&lt;&gt;"",Settings!B$9&amp;A571,"")</f>
        <v/>
      </c>
      <c r="F571" t="str">
        <f t="shared" si="27"/>
        <v/>
      </c>
      <c r="H571" t="str">
        <f t="shared" si="28"/>
        <v/>
      </c>
      <c r="K571" s="12"/>
      <c r="S571" s="48"/>
    </row>
    <row r="572" spans="2:19" x14ac:dyDescent="0.25">
      <c r="B572" s="48"/>
      <c r="D572" s="48" t="str">
        <f>IF(E572&lt;&gt;"",Settings!B$9&amp;A572,"")</f>
        <v/>
      </c>
      <c r="F572" t="str">
        <f t="shared" si="27"/>
        <v/>
      </c>
      <c r="H572" t="str">
        <f t="shared" si="28"/>
        <v/>
      </c>
      <c r="K572" s="12"/>
      <c r="S572" s="48"/>
    </row>
    <row r="573" spans="2:19" x14ac:dyDescent="0.25">
      <c r="B573" s="48"/>
      <c r="D573" s="48" t="str">
        <f>IF(E573&lt;&gt;"",Settings!B$9&amp;A573,"")</f>
        <v/>
      </c>
      <c r="F573" t="str">
        <f t="shared" si="27"/>
        <v/>
      </c>
      <c r="H573" t="str">
        <f t="shared" si="28"/>
        <v/>
      </c>
      <c r="K573" s="12"/>
      <c r="S573" s="48"/>
    </row>
    <row r="574" spans="2:19" x14ac:dyDescent="0.25">
      <c r="B574" s="48"/>
      <c r="D574" s="48" t="str">
        <f>IF(E574&lt;&gt;"",Settings!B$9&amp;A574,"")</f>
        <v/>
      </c>
      <c r="F574" t="str">
        <f t="shared" si="27"/>
        <v/>
      </c>
      <c r="H574" t="str">
        <f t="shared" si="28"/>
        <v/>
      </c>
      <c r="K574" s="12"/>
      <c r="S574" s="48"/>
    </row>
    <row r="575" spans="2:19" x14ac:dyDescent="0.25">
      <c r="B575" s="48"/>
      <c r="D575" s="48" t="str">
        <f>IF(E575&lt;&gt;"",Settings!B$9&amp;A575,"")</f>
        <v/>
      </c>
      <c r="F575" t="str">
        <f t="shared" si="27"/>
        <v/>
      </c>
      <c r="H575" t="str">
        <f t="shared" si="28"/>
        <v/>
      </c>
      <c r="K575" s="12"/>
      <c r="S575" s="48"/>
    </row>
    <row r="576" spans="2:19" x14ac:dyDescent="0.25">
      <c r="B576" s="48"/>
      <c r="D576" s="48" t="str">
        <f>IF(E576&lt;&gt;"",Settings!B$9&amp;A576,"")</f>
        <v/>
      </c>
      <c r="F576" t="str">
        <f t="shared" si="27"/>
        <v/>
      </c>
      <c r="H576" t="str">
        <f t="shared" si="28"/>
        <v/>
      </c>
      <c r="K576" s="12"/>
      <c r="S576" s="48"/>
    </row>
    <row r="577" spans="2:19" x14ac:dyDescent="0.25">
      <c r="B577" s="48"/>
      <c r="D577" s="48" t="str">
        <f>IF(E577&lt;&gt;"",Settings!B$9&amp;A577,"")</f>
        <v/>
      </c>
      <c r="F577" t="str">
        <f t="shared" si="27"/>
        <v/>
      </c>
      <c r="H577" t="str">
        <f t="shared" si="28"/>
        <v/>
      </c>
      <c r="K577" s="12"/>
      <c r="S577" s="48"/>
    </row>
    <row r="578" spans="2:19" x14ac:dyDescent="0.25">
      <c r="B578" s="48"/>
      <c r="D578" s="48" t="str">
        <f>IF(E578&lt;&gt;"",Settings!B$9&amp;A578,"")</f>
        <v/>
      </c>
      <c r="F578" t="str">
        <f t="shared" si="27"/>
        <v/>
      </c>
      <c r="H578" t="str">
        <f t="shared" si="28"/>
        <v/>
      </c>
      <c r="K578" s="12"/>
      <c r="S578" s="48"/>
    </row>
    <row r="579" spans="2:19" x14ac:dyDescent="0.25">
      <c r="B579" s="48"/>
      <c r="D579" s="48" t="str">
        <f>IF(E579&lt;&gt;"",Settings!B$9&amp;A579,"")</f>
        <v/>
      </c>
      <c r="F579" t="str">
        <f t="shared" si="27"/>
        <v/>
      </c>
      <c r="H579" t="str">
        <f t="shared" si="28"/>
        <v/>
      </c>
      <c r="K579" s="12"/>
      <c r="S579" s="48"/>
    </row>
    <row r="580" spans="2:19" x14ac:dyDescent="0.25">
      <c r="B580" s="48"/>
      <c r="D580" s="48" t="str">
        <f>IF(E580&lt;&gt;"",Settings!B$9&amp;A580,"")</f>
        <v/>
      </c>
      <c r="F580" t="str">
        <f t="shared" ref="F580:F643" si="29">IF(E580&lt;&gt;"",IF(C580="Blocked",C580&amp;" - "&amp;E580,E580),"")</f>
        <v/>
      </c>
      <c r="H580" t="str">
        <f t="shared" si="28"/>
        <v/>
      </c>
      <c r="K580" s="12"/>
      <c r="S580" s="48"/>
    </row>
    <row r="581" spans="2:19" x14ac:dyDescent="0.25">
      <c r="B581" s="48"/>
      <c r="D581" s="48" t="str">
        <f>IF(E581&lt;&gt;"",Settings!B$9&amp;A581,"")</f>
        <v/>
      </c>
      <c r="F581" t="str">
        <f t="shared" si="29"/>
        <v/>
      </c>
      <c r="H581" t="str">
        <f t="shared" si="28"/>
        <v/>
      </c>
      <c r="K581" s="12"/>
      <c r="S581" s="48"/>
    </row>
    <row r="582" spans="2:19" x14ac:dyDescent="0.25">
      <c r="B582" s="48"/>
      <c r="D582" s="48" t="str">
        <f>IF(E582&lt;&gt;"",Settings!B$9&amp;A582,"")</f>
        <v/>
      </c>
      <c r="F582" t="str">
        <f t="shared" si="29"/>
        <v/>
      </c>
      <c r="H582" t="str">
        <f t="shared" si="28"/>
        <v/>
      </c>
      <c r="K582" s="12"/>
      <c r="S582" s="48"/>
    </row>
    <row r="583" spans="2:19" x14ac:dyDescent="0.25">
      <c r="B583" s="48"/>
      <c r="D583" s="48" t="str">
        <f>IF(E583&lt;&gt;"",Settings!B$9&amp;A583,"")</f>
        <v/>
      </c>
      <c r="F583" t="str">
        <f t="shared" si="29"/>
        <v/>
      </c>
      <c r="H583" t="str">
        <f t="shared" si="28"/>
        <v/>
      </c>
      <c r="K583" s="12"/>
      <c r="S583" s="48"/>
    </row>
    <row r="584" spans="2:19" x14ac:dyDescent="0.25">
      <c r="B584" s="48"/>
      <c r="D584" s="48" t="str">
        <f>IF(E584&lt;&gt;"",Settings!B$9&amp;A584,"")</f>
        <v/>
      </c>
      <c r="F584" t="str">
        <f t="shared" si="29"/>
        <v/>
      </c>
      <c r="H584" t="str">
        <f t="shared" si="28"/>
        <v/>
      </c>
      <c r="K584" s="12"/>
      <c r="S584" s="48"/>
    </row>
    <row r="585" spans="2:19" x14ac:dyDescent="0.25">
      <c r="B585" s="48"/>
      <c r="D585" s="48" t="str">
        <f>IF(E585&lt;&gt;"",Settings!B$9&amp;A585,"")</f>
        <v/>
      </c>
      <c r="F585" t="str">
        <f t="shared" si="29"/>
        <v/>
      </c>
      <c r="H585" t="str">
        <f t="shared" si="28"/>
        <v/>
      </c>
      <c r="K585" s="12"/>
      <c r="S585" s="48"/>
    </row>
    <row r="586" spans="2:19" x14ac:dyDescent="0.25">
      <c r="B586" s="48"/>
      <c r="D586" s="48" t="str">
        <f>IF(E586&lt;&gt;"",Settings!B$9&amp;A586,"")</f>
        <v/>
      </c>
      <c r="F586" t="str">
        <f t="shared" si="29"/>
        <v/>
      </c>
      <c r="H586" t="str">
        <f t="shared" si="28"/>
        <v/>
      </c>
      <c r="K586" s="12"/>
      <c r="S586" s="48"/>
    </row>
    <row r="587" spans="2:19" x14ac:dyDescent="0.25">
      <c r="B587" s="48"/>
      <c r="D587" s="48" t="str">
        <f>IF(E587&lt;&gt;"",Settings!B$9&amp;A587,"")</f>
        <v/>
      </c>
      <c r="F587" t="str">
        <f t="shared" si="29"/>
        <v/>
      </c>
      <c r="H587" t="str">
        <f t="shared" si="28"/>
        <v/>
      </c>
      <c r="K587" s="12"/>
      <c r="S587" s="48"/>
    </row>
    <row r="588" spans="2:19" x14ac:dyDescent="0.25">
      <c r="B588" s="48"/>
      <c r="D588" s="48" t="str">
        <f>IF(E588&lt;&gt;"",Settings!B$9&amp;A588,"")</f>
        <v/>
      </c>
      <c r="F588" t="str">
        <f t="shared" si="29"/>
        <v/>
      </c>
      <c r="H588" t="str">
        <f t="shared" si="28"/>
        <v/>
      </c>
      <c r="K588" s="12"/>
      <c r="S588" s="48"/>
    </row>
    <row r="589" spans="2:19" x14ac:dyDescent="0.25">
      <c r="B589" s="48"/>
      <c r="D589" s="48" t="str">
        <f>IF(E589&lt;&gt;"",Settings!B$9&amp;A589,"")</f>
        <v/>
      </c>
      <c r="F589" t="str">
        <f t="shared" si="29"/>
        <v/>
      </c>
      <c r="H589" t="str">
        <f t="shared" si="28"/>
        <v/>
      </c>
      <c r="K589" s="12"/>
      <c r="S589" s="48"/>
    </row>
    <row r="590" spans="2:19" x14ac:dyDescent="0.25">
      <c r="B590" s="48"/>
      <c r="D590" s="48" t="str">
        <f>IF(E590&lt;&gt;"",Settings!B$9&amp;A590,"")</f>
        <v/>
      </c>
      <c r="F590" t="str">
        <f t="shared" si="29"/>
        <v/>
      </c>
      <c r="H590" t="str">
        <f t="shared" si="28"/>
        <v/>
      </c>
      <c r="K590" s="12"/>
      <c r="S590" s="48"/>
    </row>
    <row r="591" spans="2:19" x14ac:dyDescent="0.25">
      <c r="B591" s="48"/>
      <c r="D591" s="48" t="str">
        <f>IF(E591&lt;&gt;"",Settings!B$9&amp;A591,"")</f>
        <v/>
      </c>
      <c r="F591" t="str">
        <f t="shared" si="29"/>
        <v/>
      </c>
      <c r="H591" t="str">
        <f t="shared" si="28"/>
        <v/>
      </c>
      <c r="K591" s="12"/>
      <c r="S591" s="48"/>
    </row>
    <row r="592" spans="2:19" x14ac:dyDescent="0.25">
      <c r="B592" s="48"/>
      <c r="D592" s="48" t="str">
        <f>IF(E592&lt;&gt;"",Settings!B$9&amp;A592,"")</f>
        <v/>
      </c>
      <c r="F592" t="str">
        <f t="shared" si="29"/>
        <v/>
      </c>
      <c r="H592" t="str">
        <f t="shared" ref="H592:H655" si="30">IF(J592="&lt;= 1 day","XS",IF(J592="2 days","S",IF(J592="3 days","M",IF(J592="&lt;= 1 week","L",IF(J592="&lt;= 2 weeks","XL","")))))</f>
        <v/>
      </c>
      <c r="K592" s="12"/>
      <c r="S592" s="48"/>
    </row>
    <row r="593" spans="2:19" x14ac:dyDescent="0.25">
      <c r="B593" s="48"/>
      <c r="D593" s="48" t="str">
        <f>IF(E593&lt;&gt;"",Settings!B$9&amp;A593,"")</f>
        <v/>
      </c>
      <c r="F593" t="str">
        <f t="shared" si="29"/>
        <v/>
      </c>
      <c r="H593" t="str">
        <f t="shared" si="30"/>
        <v/>
      </c>
      <c r="K593" s="12"/>
      <c r="S593" s="48"/>
    </row>
    <row r="594" spans="2:19" x14ac:dyDescent="0.25">
      <c r="B594" s="48"/>
      <c r="D594" s="48" t="str">
        <f>IF(E594&lt;&gt;"",Settings!B$9&amp;A594,"")</f>
        <v/>
      </c>
      <c r="F594" t="str">
        <f t="shared" si="29"/>
        <v/>
      </c>
      <c r="H594" t="str">
        <f t="shared" si="30"/>
        <v/>
      </c>
      <c r="K594" s="12"/>
      <c r="S594" s="48"/>
    </row>
    <row r="595" spans="2:19" x14ac:dyDescent="0.25">
      <c r="B595" s="48"/>
      <c r="D595" s="48" t="str">
        <f>IF(E595&lt;&gt;"",Settings!B$9&amp;A595,"")</f>
        <v/>
      </c>
      <c r="F595" t="str">
        <f t="shared" si="29"/>
        <v/>
      </c>
      <c r="H595" t="str">
        <f t="shared" si="30"/>
        <v/>
      </c>
      <c r="K595" s="12"/>
      <c r="S595" s="48"/>
    </row>
    <row r="596" spans="2:19" x14ac:dyDescent="0.25">
      <c r="B596" s="48"/>
      <c r="D596" s="48" t="str">
        <f>IF(E596&lt;&gt;"",Settings!B$9&amp;A596,"")</f>
        <v/>
      </c>
      <c r="F596" t="str">
        <f t="shared" si="29"/>
        <v/>
      </c>
      <c r="H596" t="str">
        <f t="shared" si="30"/>
        <v/>
      </c>
      <c r="K596" s="12"/>
      <c r="S596" s="48"/>
    </row>
    <row r="597" spans="2:19" x14ac:dyDescent="0.25">
      <c r="B597" s="48"/>
      <c r="D597" s="48" t="str">
        <f>IF(E597&lt;&gt;"",Settings!B$9&amp;A597,"")</f>
        <v/>
      </c>
      <c r="F597" t="str">
        <f t="shared" si="29"/>
        <v/>
      </c>
      <c r="H597" t="str">
        <f t="shared" si="30"/>
        <v/>
      </c>
      <c r="K597" s="12"/>
      <c r="S597" s="48"/>
    </row>
    <row r="598" spans="2:19" x14ac:dyDescent="0.25">
      <c r="B598" s="48"/>
      <c r="D598" s="48" t="str">
        <f>IF(E598&lt;&gt;"",Settings!B$9&amp;A598,"")</f>
        <v/>
      </c>
      <c r="F598" t="str">
        <f t="shared" si="29"/>
        <v/>
      </c>
      <c r="H598" t="str">
        <f t="shared" si="30"/>
        <v/>
      </c>
      <c r="K598" s="12"/>
      <c r="S598" s="48"/>
    </row>
    <row r="599" spans="2:19" x14ac:dyDescent="0.25">
      <c r="B599" s="48"/>
      <c r="D599" s="48" t="str">
        <f>IF(E599&lt;&gt;"",Settings!B$9&amp;A599,"")</f>
        <v/>
      </c>
      <c r="F599" t="str">
        <f t="shared" si="29"/>
        <v/>
      </c>
      <c r="H599" t="str">
        <f t="shared" si="30"/>
        <v/>
      </c>
      <c r="K599" s="12"/>
      <c r="S599" s="48"/>
    </row>
    <row r="600" spans="2:19" x14ac:dyDescent="0.25">
      <c r="B600" s="48"/>
      <c r="D600" s="48" t="str">
        <f>IF(E600&lt;&gt;"",Settings!B$9&amp;A600,"")</f>
        <v/>
      </c>
      <c r="F600" t="str">
        <f t="shared" si="29"/>
        <v/>
      </c>
      <c r="H600" t="str">
        <f t="shared" si="30"/>
        <v/>
      </c>
      <c r="K600" s="12"/>
      <c r="S600" s="48"/>
    </row>
    <row r="601" spans="2:19" x14ac:dyDescent="0.25">
      <c r="B601" s="48"/>
      <c r="D601" s="48" t="str">
        <f>IF(E601&lt;&gt;"",Settings!B$9&amp;A601,"")</f>
        <v/>
      </c>
      <c r="F601" t="str">
        <f t="shared" si="29"/>
        <v/>
      </c>
      <c r="H601" t="str">
        <f t="shared" si="30"/>
        <v/>
      </c>
      <c r="K601" s="12"/>
      <c r="S601" s="48"/>
    </row>
    <row r="602" spans="2:19" x14ac:dyDescent="0.25">
      <c r="B602" s="48"/>
      <c r="D602" s="48" t="str">
        <f>IF(E602&lt;&gt;"",Settings!B$9&amp;A602,"")</f>
        <v/>
      </c>
      <c r="F602" t="str">
        <f t="shared" si="29"/>
        <v/>
      </c>
      <c r="H602" t="str">
        <f t="shared" si="30"/>
        <v/>
      </c>
      <c r="K602" s="12"/>
      <c r="S602" s="48"/>
    </row>
    <row r="603" spans="2:19" x14ac:dyDescent="0.25">
      <c r="B603" s="48"/>
      <c r="D603" s="48" t="str">
        <f>IF(E603&lt;&gt;"",Settings!B$9&amp;A603,"")</f>
        <v/>
      </c>
      <c r="F603" t="str">
        <f t="shared" si="29"/>
        <v/>
      </c>
      <c r="H603" t="str">
        <f t="shared" si="30"/>
        <v/>
      </c>
      <c r="K603" s="12"/>
      <c r="S603" s="48"/>
    </row>
    <row r="604" spans="2:19" x14ac:dyDescent="0.25">
      <c r="B604" s="48"/>
      <c r="D604" s="48" t="str">
        <f>IF(E604&lt;&gt;"",Settings!B$9&amp;A604,"")</f>
        <v/>
      </c>
      <c r="F604" t="str">
        <f t="shared" si="29"/>
        <v/>
      </c>
      <c r="H604" t="str">
        <f t="shared" si="30"/>
        <v/>
      </c>
      <c r="K604" s="12"/>
      <c r="S604" s="48"/>
    </row>
    <row r="605" spans="2:19" x14ac:dyDescent="0.25">
      <c r="B605" s="48"/>
      <c r="D605" s="48" t="str">
        <f>IF(E605&lt;&gt;"",Settings!B$9&amp;A605,"")</f>
        <v/>
      </c>
      <c r="F605" t="str">
        <f t="shared" si="29"/>
        <v/>
      </c>
      <c r="H605" t="str">
        <f t="shared" si="30"/>
        <v/>
      </c>
      <c r="K605" s="12"/>
      <c r="S605" s="48"/>
    </row>
    <row r="606" spans="2:19" x14ac:dyDescent="0.25">
      <c r="B606" s="48"/>
      <c r="D606" s="48" t="str">
        <f>IF(E606&lt;&gt;"",Settings!B$9&amp;A606,"")</f>
        <v/>
      </c>
      <c r="F606" t="str">
        <f t="shared" si="29"/>
        <v/>
      </c>
      <c r="H606" t="str">
        <f t="shared" si="30"/>
        <v/>
      </c>
      <c r="K606" s="12"/>
      <c r="S606" s="48"/>
    </row>
    <row r="607" spans="2:19" x14ac:dyDescent="0.25">
      <c r="B607" s="48"/>
      <c r="D607" s="48" t="str">
        <f>IF(E607&lt;&gt;"",Settings!B$9&amp;A607,"")</f>
        <v/>
      </c>
      <c r="F607" t="str">
        <f t="shared" si="29"/>
        <v/>
      </c>
      <c r="H607" t="str">
        <f t="shared" si="30"/>
        <v/>
      </c>
      <c r="K607" s="12"/>
      <c r="S607" s="48"/>
    </row>
    <row r="608" spans="2:19" x14ac:dyDescent="0.25">
      <c r="B608" s="48"/>
      <c r="D608" s="48" t="str">
        <f>IF(E608&lt;&gt;"",Settings!B$9&amp;A608,"")</f>
        <v/>
      </c>
      <c r="F608" t="str">
        <f t="shared" si="29"/>
        <v/>
      </c>
      <c r="H608" t="str">
        <f t="shared" si="30"/>
        <v/>
      </c>
      <c r="K608" s="12"/>
      <c r="S608" s="48"/>
    </row>
    <row r="609" spans="2:19" x14ac:dyDescent="0.25">
      <c r="B609" s="48"/>
      <c r="D609" s="48" t="str">
        <f>IF(E609&lt;&gt;"",Settings!B$9&amp;A609,"")</f>
        <v/>
      </c>
      <c r="F609" t="str">
        <f t="shared" si="29"/>
        <v/>
      </c>
      <c r="H609" t="str">
        <f t="shared" si="30"/>
        <v/>
      </c>
      <c r="K609" s="12"/>
      <c r="S609" s="48"/>
    </row>
    <row r="610" spans="2:19" x14ac:dyDescent="0.25">
      <c r="B610" s="48"/>
      <c r="D610" s="48" t="str">
        <f>IF(E610&lt;&gt;"",Settings!B$9&amp;A610,"")</f>
        <v/>
      </c>
      <c r="F610" t="str">
        <f t="shared" si="29"/>
        <v/>
      </c>
      <c r="H610" t="str">
        <f t="shared" si="30"/>
        <v/>
      </c>
      <c r="K610" s="12"/>
      <c r="S610" s="48"/>
    </row>
    <row r="611" spans="2:19" x14ac:dyDescent="0.25">
      <c r="B611" s="48"/>
      <c r="D611" s="48" t="str">
        <f>IF(E611&lt;&gt;"",Settings!B$9&amp;A611,"")</f>
        <v/>
      </c>
      <c r="F611" t="str">
        <f t="shared" si="29"/>
        <v/>
      </c>
      <c r="H611" t="str">
        <f t="shared" si="30"/>
        <v/>
      </c>
      <c r="K611" s="12"/>
      <c r="S611" s="48"/>
    </row>
    <row r="612" spans="2:19" x14ac:dyDescent="0.25">
      <c r="B612" s="48"/>
      <c r="D612" s="48" t="str">
        <f>IF(E612&lt;&gt;"",Settings!B$9&amp;A612,"")</f>
        <v/>
      </c>
      <c r="F612" t="str">
        <f t="shared" si="29"/>
        <v/>
      </c>
      <c r="H612" t="str">
        <f t="shared" si="30"/>
        <v/>
      </c>
      <c r="K612" s="12"/>
      <c r="S612" s="48"/>
    </row>
    <row r="613" spans="2:19" x14ac:dyDescent="0.25">
      <c r="B613" s="48"/>
      <c r="D613" s="48" t="str">
        <f>IF(E613&lt;&gt;"",Settings!B$9&amp;A613,"")</f>
        <v/>
      </c>
      <c r="F613" t="str">
        <f t="shared" si="29"/>
        <v/>
      </c>
      <c r="H613" t="str">
        <f t="shared" si="30"/>
        <v/>
      </c>
      <c r="K613" s="12"/>
      <c r="S613" s="48"/>
    </row>
    <row r="614" spans="2:19" x14ac:dyDescent="0.25">
      <c r="B614" s="48"/>
      <c r="D614" s="48" t="str">
        <f>IF(E614&lt;&gt;"",Settings!B$9&amp;A614,"")</f>
        <v/>
      </c>
      <c r="F614" t="str">
        <f t="shared" si="29"/>
        <v/>
      </c>
      <c r="H614" t="str">
        <f t="shared" si="30"/>
        <v/>
      </c>
      <c r="K614" s="12"/>
      <c r="S614" s="48"/>
    </row>
    <row r="615" spans="2:19" x14ac:dyDescent="0.25">
      <c r="B615" s="48"/>
      <c r="D615" s="48" t="str">
        <f>IF(E615&lt;&gt;"",Settings!B$9&amp;A615,"")</f>
        <v/>
      </c>
      <c r="F615" t="str">
        <f t="shared" si="29"/>
        <v/>
      </c>
      <c r="H615" t="str">
        <f t="shared" si="30"/>
        <v/>
      </c>
      <c r="K615" s="12"/>
      <c r="S615" s="48"/>
    </row>
    <row r="616" spans="2:19" x14ac:dyDescent="0.25">
      <c r="B616" s="48"/>
      <c r="D616" s="48" t="str">
        <f>IF(E616&lt;&gt;"",Settings!B$9&amp;A616,"")</f>
        <v/>
      </c>
      <c r="F616" t="str">
        <f t="shared" si="29"/>
        <v/>
      </c>
      <c r="H616" t="str">
        <f t="shared" si="30"/>
        <v/>
      </c>
      <c r="K616" s="12"/>
      <c r="S616" s="48"/>
    </row>
    <row r="617" spans="2:19" x14ac:dyDescent="0.25">
      <c r="B617" s="48"/>
      <c r="D617" s="48" t="str">
        <f>IF(E617&lt;&gt;"",Settings!B$9&amp;A617,"")</f>
        <v/>
      </c>
      <c r="F617" t="str">
        <f t="shared" si="29"/>
        <v/>
      </c>
      <c r="H617" t="str">
        <f t="shared" si="30"/>
        <v/>
      </c>
      <c r="K617" s="12"/>
      <c r="S617" s="48"/>
    </row>
    <row r="618" spans="2:19" x14ac:dyDescent="0.25">
      <c r="B618" s="48"/>
      <c r="D618" s="48" t="str">
        <f>IF(E618&lt;&gt;"",Settings!B$9&amp;A618,"")</f>
        <v/>
      </c>
      <c r="F618" t="str">
        <f t="shared" si="29"/>
        <v/>
      </c>
      <c r="H618" t="str">
        <f t="shared" si="30"/>
        <v/>
      </c>
      <c r="K618" s="12"/>
      <c r="S618" s="48"/>
    </row>
    <row r="619" spans="2:19" x14ac:dyDescent="0.25">
      <c r="B619" s="48"/>
      <c r="D619" s="48" t="str">
        <f>IF(E619&lt;&gt;"",Settings!B$9&amp;A619,"")</f>
        <v/>
      </c>
      <c r="F619" t="str">
        <f t="shared" si="29"/>
        <v/>
      </c>
      <c r="H619" t="str">
        <f t="shared" si="30"/>
        <v/>
      </c>
      <c r="K619" s="12"/>
      <c r="S619" s="48"/>
    </row>
    <row r="620" spans="2:19" x14ac:dyDescent="0.25">
      <c r="B620" s="48"/>
      <c r="D620" s="48" t="str">
        <f>IF(E620&lt;&gt;"",Settings!B$9&amp;A620,"")</f>
        <v/>
      </c>
      <c r="F620" t="str">
        <f t="shared" si="29"/>
        <v/>
      </c>
      <c r="H620" t="str">
        <f t="shared" si="30"/>
        <v/>
      </c>
      <c r="K620" s="12"/>
      <c r="S620" s="48"/>
    </row>
    <row r="621" spans="2:19" x14ac:dyDescent="0.25">
      <c r="B621" s="48"/>
      <c r="D621" s="48" t="str">
        <f>IF(E621&lt;&gt;"",Settings!B$9&amp;A621,"")</f>
        <v/>
      </c>
      <c r="F621" t="str">
        <f t="shared" si="29"/>
        <v/>
      </c>
      <c r="H621" t="str">
        <f t="shared" si="30"/>
        <v/>
      </c>
      <c r="K621" s="12"/>
      <c r="S621" s="48"/>
    </row>
    <row r="622" spans="2:19" x14ac:dyDescent="0.25">
      <c r="B622" s="48"/>
      <c r="D622" s="48" t="str">
        <f>IF(E622&lt;&gt;"",Settings!B$9&amp;A622,"")</f>
        <v/>
      </c>
      <c r="F622" t="str">
        <f t="shared" si="29"/>
        <v/>
      </c>
      <c r="H622" t="str">
        <f t="shared" si="30"/>
        <v/>
      </c>
      <c r="K622" s="12"/>
      <c r="S622" s="48"/>
    </row>
    <row r="623" spans="2:19" x14ac:dyDescent="0.25">
      <c r="B623" s="48"/>
      <c r="D623" s="48" t="str">
        <f>IF(E623&lt;&gt;"",Settings!B$9&amp;A623,"")</f>
        <v/>
      </c>
      <c r="F623" t="str">
        <f t="shared" si="29"/>
        <v/>
      </c>
      <c r="H623" t="str">
        <f t="shared" si="30"/>
        <v/>
      </c>
      <c r="K623" s="12"/>
      <c r="S623" s="48"/>
    </row>
    <row r="624" spans="2:19" x14ac:dyDescent="0.25">
      <c r="B624" s="48"/>
      <c r="D624" s="48" t="str">
        <f>IF(E624&lt;&gt;"",Settings!B$9&amp;A624,"")</f>
        <v/>
      </c>
      <c r="F624" t="str">
        <f t="shared" si="29"/>
        <v/>
      </c>
      <c r="H624" t="str">
        <f t="shared" si="30"/>
        <v/>
      </c>
      <c r="K624" s="12"/>
      <c r="S624" s="48"/>
    </row>
    <row r="625" spans="2:19" x14ac:dyDescent="0.25">
      <c r="B625" s="48"/>
      <c r="D625" s="48" t="str">
        <f>IF(E625&lt;&gt;"",Settings!B$9&amp;A625,"")</f>
        <v/>
      </c>
      <c r="F625" t="str">
        <f t="shared" si="29"/>
        <v/>
      </c>
      <c r="H625" t="str">
        <f t="shared" si="30"/>
        <v/>
      </c>
      <c r="K625" s="12"/>
      <c r="S625" s="48"/>
    </row>
    <row r="626" spans="2:19" x14ac:dyDescent="0.25">
      <c r="B626" s="48"/>
      <c r="D626" s="48" t="str">
        <f>IF(E626&lt;&gt;"",Settings!B$9&amp;A626,"")</f>
        <v/>
      </c>
      <c r="F626" t="str">
        <f t="shared" si="29"/>
        <v/>
      </c>
      <c r="H626" t="str">
        <f t="shared" si="30"/>
        <v/>
      </c>
      <c r="K626" s="12"/>
      <c r="S626" s="48"/>
    </row>
    <row r="627" spans="2:19" x14ac:dyDescent="0.25">
      <c r="B627" s="48"/>
      <c r="D627" s="48" t="str">
        <f>IF(E627&lt;&gt;"",Settings!B$9&amp;A627,"")</f>
        <v/>
      </c>
      <c r="F627" t="str">
        <f t="shared" si="29"/>
        <v/>
      </c>
      <c r="H627" t="str">
        <f t="shared" si="30"/>
        <v/>
      </c>
      <c r="K627" s="12"/>
      <c r="S627" s="48"/>
    </row>
    <row r="628" spans="2:19" x14ac:dyDescent="0.25">
      <c r="B628" s="48"/>
      <c r="D628" s="48" t="str">
        <f>IF(E628&lt;&gt;"",Settings!B$9&amp;A628,"")</f>
        <v/>
      </c>
      <c r="F628" t="str">
        <f t="shared" si="29"/>
        <v/>
      </c>
      <c r="H628" t="str">
        <f t="shared" si="30"/>
        <v/>
      </c>
      <c r="K628" s="12"/>
      <c r="S628" s="48"/>
    </row>
    <row r="629" spans="2:19" x14ac:dyDescent="0.25">
      <c r="B629" s="48"/>
      <c r="D629" s="48" t="str">
        <f>IF(E629&lt;&gt;"",Settings!B$9&amp;A629,"")</f>
        <v/>
      </c>
      <c r="F629" t="str">
        <f t="shared" si="29"/>
        <v/>
      </c>
      <c r="H629" t="str">
        <f t="shared" si="30"/>
        <v/>
      </c>
      <c r="K629" s="12"/>
      <c r="S629" s="48"/>
    </row>
    <row r="630" spans="2:19" x14ac:dyDescent="0.25">
      <c r="B630" s="48"/>
      <c r="D630" s="48" t="str">
        <f>IF(E630&lt;&gt;"",Settings!B$9&amp;A630,"")</f>
        <v/>
      </c>
      <c r="F630" t="str">
        <f t="shared" si="29"/>
        <v/>
      </c>
      <c r="H630" t="str">
        <f t="shared" si="30"/>
        <v/>
      </c>
      <c r="K630" s="12"/>
      <c r="S630" s="48"/>
    </row>
    <row r="631" spans="2:19" x14ac:dyDescent="0.25">
      <c r="B631" s="48"/>
      <c r="D631" s="48" t="str">
        <f>IF(E631&lt;&gt;"",Settings!B$9&amp;A631,"")</f>
        <v/>
      </c>
      <c r="F631" t="str">
        <f t="shared" si="29"/>
        <v/>
      </c>
      <c r="H631" t="str">
        <f t="shared" si="30"/>
        <v/>
      </c>
      <c r="K631" s="12"/>
      <c r="S631" s="48"/>
    </row>
    <row r="632" spans="2:19" x14ac:dyDescent="0.25">
      <c r="B632" s="48"/>
      <c r="D632" s="48" t="str">
        <f>IF(E632&lt;&gt;"",Settings!B$9&amp;A632,"")</f>
        <v/>
      </c>
      <c r="F632" t="str">
        <f t="shared" si="29"/>
        <v/>
      </c>
      <c r="H632" t="str">
        <f t="shared" si="30"/>
        <v/>
      </c>
      <c r="K632" s="12"/>
      <c r="S632" s="48"/>
    </row>
    <row r="633" spans="2:19" x14ac:dyDescent="0.25">
      <c r="B633" s="48"/>
      <c r="D633" s="48" t="str">
        <f>IF(E633&lt;&gt;"",Settings!B$9&amp;A633,"")</f>
        <v/>
      </c>
      <c r="F633" t="str">
        <f t="shared" si="29"/>
        <v/>
      </c>
      <c r="H633" t="str">
        <f t="shared" si="30"/>
        <v/>
      </c>
      <c r="K633" s="12"/>
      <c r="S633" s="48"/>
    </row>
    <row r="634" spans="2:19" x14ac:dyDescent="0.25">
      <c r="B634" s="48"/>
      <c r="D634" s="48" t="str">
        <f>IF(E634&lt;&gt;"",Settings!B$9&amp;A634,"")</f>
        <v/>
      </c>
      <c r="F634" t="str">
        <f t="shared" si="29"/>
        <v/>
      </c>
      <c r="H634" t="str">
        <f t="shared" si="30"/>
        <v/>
      </c>
      <c r="K634" s="12"/>
      <c r="S634" s="48"/>
    </row>
    <row r="635" spans="2:19" x14ac:dyDescent="0.25">
      <c r="B635" s="48"/>
      <c r="D635" s="48" t="str">
        <f>IF(E635&lt;&gt;"",Settings!B$9&amp;A635,"")</f>
        <v/>
      </c>
      <c r="F635" t="str">
        <f t="shared" si="29"/>
        <v/>
      </c>
      <c r="H635" t="str">
        <f t="shared" si="30"/>
        <v/>
      </c>
      <c r="K635" s="12"/>
      <c r="S635" s="48"/>
    </row>
    <row r="636" spans="2:19" x14ac:dyDescent="0.25">
      <c r="B636" s="48"/>
      <c r="D636" s="48" t="str">
        <f>IF(E636&lt;&gt;"",Settings!B$9&amp;A636,"")</f>
        <v/>
      </c>
      <c r="F636" t="str">
        <f t="shared" si="29"/>
        <v/>
      </c>
      <c r="H636" t="str">
        <f t="shared" si="30"/>
        <v/>
      </c>
      <c r="K636" s="12"/>
      <c r="S636" s="48"/>
    </row>
    <row r="637" spans="2:19" x14ac:dyDescent="0.25">
      <c r="B637" s="48"/>
      <c r="D637" s="48" t="str">
        <f>IF(E637&lt;&gt;"",Settings!B$9&amp;A637,"")</f>
        <v/>
      </c>
      <c r="F637" t="str">
        <f t="shared" si="29"/>
        <v/>
      </c>
      <c r="H637" t="str">
        <f t="shared" si="30"/>
        <v/>
      </c>
      <c r="K637" s="12"/>
      <c r="S637" s="48"/>
    </row>
    <row r="638" spans="2:19" x14ac:dyDescent="0.25">
      <c r="B638" s="48"/>
      <c r="D638" s="48" t="str">
        <f>IF(E638&lt;&gt;"",Settings!B$9&amp;A638,"")</f>
        <v/>
      </c>
      <c r="F638" t="str">
        <f t="shared" si="29"/>
        <v/>
      </c>
      <c r="H638" t="str">
        <f t="shared" si="30"/>
        <v/>
      </c>
      <c r="K638" s="12"/>
      <c r="S638" s="48"/>
    </row>
    <row r="639" spans="2:19" x14ac:dyDescent="0.25">
      <c r="B639" s="48"/>
      <c r="D639" s="48" t="str">
        <f>IF(E639&lt;&gt;"",Settings!B$9&amp;A639,"")</f>
        <v/>
      </c>
      <c r="F639" t="str">
        <f t="shared" si="29"/>
        <v/>
      </c>
      <c r="H639" t="str">
        <f t="shared" si="30"/>
        <v/>
      </c>
      <c r="K639" s="12"/>
      <c r="S639" s="48"/>
    </row>
    <row r="640" spans="2:19" x14ac:dyDescent="0.25">
      <c r="B640" s="48"/>
      <c r="D640" s="48" t="str">
        <f>IF(E640&lt;&gt;"",Settings!B$9&amp;A640,"")</f>
        <v/>
      </c>
      <c r="F640" t="str">
        <f t="shared" si="29"/>
        <v/>
      </c>
      <c r="H640" t="str">
        <f t="shared" si="30"/>
        <v/>
      </c>
      <c r="K640" s="12"/>
      <c r="S640" s="48"/>
    </row>
    <row r="641" spans="2:19" x14ac:dyDescent="0.25">
      <c r="B641" s="48"/>
      <c r="D641" s="48" t="str">
        <f>IF(E641&lt;&gt;"",Settings!B$9&amp;A641,"")</f>
        <v/>
      </c>
      <c r="F641" t="str">
        <f t="shared" si="29"/>
        <v/>
      </c>
      <c r="H641" t="str">
        <f t="shared" si="30"/>
        <v/>
      </c>
      <c r="K641" s="12"/>
      <c r="S641" s="48"/>
    </row>
    <row r="642" spans="2:19" x14ac:dyDescent="0.25">
      <c r="B642" s="48"/>
      <c r="D642" s="48" t="str">
        <f>IF(E642&lt;&gt;"",Settings!B$9&amp;A642,"")</f>
        <v/>
      </c>
      <c r="F642" t="str">
        <f t="shared" si="29"/>
        <v/>
      </c>
      <c r="H642" t="str">
        <f t="shared" si="30"/>
        <v/>
      </c>
      <c r="K642" s="12"/>
      <c r="S642" s="48"/>
    </row>
    <row r="643" spans="2:19" x14ac:dyDescent="0.25">
      <c r="B643" s="48"/>
      <c r="D643" s="48" t="str">
        <f>IF(E643&lt;&gt;"",Settings!B$9&amp;A643,"")</f>
        <v/>
      </c>
      <c r="F643" t="str">
        <f t="shared" si="29"/>
        <v/>
      </c>
      <c r="H643" t="str">
        <f t="shared" si="30"/>
        <v/>
      </c>
      <c r="K643" s="12"/>
      <c r="S643" s="48"/>
    </row>
    <row r="644" spans="2:19" x14ac:dyDescent="0.25">
      <c r="B644" s="48"/>
      <c r="D644" s="48" t="str">
        <f>IF(E644&lt;&gt;"",Settings!B$9&amp;A644,"")</f>
        <v/>
      </c>
      <c r="F644" t="str">
        <f t="shared" ref="F644:F707" si="31">IF(E644&lt;&gt;"",IF(C644="Blocked",C644&amp;" - "&amp;E644,E644),"")</f>
        <v/>
      </c>
      <c r="H644" t="str">
        <f t="shared" si="30"/>
        <v/>
      </c>
      <c r="K644" s="12"/>
      <c r="S644" s="48"/>
    </row>
    <row r="645" spans="2:19" x14ac:dyDescent="0.25">
      <c r="B645" s="48"/>
      <c r="D645" s="48" t="str">
        <f>IF(E645&lt;&gt;"",Settings!B$9&amp;A645,"")</f>
        <v/>
      </c>
      <c r="F645" t="str">
        <f t="shared" si="31"/>
        <v/>
      </c>
      <c r="H645" t="str">
        <f t="shared" si="30"/>
        <v/>
      </c>
      <c r="K645" s="12"/>
      <c r="S645" s="48"/>
    </row>
    <row r="646" spans="2:19" x14ac:dyDescent="0.25">
      <c r="B646" s="48"/>
      <c r="D646" s="48" t="str">
        <f>IF(E646&lt;&gt;"",Settings!B$9&amp;A646,"")</f>
        <v/>
      </c>
      <c r="F646" t="str">
        <f t="shared" si="31"/>
        <v/>
      </c>
      <c r="H646" t="str">
        <f t="shared" si="30"/>
        <v/>
      </c>
      <c r="K646" s="12"/>
      <c r="S646" s="48"/>
    </row>
    <row r="647" spans="2:19" x14ac:dyDescent="0.25">
      <c r="B647" s="48"/>
      <c r="D647" s="48" t="str">
        <f>IF(E647&lt;&gt;"",Settings!B$9&amp;A647,"")</f>
        <v/>
      </c>
      <c r="F647" t="str">
        <f t="shared" si="31"/>
        <v/>
      </c>
      <c r="H647" t="str">
        <f t="shared" si="30"/>
        <v/>
      </c>
      <c r="K647" s="12"/>
      <c r="S647" s="48"/>
    </row>
    <row r="648" spans="2:19" x14ac:dyDescent="0.25">
      <c r="B648" s="48"/>
      <c r="D648" s="48" t="str">
        <f>IF(E648&lt;&gt;"",Settings!B$9&amp;A648,"")</f>
        <v/>
      </c>
      <c r="F648" t="str">
        <f t="shared" si="31"/>
        <v/>
      </c>
      <c r="H648" t="str">
        <f t="shared" si="30"/>
        <v/>
      </c>
      <c r="K648" s="12"/>
      <c r="S648" s="48"/>
    </row>
    <row r="649" spans="2:19" x14ac:dyDescent="0.25">
      <c r="B649" s="48"/>
      <c r="D649" s="48" t="str">
        <f>IF(E649&lt;&gt;"",Settings!B$9&amp;A649,"")</f>
        <v/>
      </c>
      <c r="F649" t="str">
        <f t="shared" si="31"/>
        <v/>
      </c>
      <c r="H649" t="str">
        <f t="shared" si="30"/>
        <v/>
      </c>
      <c r="K649" s="12"/>
      <c r="S649" s="48"/>
    </row>
    <row r="650" spans="2:19" x14ac:dyDescent="0.25">
      <c r="B650" s="48"/>
      <c r="D650" s="48" t="str">
        <f>IF(E650&lt;&gt;"",Settings!B$9&amp;A650,"")</f>
        <v/>
      </c>
      <c r="F650" t="str">
        <f t="shared" si="31"/>
        <v/>
      </c>
      <c r="H650" t="str">
        <f t="shared" si="30"/>
        <v/>
      </c>
      <c r="K650" s="12"/>
      <c r="S650" s="48"/>
    </row>
    <row r="651" spans="2:19" x14ac:dyDescent="0.25">
      <c r="B651" s="48"/>
      <c r="D651" s="48" t="str">
        <f>IF(E651&lt;&gt;"",Settings!B$9&amp;A651,"")</f>
        <v/>
      </c>
      <c r="F651" t="str">
        <f t="shared" si="31"/>
        <v/>
      </c>
      <c r="H651" t="str">
        <f t="shared" si="30"/>
        <v/>
      </c>
      <c r="K651" s="12"/>
      <c r="S651" s="48"/>
    </row>
    <row r="652" spans="2:19" x14ac:dyDescent="0.25">
      <c r="B652" s="48"/>
      <c r="D652" s="48" t="str">
        <f>IF(E652&lt;&gt;"",Settings!B$9&amp;A652,"")</f>
        <v/>
      </c>
      <c r="F652" t="str">
        <f t="shared" si="31"/>
        <v/>
      </c>
      <c r="H652" t="str">
        <f t="shared" si="30"/>
        <v/>
      </c>
      <c r="K652" s="12"/>
      <c r="S652" s="48"/>
    </row>
    <row r="653" spans="2:19" x14ac:dyDescent="0.25">
      <c r="B653" s="48"/>
      <c r="D653" s="48" t="str">
        <f>IF(E653&lt;&gt;"",Settings!B$9&amp;A653,"")</f>
        <v/>
      </c>
      <c r="F653" t="str">
        <f t="shared" si="31"/>
        <v/>
      </c>
      <c r="H653" t="str">
        <f t="shared" si="30"/>
        <v/>
      </c>
      <c r="K653" s="12"/>
      <c r="S653" s="48"/>
    </row>
    <row r="654" spans="2:19" x14ac:dyDescent="0.25">
      <c r="B654" s="48"/>
      <c r="D654" s="48" t="str">
        <f>IF(E654&lt;&gt;"",Settings!B$9&amp;A654,"")</f>
        <v/>
      </c>
      <c r="F654" t="str">
        <f t="shared" si="31"/>
        <v/>
      </c>
      <c r="H654" t="str">
        <f t="shared" si="30"/>
        <v/>
      </c>
      <c r="K654" s="12"/>
      <c r="S654" s="48"/>
    </row>
    <row r="655" spans="2:19" x14ac:dyDescent="0.25">
      <c r="B655" s="48"/>
      <c r="D655" s="48" t="str">
        <f>IF(E655&lt;&gt;"",Settings!B$9&amp;A655,"")</f>
        <v/>
      </c>
      <c r="F655" t="str">
        <f t="shared" si="31"/>
        <v/>
      </c>
      <c r="H655" t="str">
        <f t="shared" si="30"/>
        <v/>
      </c>
      <c r="K655" s="12"/>
      <c r="S655" s="48"/>
    </row>
    <row r="656" spans="2:19" x14ac:dyDescent="0.25">
      <c r="B656" s="48"/>
      <c r="D656" s="48" t="str">
        <f>IF(E656&lt;&gt;"",Settings!B$9&amp;A656,"")</f>
        <v/>
      </c>
      <c r="F656" t="str">
        <f t="shared" si="31"/>
        <v/>
      </c>
      <c r="H656" t="str">
        <f t="shared" ref="H656:H708" si="32">IF(J656="&lt;= 1 day","XS",IF(J656="2 days","S",IF(J656="3 days","M",IF(J656="&lt;= 1 week","L",IF(J656="&lt;= 2 weeks","XL","")))))</f>
        <v/>
      </c>
      <c r="K656" s="12"/>
      <c r="S656" s="48"/>
    </row>
    <row r="657" spans="2:19" x14ac:dyDescent="0.25">
      <c r="B657" s="48"/>
      <c r="D657" s="48" t="str">
        <f>IF(E657&lt;&gt;"",Settings!B$9&amp;A657,"")</f>
        <v/>
      </c>
      <c r="F657" t="str">
        <f t="shared" si="31"/>
        <v/>
      </c>
      <c r="H657" t="str">
        <f t="shared" si="32"/>
        <v/>
      </c>
      <c r="K657" s="12"/>
      <c r="S657" s="48"/>
    </row>
    <row r="658" spans="2:19" x14ac:dyDescent="0.25">
      <c r="B658" s="48"/>
      <c r="D658" s="48" t="str">
        <f>IF(E658&lt;&gt;"",Settings!B$9&amp;A658,"")</f>
        <v/>
      </c>
      <c r="F658" t="str">
        <f t="shared" si="31"/>
        <v/>
      </c>
      <c r="H658" t="str">
        <f t="shared" si="32"/>
        <v/>
      </c>
      <c r="K658" s="12"/>
      <c r="S658" s="48"/>
    </row>
    <row r="659" spans="2:19" x14ac:dyDescent="0.25">
      <c r="B659" s="48"/>
      <c r="D659" s="48" t="str">
        <f>IF(E659&lt;&gt;"",Settings!B$9&amp;A659,"")</f>
        <v/>
      </c>
      <c r="F659" t="str">
        <f t="shared" si="31"/>
        <v/>
      </c>
      <c r="H659" t="str">
        <f t="shared" si="32"/>
        <v/>
      </c>
      <c r="K659" s="12"/>
      <c r="S659" s="48"/>
    </row>
    <row r="660" spans="2:19" x14ac:dyDescent="0.25">
      <c r="B660" s="48"/>
      <c r="D660" s="48" t="str">
        <f>IF(E660&lt;&gt;"",Settings!B$9&amp;A660,"")</f>
        <v/>
      </c>
      <c r="F660" t="str">
        <f t="shared" si="31"/>
        <v/>
      </c>
      <c r="H660" t="str">
        <f t="shared" si="32"/>
        <v/>
      </c>
      <c r="K660" s="12"/>
      <c r="S660" s="48"/>
    </row>
    <row r="661" spans="2:19" x14ac:dyDescent="0.25">
      <c r="B661" s="48"/>
      <c r="D661" s="48" t="str">
        <f>IF(E661&lt;&gt;"",Settings!B$9&amp;A661,"")</f>
        <v/>
      </c>
      <c r="F661" t="str">
        <f t="shared" si="31"/>
        <v/>
      </c>
      <c r="H661" t="str">
        <f t="shared" si="32"/>
        <v/>
      </c>
      <c r="K661" s="12"/>
      <c r="S661" s="48"/>
    </row>
    <row r="662" spans="2:19" x14ac:dyDescent="0.25">
      <c r="B662" s="48"/>
      <c r="D662" s="48" t="str">
        <f>IF(E662&lt;&gt;"",Settings!B$9&amp;A662,"")</f>
        <v/>
      </c>
      <c r="F662" t="str">
        <f t="shared" si="31"/>
        <v/>
      </c>
      <c r="H662" t="str">
        <f t="shared" si="32"/>
        <v/>
      </c>
      <c r="K662" s="12"/>
      <c r="S662" s="48"/>
    </row>
    <row r="663" spans="2:19" x14ac:dyDescent="0.25">
      <c r="B663" s="48"/>
      <c r="D663" s="48" t="str">
        <f>IF(E663&lt;&gt;"",Settings!B$9&amp;A663,"")</f>
        <v/>
      </c>
      <c r="F663" t="str">
        <f t="shared" si="31"/>
        <v/>
      </c>
      <c r="H663" t="str">
        <f t="shared" si="32"/>
        <v/>
      </c>
      <c r="K663" s="12"/>
      <c r="S663" s="48"/>
    </row>
    <row r="664" spans="2:19" x14ac:dyDescent="0.25">
      <c r="B664" s="48"/>
      <c r="D664" s="48" t="str">
        <f>IF(E664&lt;&gt;"",Settings!B$9&amp;A664,"")</f>
        <v/>
      </c>
      <c r="F664" t="str">
        <f t="shared" si="31"/>
        <v/>
      </c>
      <c r="H664" t="str">
        <f t="shared" si="32"/>
        <v/>
      </c>
      <c r="K664" s="12"/>
      <c r="S664" s="48"/>
    </row>
    <row r="665" spans="2:19" x14ac:dyDescent="0.25">
      <c r="B665" s="48"/>
      <c r="D665" s="48" t="str">
        <f>IF(E665&lt;&gt;"",Settings!B$9&amp;A665,"")</f>
        <v/>
      </c>
      <c r="F665" t="str">
        <f t="shared" si="31"/>
        <v/>
      </c>
      <c r="H665" t="str">
        <f t="shared" si="32"/>
        <v/>
      </c>
      <c r="K665" s="12"/>
      <c r="S665" s="48"/>
    </row>
    <row r="666" spans="2:19" x14ac:dyDescent="0.25">
      <c r="B666" s="48"/>
      <c r="D666" s="48" t="str">
        <f>IF(E666&lt;&gt;"",Settings!B$9&amp;A666,"")</f>
        <v/>
      </c>
      <c r="F666" t="str">
        <f t="shared" si="31"/>
        <v/>
      </c>
      <c r="H666" t="str">
        <f t="shared" si="32"/>
        <v/>
      </c>
      <c r="K666" s="12"/>
      <c r="S666" s="48"/>
    </row>
    <row r="667" spans="2:19" x14ac:dyDescent="0.25">
      <c r="B667" s="48"/>
      <c r="D667" s="48" t="str">
        <f>IF(E667&lt;&gt;"",Settings!B$9&amp;A667,"")</f>
        <v/>
      </c>
      <c r="F667" t="str">
        <f t="shared" si="31"/>
        <v/>
      </c>
      <c r="H667" t="str">
        <f t="shared" si="32"/>
        <v/>
      </c>
      <c r="K667" s="12"/>
      <c r="S667" s="48"/>
    </row>
    <row r="668" spans="2:19" x14ac:dyDescent="0.25">
      <c r="B668" s="48"/>
      <c r="D668" s="48" t="str">
        <f>IF(E668&lt;&gt;"",Settings!B$9&amp;A668,"")</f>
        <v/>
      </c>
      <c r="F668" t="str">
        <f t="shared" si="31"/>
        <v/>
      </c>
      <c r="H668" t="str">
        <f t="shared" si="32"/>
        <v/>
      </c>
      <c r="K668" s="12"/>
      <c r="S668" s="48"/>
    </row>
    <row r="669" spans="2:19" x14ac:dyDescent="0.25">
      <c r="B669" s="48"/>
      <c r="D669" s="48" t="str">
        <f>IF(E669&lt;&gt;"",Settings!B$9&amp;A669,"")</f>
        <v/>
      </c>
      <c r="F669" t="str">
        <f t="shared" si="31"/>
        <v/>
      </c>
      <c r="H669" t="str">
        <f t="shared" si="32"/>
        <v/>
      </c>
      <c r="K669" s="12"/>
      <c r="S669" s="48"/>
    </row>
    <row r="670" spans="2:19" x14ac:dyDescent="0.25">
      <c r="B670" s="48"/>
      <c r="D670" s="48" t="str">
        <f>IF(E670&lt;&gt;"",Settings!B$9&amp;A670,"")</f>
        <v/>
      </c>
      <c r="F670" t="str">
        <f t="shared" si="31"/>
        <v/>
      </c>
      <c r="H670" t="str">
        <f t="shared" si="32"/>
        <v/>
      </c>
      <c r="K670" s="12"/>
      <c r="S670" s="48"/>
    </row>
    <row r="671" spans="2:19" x14ac:dyDescent="0.25">
      <c r="B671" s="48"/>
      <c r="D671" s="48" t="str">
        <f>IF(E671&lt;&gt;"",Settings!B$9&amp;A671,"")</f>
        <v/>
      </c>
      <c r="F671" t="str">
        <f t="shared" si="31"/>
        <v/>
      </c>
      <c r="H671" t="str">
        <f t="shared" si="32"/>
        <v/>
      </c>
      <c r="K671" s="12"/>
      <c r="S671" s="48"/>
    </row>
    <row r="672" spans="2:19" x14ac:dyDescent="0.25">
      <c r="B672" s="48"/>
      <c r="D672" s="48" t="str">
        <f>IF(E672&lt;&gt;"",Settings!B$9&amp;A672,"")</f>
        <v/>
      </c>
      <c r="F672" t="str">
        <f t="shared" si="31"/>
        <v/>
      </c>
      <c r="H672" t="str">
        <f t="shared" si="32"/>
        <v/>
      </c>
      <c r="K672" s="12"/>
      <c r="S672" s="48"/>
    </row>
    <row r="673" spans="2:19" x14ac:dyDescent="0.25">
      <c r="B673" s="48"/>
      <c r="D673" s="48" t="str">
        <f>IF(E673&lt;&gt;"",Settings!B$9&amp;A673,"")</f>
        <v/>
      </c>
      <c r="F673" t="str">
        <f t="shared" si="31"/>
        <v/>
      </c>
      <c r="H673" t="str">
        <f t="shared" si="32"/>
        <v/>
      </c>
      <c r="K673" s="12"/>
      <c r="S673" s="48"/>
    </row>
    <row r="674" spans="2:19" x14ac:dyDescent="0.25">
      <c r="B674" s="48"/>
      <c r="D674" s="48" t="str">
        <f>IF(E674&lt;&gt;"",Settings!B$9&amp;A674,"")</f>
        <v/>
      </c>
      <c r="F674" t="str">
        <f t="shared" si="31"/>
        <v/>
      </c>
      <c r="H674" t="str">
        <f t="shared" si="32"/>
        <v/>
      </c>
      <c r="K674" s="12"/>
      <c r="S674" s="48"/>
    </row>
    <row r="675" spans="2:19" x14ac:dyDescent="0.25">
      <c r="B675" s="48"/>
      <c r="D675" s="48" t="str">
        <f>IF(E675&lt;&gt;"",Settings!B$9&amp;A675,"")</f>
        <v/>
      </c>
      <c r="F675" t="str">
        <f t="shared" si="31"/>
        <v/>
      </c>
      <c r="H675" t="str">
        <f t="shared" si="32"/>
        <v/>
      </c>
      <c r="K675" s="12"/>
      <c r="S675" s="48"/>
    </row>
    <row r="676" spans="2:19" x14ac:dyDescent="0.25">
      <c r="B676" s="48"/>
      <c r="D676" s="48" t="str">
        <f>IF(E676&lt;&gt;"",Settings!B$9&amp;A676,"")</f>
        <v/>
      </c>
      <c r="F676" t="str">
        <f t="shared" si="31"/>
        <v/>
      </c>
      <c r="H676" t="str">
        <f t="shared" si="32"/>
        <v/>
      </c>
      <c r="K676" s="12"/>
      <c r="S676" s="48"/>
    </row>
    <row r="677" spans="2:19" x14ac:dyDescent="0.25">
      <c r="B677" s="48"/>
      <c r="D677" s="48" t="str">
        <f>IF(E677&lt;&gt;"",Settings!B$9&amp;A677,"")</f>
        <v/>
      </c>
      <c r="F677" t="str">
        <f t="shared" si="31"/>
        <v/>
      </c>
      <c r="H677" t="str">
        <f t="shared" si="32"/>
        <v/>
      </c>
      <c r="K677" s="12"/>
      <c r="S677" s="48"/>
    </row>
    <row r="678" spans="2:19" x14ac:dyDescent="0.25">
      <c r="B678" s="48"/>
      <c r="D678" s="48" t="str">
        <f>IF(E678&lt;&gt;"",Settings!B$9&amp;A678,"")</f>
        <v/>
      </c>
      <c r="F678" t="str">
        <f t="shared" si="31"/>
        <v/>
      </c>
      <c r="H678" t="str">
        <f t="shared" si="32"/>
        <v/>
      </c>
      <c r="K678" s="12"/>
      <c r="S678" s="48"/>
    </row>
    <row r="679" spans="2:19" x14ac:dyDescent="0.25">
      <c r="B679" s="48"/>
      <c r="D679" s="48" t="str">
        <f>IF(E679&lt;&gt;"",Settings!B$9&amp;A679,"")</f>
        <v/>
      </c>
      <c r="F679" t="str">
        <f t="shared" si="31"/>
        <v/>
      </c>
      <c r="H679" t="str">
        <f t="shared" si="32"/>
        <v/>
      </c>
      <c r="K679" s="12"/>
      <c r="S679" s="48"/>
    </row>
    <row r="680" spans="2:19" x14ac:dyDescent="0.25">
      <c r="B680" s="48"/>
      <c r="D680" s="48" t="str">
        <f>IF(E680&lt;&gt;"",Settings!B$9&amp;A680,"")</f>
        <v/>
      </c>
      <c r="F680" t="str">
        <f t="shared" si="31"/>
        <v/>
      </c>
      <c r="H680" t="str">
        <f t="shared" si="32"/>
        <v/>
      </c>
      <c r="K680" s="12"/>
      <c r="S680" s="48"/>
    </row>
    <row r="681" spans="2:19" x14ac:dyDescent="0.25">
      <c r="B681" s="48"/>
      <c r="D681" s="48" t="str">
        <f>IF(E681&lt;&gt;"",Settings!B$9&amp;A681,"")</f>
        <v/>
      </c>
      <c r="F681" t="str">
        <f t="shared" si="31"/>
        <v/>
      </c>
      <c r="H681" t="str">
        <f t="shared" si="32"/>
        <v/>
      </c>
      <c r="K681" s="12"/>
      <c r="S681" s="48"/>
    </row>
    <row r="682" spans="2:19" x14ac:dyDescent="0.25">
      <c r="B682" s="48"/>
      <c r="D682" s="48" t="str">
        <f>IF(E682&lt;&gt;"",Settings!B$9&amp;A682,"")</f>
        <v/>
      </c>
      <c r="F682" t="str">
        <f t="shared" si="31"/>
        <v/>
      </c>
      <c r="H682" t="str">
        <f t="shared" si="32"/>
        <v/>
      </c>
      <c r="K682" s="12"/>
      <c r="S682" s="48"/>
    </row>
    <row r="683" spans="2:19" x14ac:dyDescent="0.25">
      <c r="B683" s="48"/>
      <c r="D683" s="48" t="str">
        <f>IF(E683&lt;&gt;"",Settings!B$9&amp;A683,"")</f>
        <v/>
      </c>
      <c r="F683" t="str">
        <f t="shared" si="31"/>
        <v/>
      </c>
      <c r="H683" t="str">
        <f t="shared" si="32"/>
        <v/>
      </c>
      <c r="K683" s="12"/>
      <c r="S683" s="48"/>
    </row>
    <row r="684" spans="2:19" x14ac:dyDescent="0.25">
      <c r="B684" s="48"/>
      <c r="D684" s="48" t="str">
        <f>IF(E684&lt;&gt;"",Settings!B$9&amp;A684,"")</f>
        <v/>
      </c>
      <c r="F684" t="str">
        <f t="shared" si="31"/>
        <v/>
      </c>
      <c r="H684" t="str">
        <f t="shared" si="32"/>
        <v/>
      </c>
      <c r="K684" s="12"/>
      <c r="S684" s="48"/>
    </row>
    <row r="685" spans="2:19" x14ac:dyDescent="0.25">
      <c r="B685" s="48"/>
      <c r="D685" s="48" t="str">
        <f>IF(E685&lt;&gt;"",Settings!B$9&amp;A685,"")</f>
        <v/>
      </c>
      <c r="F685" t="str">
        <f t="shared" si="31"/>
        <v/>
      </c>
      <c r="H685" t="str">
        <f t="shared" si="32"/>
        <v/>
      </c>
      <c r="K685" s="12"/>
      <c r="S685" s="48"/>
    </row>
    <row r="686" spans="2:19" x14ac:dyDescent="0.25">
      <c r="B686" s="48"/>
      <c r="D686" s="48" t="str">
        <f>IF(E686&lt;&gt;"",Settings!B$9&amp;A686,"")</f>
        <v/>
      </c>
      <c r="F686" t="str">
        <f t="shared" si="31"/>
        <v/>
      </c>
      <c r="H686" t="str">
        <f t="shared" si="32"/>
        <v/>
      </c>
      <c r="K686" s="12"/>
      <c r="S686" s="48"/>
    </row>
    <row r="687" spans="2:19" x14ac:dyDescent="0.25">
      <c r="B687" s="48"/>
      <c r="D687" s="48" t="str">
        <f>IF(E687&lt;&gt;"",Settings!B$9&amp;A687,"")</f>
        <v/>
      </c>
      <c r="F687" t="str">
        <f t="shared" si="31"/>
        <v/>
      </c>
      <c r="H687" t="str">
        <f t="shared" si="32"/>
        <v/>
      </c>
      <c r="K687" s="12"/>
      <c r="S687" s="48"/>
    </row>
    <row r="688" spans="2:19" x14ac:dyDescent="0.25">
      <c r="B688" s="48"/>
      <c r="D688" s="48" t="str">
        <f>IF(E688&lt;&gt;"",Settings!B$9&amp;A688,"")</f>
        <v/>
      </c>
      <c r="F688" t="str">
        <f t="shared" si="31"/>
        <v/>
      </c>
      <c r="H688" t="str">
        <f t="shared" si="32"/>
        <v/>
      </c>
      <c r="K688" s="12"/>
      <c r="S688" s="48"/>
    </row>
    <row r="689" spans="2:19" x14ac:dyDescent="0.25">
      <c r="B689" s="48"/>
      <c r="D689" s="48" t="str">
        <f>IF(E689&lt;&gt;"",Settings!B$9&amp;A689,"")</f>
        <v/>
      </c>
      <c r="F689" t="str">
        <f t="shared" si="31"/>
        <v/>
      </c>
      <c r="H689" t="str">
        <f t="shared" si="32"/>
        <v/>
      </c>
      <c r="K689" s="12"/>
      <c r="S689" s="48"/>
    </row>
    <row r="690" spans="2:19" x14ac:dyDescent="0.25">
      <c r="B690" s="48"/>
      <c r="D690" s="48" t="str">
        <f>IF(E690&lt;&gt;"",Settings!B$9&amp;A690,"")</f>
        <v/>
      </c>
      <c r="F690" t="str">
        <f t="shared" si="31"/>
        <v/>
      </c>
      <c r="H690" t="str">
        <f t="shared" si="32"/>
        <v/>
      </c>
      <c r="K690" s="12"/>
      <c r="S690" s="48"/>
    </row>
    <row r="691" spans="2:19" x14ac:dyDescent="0.25">
      <c r="B691" s="48"/>
      <c r="D691" s="48" t="str">
        <f>IF(E691&lt;&gt;"",Settings!B$9&amp;A691,"")</f>
        <v/>
      </c>
      <c r="F691" t="str">
        <f t="shared" si="31"/>
        <v/>
      </c>
      <c r="H691" t="str">
        <f t="shared" si="32"/>
        <v/>
      </c>
      <c r="K691" s="12"/>
      <c r="S691" s="48"/>
    </row>
    <row r="692" spans="2:19" x14ac:dyDescent="0.25">
      <c r="B692" s="48"/>
      <c r="D692" s="48" t="str">
        <f>IF(E692&lt;&gt;"",Settings!B$9&amp;A692,"")</f>
        <v/>
      </c>
      <c r="F692" t="str">
        <f t="shared" si="31"/>
        <v/>
      </c>
      <c r="H692" t="str">
        <f t="shared" si="32"/>
        <v/>
      </c>
      <c r="K692" s="12"/>
      <c r="S692" s="48"/>
    </row>
    <row r="693" spans="2:19" x14ac:dyDescent="0.25">
      <c r="B693" s="48"/>
      <c r="D693" s="48" t="str">
        <f>IF(E693&lt;&gt;"",Settings!B$9&amp;A693,"")</f>
        <v/>
      </c>
      <c r="F693" t="str">
        <f t="shared" si="31"/>
        <v/>
      </c>
      <c r="H693" t="str">
        <f t="shared" si="32"/>
        <v/>
      </c>
      <c r="K693" s="12"/>
      <c r="S693" s="48"/>
    </row>
    <row r="694" spans="2:19" x14ac:dyDescent="0.25">
      <c r="B694" s="48"/>
      <c r="D694" s="48" t="str">
        <f>IF(E694&lt;&gt;"",Settings!B$9&amp;A694,"")</f>
        <v/>
      </c>
      <c r="F694" t="str">
        <f t="shared" si="31"/>
        <v/>
      </c>
      <c r="H694" t="str">
        <f t="shared" si="32"/>
        <v/>
      </c>
      <c r="K694" s="12"/>
      <c r="S694" s="48"/>
    </row>
    <row r="695" spans="2:19" x14ac:dyDescent="0.25">
      <c r="B695" s="48"/>
      <c r="D695" s="48" t="str">
        <f>IF(E695&lt;&gt;"",Settings!B$9&amp;A695,"")</f>
        <v/>
      </c>
      <c r="F695" t="str">
        <f t="shared" si="31"/>
        <v/>
      </c>
      <c r="H695" t="str">
        <f t="shared" si="32"/>
        <v/>
      </c>
      <c r="K695" s="12"/>
      <c r="S695" s="48"/>
    </row>
    <row r="696" spans="2:19" x14ac:dyDescent="0.25">
      <c r="B696" s="48"/>
      <c r="D696" s="48" t="str">
        <f>IF(E696&lt;&gt;"",Settings!B$9&amp;A696,"")</f>
        <v/>
      </c>
      <c r="F696" t="str">
        <f t="shared" si="31"/>
        <v/>
      </c>
      <c r="H696" t="str">
        <f t="shared" si="32"/>
        <v/>
      </c>
      <c r="K696" s="12"/>
      <c r="S696" s="48"/>
    </row>
    <row r="697" spans="2:19" x14ac:dyDescent="0.25">
      <c r="B697" s="48"/>
      <c r="D697" s="48" t="str">
        <f>IF(E697&lt;&gt;"",Settings!B$9&amp;A697,"")</f>
        <v/>
      </c>
      <c r="F697" t="str">
        <f t="shared" si="31"/>
        <v/>
      </c>
      <c r="H697" t="str">
        <f t="shared" si="32"/>
        <v/>
      </c>
      <c r="K697" s="12"/>
      <c r="S697" s="48"/>
    </row>
    <row r="698" spans="2:19" x14ac:dyDescent="0.25">
      <c r="B698" s="48"/>
      <c r="D698" s="48" t="str">
        <f>IF(E698&lt;&gt;"",Settings!B$9&amp;A698,"")</f>
        <v/>
      </c>
      <c r="F698" t="str">
        <f t="shared" si="31"/>
        <v/>
      </c>
      <c r="H698" t="str">
        <f t="shared" si="32"/>
        <v/>
      </c>
      <c r="K698" s="12"/>
      <c r="S698" s="48"/>
    </row>
    <row r="699" spans="2:19" x14ac:dyDescent="0.25">
      <c r="B699" s="48"/>
      <c r="D699" s="48" t="str">
        <f>IF(E699&lt;&gt;"",Settings!B$9&amp;A699,"")</f>
        <v/>
      </c>
      <c r="F699" t="str">
        <f t="shared" si="31"/>
        <v/>
      </c>
      <c r="H699" t="str">
        <f t="shared" si="32"/>
        <v/>
      </c>
      <c r="K699" s="12"/>
      <c r="S699" s="48"/>
    </row>
    <row r="700" spans="2:19" x14ac:dyDescent="0.25">
      <c r="B700" s="48"/>
      <c r="D700" s="48" t="str">
        <f>IF(E700&lt;&gt;"",Settings!B$9&amp;A700,"")</f>
        <v/>
      </c>
      <c r="F700" t="str">
        <f t="shared" si="31"/>
        <v/>
      </c>
      <c r="H700" t="str">
        <f t="shared" si="32"/>
        <v/>
      </c>
      <c r="K700" s="12"/>
      <c r="S700" s="48"/>
    </row>
    <row r="701" spans="2:19" x14ac:dyDescent="0.25">
      <c r="B701" s="48"/>
      <c r="D701" s="48" t="str">
        <f>IF(E701&lt;&gt;"",Settings!B$9&amp;A701,"")</f>
        <v/>
      </c>
      <c r="F701" t="str">
        <f t="shared" si="31"/>
        <v/>
      </c>
      <c r="H701" t="str">
        <f t="shared" si="32"/>
        <v/>
      </c>
      <c r="K701" s="12"/>
      <c r="S701" s="48"/>
    </row>
    <row r="702" spans="2:19" x14ac:dyDescent="0.25">
      <c r="B702" s="48"/>
      <c r="D702" s="48" t="str">
        <f>IF(E702&lt;&gt;"",Settings!B$9&amp;A702,"")</f>
        <v/>
      </c>
      <c r="F702" t="str">
        <f t="shared" si="31"/>
        <v/>
      </c>
      <c r="H702" t="str">
        <f t="shared" si="32"/>
        <v/>
      </c>
      <c r="K702" s="12"/>
      <c r="S702" s="48"/>
    </row>
    <row r="703" spans="2:19" x14ac:dyDescent="0.25">
      <c r="B703" s="48"/>
      <c r="D703" s="48" t="str">
        <f>IF(E703&lt;&gt;"",Settings!B$9&amp;A703,"")</f>
        <v/>
      </c>
      <c r="F703" t="str">
        <f t="shared" si="31"/>
        <v/>
      </c>
      <c r="H703" t="str">
        <f t="shared" si="32"/>
        <v/>
      </c>
      <c r="K703" s="12"/>
      <c r="S703" s="48"/>
    </row>
    <row r="704" spans="2:19" x14ac:dyDescent="0.25">
      <c r="B704" s="48"/>
      <c r="D704" s="48" t="str">
        <f>IF(E704&lt;&gt;"",Settings!B$9&amp;A704,"")</f>
        <v/>
      </c>
      <c r="F704" t="str">
        <f t="shared" si="31"/>
        <v/>
      </c>
      <c r="H704" t="str">
        <f t="shared" si="32"/>
        <v/>
      </c>
      <c r="K704" s="12"/>
      <c r="S704" s="48"/>
    </row>
    <row r="705" spans="2:19" x14ac:dyDescent="0.25">
      <c r="B705" s="48"/>
      <c r="D705" s="48" t="str">
        <f>IF(E705&lt;&gt;"",Settings!B$9&amp;A705,"")</f>
        <v/>
      </c>
      <c r="F705" t="str">
        <f t="shared" si="31"/>
        <v/>
      </c>
      <c r="H705" t="str">
        <f t="shared" si="32"/>
        <v/>
      </c>
      <c r="K705" s="12"/>
      <c r="S705" s="48"/>
    </row>
    <row r="706" spans="2:19" x14ac:dyDescent="0.25">
      <c r="B706" s="48"/>
      <c r="D706" s="48" t="str">
        <f>IF(E706&lt;&gt;"",Settings!B$9&amp;A706,"")</f>
        <v/>
      </c>
      <c r="F706" t="str">
        <f t="shared" si="31"/>
        <v/>
      </c>
      <c r="H706" t="str">
        <f t="shared" si="32"/>
        <v/>
      </c>
      <c r="K706" s="12"/>
      <c r="S706" s="48"/>
    </row>
    <row r="707" spans="2:19" x14ac:dyDescent="0.25">
      <c r="B707" s="48"/>
      <c r="D707" s="48" t="str">
        <f>IF(E707&lt;&gt;"",Settings!B$9&amp;A707,"")</f>
        <v/>
      </c>
      <c r="F707" t="str">
        <f t="shared" si="31"/>
        <v/>
      </c>
      <c r="H707" t="str">
        <f t="shared" si="32"/>
        <v/>
      </c>
      <c r="K707" s="12"/>
      <c r="S707" s="48"/>
    </row>
    <row r="708" spans="2:19" x14ac:dyDescent="0.25">
      <c r="B708" s="48"/>
      <c r="D708" s="48" t="str">
        <f>IF(E708&lt;&gt;"",Settings!B$9&amp;A708,"")</f>
        <v/>
      </c>
      <c r="F708" t="str">
        <f t="shared" ref="F708:F771" si="33">IF(E708&lt;&gt;"",IF(C708="Blocked",C708&amp;" - "&amp;E708,E708),"")</f>
        <v/>
      </c>
      <c r="H708" t="str">
        <f t="shared" si="32"/>
        <v/>
      </c>
      <c r="K708" s="12"/>
      <c r="S708" s="48"/>
    </row>
    <row r="709" spans="2:19" x14ac:dyDescent="0.25">
      <c r="B709" s="48"/>
      <c r="D709" s="48" t="str">
        <f>IF(E709&lt;&gt;"",Settings!B$9&amp;A709,"")</f>
        <v/>
      </c>
      <c r="F709" t="str">
        <f t="shared" si="33"/>
        <v/>
      </c>
      <c r="K709" s="12"/>
      <c r="S709" s="48"/>
    </row>
    <row r="710" spans="2:19" x14ac:dyDescent="0.25">
      <c r="B710" s="48"/>
      <c r="D710" s="48" t="str">
        <f>IF(E710&lt;&gt;"",Settings!B$9&amp;A710,"")</f>
        <v/>
      </c>
      <c r="F710" t="str">
        <f t="shared" si="33"/>
        <v/>
      </c>
      <c r="K710" s="12"/>
      <c r="S710" s="48"/>
    </row>
    <row r="711" spans="2:19" x14ac:dyDescent="0.25">
      <c r="B711" s="48"/>
      <c r="D711" s="48" t="str">
        <f>IF(E711&lt;&gt;"",Settings!B$9&amp;A711,"")</f>
        <v/>
      </c>
      <c r="F711" t="str">
        <f t="shared" si="33"/>
        <v/>
      </c>
      <c r="K711" s="12"/>
      <c r="S711" s="48"/>
    </row>
    <row r="712" spans="2:19" x14ac:dyDescent="0.25">
      <c r="B712" s="48"/>
      <c r="D712" s="48" t="str">
        <f>IF(E712&lt;&gt;"",Settings!B$9&amp;A712,"")</f>
        <v/>
      </c>
      <c r="F712" t="str">
        <f t="shared" si="33"/>
        <v/>
      </c>
      <c r="K712" s="12"/>
      <c r="S712" s="48"/>
    </row>
    <row r="713" spans="2:19" x14ac:dyDescent="0.25">
      <c r="B713" s="48"/>
      <c r="D713" s="48" t="str">
        <f>IF(E713&lt;&gt;"",Settings!B$9&amp;A713,"")</f>
        <v/>
      </c>
      <c r="F713" t="str">
        <f t="shared" si="33"/>
        <v/>
      </c>
      <c r="K713" s="12"/>
      <c r="S713" s="48"/>
    </row>
    <row r="714" spans="2:19" x14ac:dyDescent="0.25">
      <c r="B714" s="48"/>
      <c r="D714" s="48" t="str">
        <f>IF(E714&lt;&gt;"",Settings!B$9&amp;A714,"")</f>
        <v/>
      </c>
      <c r="F714" t="str">
        <f t="shared" si="33"/>
        <v/>
      </c>
      <c r="K714" s="12"/>
      <c r="S714" s="48"/>
    </row>
    <row r="715" spans="2:19" x14ac:dyDescent="0.25">
      <c r="B715" s="48"/>
      <c r="D715" s="48" t="str">
        <f>IF(E715&lt;&gt;"",Settings!B$9&amp;A715,"")</f>
        <v/>
      </c>
      <c r="F715" t="str">
        <f t="shared" si="33"/>
        <v/>
      </c>
      <c r="K715" s="12"/>
      <c r="S715" s="48"/>
    </row>
    <row r="716" spans="2:19" x14ac:dyDescent="0.25">
      <c r="B716" s="48"/>
      <c r="D716" s="48" t="str">
        <f>IF(E716&lt;&gt;"",Settings!B$9&amp;A716,"")</f>
        <v/>
      </c>
      <c r="F716" t="str">
        <f t="shared" si="33"/>
        <v/>
      </c>
      <c r="K716" s="12"/>
      <c r="S716" s="48"/>
    </row>
    <row r="717" spans="2:19" x14ac:dyDescent="0.25">
      <c r="B717" s="48"/>
      <c r="D717" s="48" t="str">
        <f>IF(E717&lt;&gt;"",Settings!B$9&amp;A717,"")</f>
        <v/>
      </c>
      <c r="F717" t="str">
        <f t="shared" si="33"/>
        <v/>
      </c>
      <c r="K717" s="12"/>
      <c r="S717" s="48"/>
    </row>
    <row r="718" spans="2:19" x14ac:dyDescent="0.25">
      <c r="B718" s="48"/>
      <c r="D718" s="48" t="str">
        <f>IF(E718&lt;&gt;"",Settings!B$9&amp;A718,"")</f>
        <v/>
      </c>
      <c r="F718" t="str">
        <f t="shared" si="33"/>
        <v/>
      </c>
      <c r="K718" s="12"/>
      <c r="S718" s="48"/>
    </row>
    <row r="719" spans="2:19" x14ac:dyDescent="0.25">
      <c r="B719" s="48"/>
      <c r="D719" s="48" t="str">
        <f>IF(E719&lt;&gt;"",Settings!B$9&amp;A719,"")</f>
        <v/>
      </c>
      <c r="F719" t="str">
        <f t="shared" si="33"/>
        <v/>
      </c>
      <c r="K719" s="12"/>
      <c r="S719" s="48"/>
    </row>
    <row r="720" spans="2:19" x14ac:dyDescent="0.25">
      <c r="B720" s="48"/>
      <c r="D720" s="48" t="str">
        <f>IF(E720&lt;&gt;"",Settings!B$9&amp;A720,"")</f>
        <v/>
      </c>
      <c r="F720" t="str">
        <f t="shared" si="33"/>
        <v/>
      </c>
      <c r="K720" s="12"/>
      <c r="S720" s="48"/>
    </row>
    <row r="721" spans="2:19" x14ac:dyDescent="0.25">
      <c r="B721" s="48"/>
      <c r="D721" s="48" t="str">
        <f>IF(E721&lt;&gt;"",Settings!B$9&amp;A721,"")</f>
        <v/>
      </c>
      <c r="F721" t="str">
        <f t="shared" si="33"/>
        <v/>
      </c>
      <c r="K721" s="12"/>
      <c r="S721" s="48"/>
    </row>
    <row r="722" spans="2:19" x14ac:dyDescent="0.25">
      <c r="B722" s="48"/>
      <c r="D722" s="48" t="str">
        <f>IF(E722&lt;&gt;"",Settings!B$9&amp;A722,"")</f>
        <v/>
      </c>
      <c r="F722" t="str">
        <f t="shared" si="33"/>
        <v/>
      </c>
      <c r="K722" s="12"/>
      <c r="S722" s="48"/>
    </row>
    <row r="723" spans="2:19" x14ac:dyDescent="0.25">
      <c r="B723" s="48"/>
      <c r="D723" s="48" t="str">
        <f>IF(E723&lt;&gt;"",Settings!B$9&amp;A723,"")</f>
        <v/>
      </c>
      <c r="F723" t="str">
        <f t="shared" si="33"/>
        <v/>
      </c>
      <c r="K723" s="12"/>
      <c r="S723" s="48"/>
    </row>
    <row r="724" spans="2:19" x14ac:dyDescent="0.25">
      <c r="B724" s="48"/>
      <c r="D724" s="48" t="str">
        <f>IF(E724&lt;&gt;"",Settings!B$9&amp;A724,"")</f>
        <v/>
      </c>
      <c r="F724" t="str">
        <f t="shared" si="33"/>
        <v/>
      </c>
      <c r="K724" s="12"/>
      <c r="S724" s="48"/>
    </row>
    <row r="725" spans="2:19" x14ac:dyDescent="0.25">
      <c r="B725" s="48"/>
      <c r="D725" s="48" t="str">
        <f>IF(E725&lt;&gt;"",Settings!B$9&amp;A725,"")</f>
        <v/>
      </c>
      <c r="F725" t="str">
        <f t="shared" si="33"/>
        <v/>
      </c>
      <c r="K725" s="12"/>
      <c r="S725" s="48"/>
    </row>
    <row r="726" spans="2:19" x14ac:dyDescent="0.25">
      <c r="B726" s="48"/>
      <c r="D726" s="48" t="str">
        <f>IF(E726&lt;&gt;"",Settings!B$9&amp;A726,"")</f>
        <v/>
      </c>
      <c r="F726" t="str">
        <f t="shared" si="33"/>
        <v/>
      </c>
      <c r="K726" s="12"/>
      <c r="S726" s="48"/>
    </row>
    <row r="727" spans="2:19" x14ac:dyDescent="0.25">
      <c r="B727" s="48"/>
      <c r="D727" s="48" t="str">
        <f>IF(E727&lt;&gt;"",Settings!B$9&amp;A727,"")</f>
        <v/>
      </c>
      <c r="F727" t="str">
        <f t="shared" si="33"/>
        <v/>
      </c>
      <c r="K727" s="12"/>
      <c r="S727" s="48"/>
    </row>
    <row r="728" spans="2:19" x14ac:dyDescent="0.25">
      <c r="B728" s="48"/>
      <c r="D728" s="48" t="str">
        <f>IF(E728&lt;&gt;"",Settings!B$9&amp;A728,"")</f>
        <v/>
      </c>
      <c r="F728" t="str">
        <f t="shared" si="33"/>
        <v/>
      </c>
      <c r="K728" s="12"/>
      <c r="S728" s="48"/>
    </row>
    <row r="729" spans="2:19" x14ac:dyDescent="0.25">
      <c r="B729" s="48"/>
      <c r="D729" s="48" t="str">
        <f>IF(E729&lt;&gt;"",Settings!B$9&amp;A729,"")</f>
        <v/>
      </c>
      <c r="F729" t="str">
        <f t="shared" si="33"/>
        <v/>
      </c>
      <c r="K729" s="12"/>
      <c r="S729" s="48"/>
    </row>
    <row r="730" spans="2:19" x14ac:dyDescent="0.25">
      <c r="B730" s="48"/>
      <c r="D730" s="48" t="str">
        <f>IF(E730&lt;&gt;"",Settings!B$9&amp;A730,"")</f>
        <v/>
      </c>
      <c r="F730" t="str">
        <f t="shared" si="33"/>
        <v/>
      </c>
      <c r="K730" s="12"/>
      <c r="S730" s="48"/>
    </row>
    <row r="731" spans="2:19" x14ac:dyDescent="0.25">
      <c r="B731" s="48"/>
      <c r="D731" s="48" t="str">
        <f>IF(E731&lt;&gt;"",Settings!B$9&amp;A731,"")</f>
        <v/>
      </c>
      <c r="F731" t="str">
        <f t="shared" si="33"/>
        <v/>
      </c>
      <c r="K731" s="12"/>
      <c r="S731" s="48"/>
    </row>
    <row r="732" spans="2:19" x14ac:dyDescent="0.25">
      <c r="B732" s="48"/>
      <c r="D732" s="48" t="str">
        <f>IF(E732&lt;&gt;"",Settings!B$9&amp;A732,"")</f>
        <v/>
      </c>
      <c r="F732" t="str">
        <f t="shared" si="33"/>
        <v/>
      </c>
      <c r="K732" s="12"/>
      <c r="S732" s="48"/>
    </row>
    <row r="733" spans="2:19" x14ac:dyDescent="0.25">
      <c r="B733" s="48"/>
      <c r="D733" s="48" t="str">
        <f>IF(E733&lt;&gt;"",Settings!B$9&amp;A733,"")</f>
        <v/>
      </c>
      <c r="F733" t="str">
        <f t="shared" si="33"/>
        <v/>
      </c>
      <c r="K733" s="12"/>
      <c r="S733" s="48"/>
    </row>
    <row r="734" spans="2:19" x14ac:dyDescent="0.25">
      <c r="B734" s="48"/>
      <c r="D734" s="48" t="str">
        <f>IF(E734&lt;&gt;"",Settings!B$9&amp;A734,"")</f>
        <v/>
      </c>
      <c r="F734" t="str">
        <f t="shared" si="33"/>
        <v/>
      </c>
      <c r="K734" s="12"/>
      <c r="S734" s="48"/>
    </row>
    <row r="735" spans="2:19" x14ac:dyDescent="0.25">
      <c r="B735" s="48"/>
      <c r="D735" s="48" t="str">
        <f>IF(E735&lt;&gt;"",Settings!B$9&amp;A735,"")</f>
        <v/>
      </c>
      <c r="F735" t="str">
        <f t="shared" si="33"/>
        <v/>
      </c>
      <c r="K735" s="12"/>
      <c r="S735" s="48"/>
    </row>
    <row r="736" spans="2:19" x14ac:dyDescent="0.25">
      <c r="B736" s="48"/>
      <c r="D736" s="48" t="str">
        <f>IF(E736&lt;&gt;"",Settings!B$9&amp;A736,"")</f>
        <v/>
      </c>
      <c r="F736" t="str">
        <f t="shared" si="33"/>
        <v/>
      </c>
      <c r="K736" s="12"/>
      <c r="S736" s="48"/>
    </row>
    <row r="737" spans="2:19" x14ac:dyDescent="0.25">
      <c r="B737" s="48"/>
      <c r="D737" s="48" t="str">
        <f>IF(E737&lt;&gt;"",Settings!B$9&amp;A737,"")</f>
        <v/>
      </c>
      <c r="F737" t="str">
        <f t="shared" si="33"/>
        <v/>
      </c>
      <c r="K737" s="12"/>
      <c r="S737" s="48"/>
    </row>
    <row r="738" spans="2:19" x14ac:dyDescent="0.25">
      <c r="B738" s="48"/>
      <c r="D738" s="48" t="str">
        <f>IF(E738&lt;&gt;"",Settings!B$9&amp;A738,"")</f>
        <v/>
      </c>
      <c r="F738" t="str">
        <f t="shared" si="33"/>
        <v/>
      </c>
      <c r="K738" s="12"/>
      <c r="S738" s="48"/>
    </row>
    <row r="739" spans="2:19" x14ac:dyDescent="0.25">
      <c r="B739" s="48"/>
      <c r="D739" s="48" t="str">
        <f>IF(E739&lt;&gt;"",Settings!B$9&amp;A739,"")</f>
        <v/>
      </c>
      <c r="F739" t="str">
        <f t="shared" si="33"/>
        <v/>
      </c>
      <c r="K739" s="12"/>
      <c r="S739" s="48"/>
    </row>
    <row r="740" spans="2:19" x14ac:dyDescent="0.25">
      <c r="B740" s="48"/>
      <c r="D740" s="48" t="str">
        <f>IF(E740&lt;&gt;"",Settings!B$9&amp;A740,"")</f>
        <v/>
      </c>
      <c r="F740" t="str">
        <f t="shared" si="33"/>
        <v/>
      </c>
      <c r="K740" s="12"/>
      <c r="S740" s="48"/>
    </row>
    <row r="741" spans="2:19" x14ac:dyDescent="0.25">
      <c r="B741" s="48"/>
      <c r="D741" s="48" t="str">
        <f>IF(E741&lt;&gt;"",Settings!B$9&amp;A741,"")</f>
        <v/>
      </c>
      <c r="F741" t="str">
        <f t="shared" si="33"/>
        <v/>
      </c>
      <c r="K741" s="12"/>
      <c r="S741" s="48"/>
    </row>
    <row r="742" spans="2:19" x14ac:dyDescent="0.25">
      <c r="B742" s="48"/>
      <c r="D742" s="48" t="str">
        <f>IF(E742&lt;&gt;"",Settings!B$9&amp;A742,"")</f>
        <v/>
      </c>
      <c r="F742" t="str">
        <f t="shared" si="33"/>
        <v/>
      </c>
      <c r="K742" s="12"/>
      <c r="S742" s="48"/>
    </row>
    <row r="743" spans="2:19" x14ac:dyDescent="0.25">
      <c r="B743" s="48"/>
      <c r="D743" s="48" t="str">
        <f>IF(E743&lt;&gt;"",Settings!B$9&amp;A743,"")</f>
        <v/>
      </c>
      <c r="F743" t="str">
        <f t="shared" si="33"/>
        <v/>
      </c>
      <c r="K743" s="12"/>
      <c r="S743" s="48"/>
    </row>
    <row r="744" spans="2:19" x14ac:dyDescent="0.25">
      <c r="B744" s="48"/>
      <c r="D744" s="48" t="str">
        <f>IF(E744&lt;&gt;"",Settings!B$9&amp;A744,"")</f>
        <v/>
      </c>
      <c r="F744" t="str">
        <f t="shared" si="33"/>
        <v/>
      </c>
      <c r="K744" s="12"/>
      <c r="S744" s="48"/>
    </row>
    <row r="745" spans="2:19" x14ac:dyDescent="0.25">
      <c r="B745" s="48"/>
      <c r="D745" s="48" t="str">
        <f>IF(E745&lt;&gt;"",Settings!B$9&amp;A745,"")</f>
        <v/>
      </c>
      <c r="F745" t="str">
        <f t="shared" si="33"/>
        <v/>
      </c>
      <c r="K745" s="12"/>
      <c r="S745" s="48"/>
    </row>
    <row r="746" spans="2:19" x14ac:dyDescent="0.25">
      <c r="B746" s="48"/>
      <c r="D746" s="48" t="str">
        <f>IF(E746&lt;&gt;"",Settings!B$9&amp;A746,"")</f>
        <v/>
      </c>
      <c r="F746" t="str">
        <f t="shared" si="33"/>
        <v/>
      </c>
      <c r="K746" s="12"/>
      <c r="S746" s="48"/>
    </row>
    <row r="747" spans="2:19" x14ac:dyDescent="0.25">
      <c r="B747" s="48"/>
      <c r="D747" s="48" t="str">
        <f>IF(E747&lt;&gt;"",Settings!B$9&amp;A747,"")</f>
        <v/>
      </c>
      <c r="F747" t="str">
        <f t="shared" si="33"/>
        <v/>
      </c>
      <c r="K747" s="12"/>
      <c r="S747" s="48"/>
    </row>
    <row r="748" spans="2:19" x14ac:dyDescent="0.25">
      <c r="B748" s="48"/>
      <c r="D748" s="48" t="str">
        <f>IF(E748&lt;&gt;"",Settings!B$9&amp;A748,"")</f>
        <v/>
      </c>
      <c r="F748" t="str">
        <f t="shared" si="33"/>
        <v/>
      </c>
      <c r="K748" s="12"/>
      <c r="S748" s="48"/>
    </row>
    <row r="749" spans="2:19" x14ac:dyDescent="0.25">
      <c r="B749" s="48"/>
      <c r="D749" s="48" t="str">
        <f>IF(E749&lt;&gt;"",Settings!B$9&amp;A749,"")</f>
        <v/>
      </c>
      <c r="F749" t="str">
        <f t="shared" si="33"/>
        <v/>
      </c>
      <c r="K749" s="12"/>
      <c r="S749" s="48"/>
    </row>
    <row r="750" spans="2:19" x14ac:dyDescent="0.25">
      <c r="B750" s="48"/>
      <c r="D750" s="48" t="str">
        <f>IF(E750&lt;&gt;"",Settings!B$9&amp;A750,"")</f>
        <v/>
      </c>
      <c r="F750" t="str">
        <f t="shared" si="33"/>
        <v/>
      </c>
      <c r="K750" s="12"/>
      <c r="S750" s="48"/>
    </row>
    <row r="751" spans="2:19" x14ac:dyDescent="0.25">
      <c r="B751" s="48"/>
      <c r="D751" s="48" t="str">
        <f>IF(E751&lt;&gt;"",Settings!B$9&amp;A751,"")</f>
        <v/>
      </c>
      <c r="F751" t="str">
        <f t="shared" si="33"/>
        <v/>
      </c>
      <c r="K751" s="12"/>
      <c r="S751" s="48"/>
    </row>
    <row r="752" spans="2:19" x14ac:dyDescent="0.25">
      <c r="B752" s="48"/>
      <c r="D752" s="48" t="str">
        <f>IF(E752&lt;&gt;"",Settings!B$9&amp;A752,"")</f>
        <v/>
      </c>
      <c r="F752" t="str">
        <f t="shared" si="33"/>
        <v/>
      </c>
      <c r="K752" s="12"/>
      <c r="S752" s="48"/>
    </row>
    <row r="753" spans="2:19" x14ac:dyDescent="0.25">
      <c r="B753" s="48"/>
      <c r="D753" s="48" t="str">
        <f>IF(E753&lt;&gt;"",Settings!B$9&amp;A753,"")</f>
        <v/>
      </c>
      <c r="F753" t="str">
        <f t="shared" si="33"/>
        <v/>
      </c>
      <c r="K753" s="12"/>
      <c r="S753" s="48"/>
    </row>
    <row r="754" spans="2:19" x14ac:dyDescent="0.25">
      <c r="B754" s="48"/>
      <c r="D754" s="48" t="str">
        <f>IF(E754&lt;&gt;"",Settings!B$9&amp;A754,"")</f>
        <v/>
      </c>
      <c r="F754" t="str">
        <f t="shared" si="33"/>
        <v/>
      </c>
      <c r="K754" s="12"/>
      <c r="S754" s="48"/>
    </row>
    <row r="755" spans="2:19" x14ac:dyDescent="0.25">
      <c r="B755" s="48"/>
      <c r="D755" s="48" t="str">
        <f>IF(E755&lt;&gt;"",Settings!B$9&amp;A755,"")</f>
        <v/>
      </c>
      <c r="F755" t="str">
        <f t="shared" si="33"/>
        <v/>
      </c>
      <c r="K755" s="12"/>
      <c r="S755" s="48"/>
    </row>
    <row r="756" spans="2:19" x14ac:dyDescent="0.25">
      <c r="B756" s="48"/>
      <c r="D756" s="48" t="str">
        <f>IF(E756&lt;&gt;"",Settings!B$9&amp;A756,"")</f>
        <v/>
      </c>
      <c r="F756" t="str">
        <f t="shared" si="33"/>
        <v/>
      </c>
      <c r="K756" s="12"/>
      <c r="S756" s="48"/>
    </row>
    <row r="757" spans="2:19" x14ac:dyDescent="0.25">
      <c r="B757" s="48"/>
      <c r="D757" s="48" t="str">
        <f>IF(E757&lt;&gt;"",Settings!B$9&amp;A757,"")</f>
        <v/>
      </c>
      <c r="F757" t="str">
        <f t="shared" si="33"/>
        <v/>
      </c>
      <c r="K757" s="12"/>
      <c r="S757" s="48"/>
    </row>
    <row r="758" spans="2:19" x14ac:dyDescent="0.25">
      <c r="B758" s="48"/>
      <c r="D758" s="48" t="str">
        <f>IF(E758&lt;&gt;"",Settings!B$9&amp;A758,"")</f>
        <v/>
      </c>
      <c r="F758" t="str">
        <f t="shared" si="33"/>
        <v/>
      </c>
      <c r="K758" s="12"/>
      <c r="S758" s="48"/>
    </row>
    <row r="759" spans="2:19" x14ac:dyDescent="0.25">
      <c r="B759" s="48"/>
      <c r="D759" s="48" t="str">
        <f>IF(E759&lt;&gt;"",Settings!B$9&amp;A759,"")</f>
        <v/>
      </c>
      <c r="F759" t="str">
        <f t="shared" si="33"/>
        <v/>
      </c>
      <c r="K759" s="12"/>
      <c r="S759" s="48"/>
    </row>
    <row r="760" spans="2:19" x14ac:dyDescent="0.25">
      <c r="B760" s="48"/>
      <c r="D760" s="48" t="str">
        <f>IF(E760&lt;&gt;"",Settings!B$9&amp;A760,"")</f>
        <v/>
      </c>
      <c r="F760" t="str">
        <f t="shared" si="33"/>
        <v/>
      </c>
      <c r="K760" s="12"/>
      <c r="S760" s="48"/>
    </row>
    <row r="761" spans="2:19" x14ac:dyDescent="0.25">
      <c r="B761" s="48"/>
      <c r="D761" s="48" t="str">
        <f>IF(E761&lt;&gt;"",Settings!B$9&amp;A761,"")</f>
        <v/>
      </c>
      <c r="F761" t="str">
        <f t="shared" si="33"/>
        <v/>
      </c>
      <c r="K761" s="12"/>
      <c r="S761" s="48"/>
    </row>
    <row r="762" spans="2:19" x14ac:dyDescent="0.25">
      <c r="B762" s="48"/>
      <c r="D762" s="48" t="str">
        <f>IF(E762&lt;&gt;"",Settings!B$9&amp;A762,"")</f>
        <v/>
      </c>
      <c r="F762" t="str">
        <f t="shared" si="33"/>
        <v/>
      </c>
      <c r="K762" s="12"/>
      <c r="S762" s="48"/>
    </row>
    <row r="763" spans="2:19" x14ac:dyDescent="0.25">
      <c r="B763" s="48"/>
      <c r="D763" s="48" t="str">
        <f>IF(E763&lt;&gt;"",Settings!B$9&amp;A763,"")</f>
        <v/>
      </c>
      <c r="F763" t="str">
        <f t="shared" si="33"/>
        <v/>
      </c>
      <c r="K763" s="12"/>
      <c r="S763" s="48"/>
    </row>
    <row r="764" spans="2:19" x14ac:dyDescent="0.25">
      <c r="B764" s="48"/>
      <c r="D764" s="48" t="str">
        <f>IF(E764&lt;&gt;"",Settings!B$9&amp;A764,"")</f>
        <v/>
      </c>
      <c r="F764" t="str">
        <f t="shared" si="33"/>
        <v/>
      </c>
      <c r="K764" s="12"/>
      <c r="S764" s="48"/>
    </row>
    <row r="765" spans="2:19" x14ac:dyDescent="0.25">
      <c r="B765" s="48"/>
      <c r="D765" s="48" t="str">
        <f>IF(E765&lt;&gt;"",Settings!B$9&amp;A765,"")</f>
        <v/>
      </c>
      <c r="F765" t="str">
        <f t="shared" si="33"/>
        <v/>
      </c>
      <c r="K765" s="12"/>
      <c r="S765" s="48"/>
    </row>
    <row r="766" spans="2:19" x14ac:dyDescent="0.25">
      <c r="B766" s="48"/>
      <c r="D766" s="48" t="str">
        <f>IF(E766&lt;&gt;"",Settings!B$9&amp;A766,"")</f>
        <v/>
      </c>
      <c r="F766" t="str">
        <f t="shared" si="33"/>
        <v/>
      </c>
      <c r="K766" s="12"/>
      <c r="S766" s="48"/>
    </row>
    <row r="767" spans="2:19" x14ac:dyDescent="0.25">
      <c r="B767" s="48"/>
      <c r="D767" s="48" t="str">
        <f>IF(E767&lt;&gt;"",Settings!B$9&amp;A767,"")</f>
        <v/>
      </c>
      <c r="F767" t="str">
        <f t="shared" si="33"/>
        <v/>
      </c>
      <c r="K767" s="12"/>
      <c r="S767" s="48"/>
    </row>
    <row r="768" spans="2:19" x14ac:dyDescent="0.25">
      <c r="B768" s="48"/>
      <c r="D768" s="48" t="str">
        <f>IF(E768&lt;&gt;"",Settings!B$9&amp;A768,"")</f>
        <v/>
      </c>
      <c r="F768" t="str">
        <f t="shared" si="33"/>
        <v/>
      </c>
      <c r="K768" s="12"/>
      <c r="S768" s="48"/>
    </row>
    <row r="769" spans="2:19" x14ac:dyDescent="0.25">
      <c r="B769" s="48"/>
      <c r="D769" s="48" t="str">
        <f>IF(E769&lt;&gt;"",Settings!B$9&amp;A769,"")</f>
        <v/>
      </c>
      <c r="F769" t="str">
        <f t="shared" si="33"/>
        <v/>
      </c>
      <c r="K769" s="12"/>
      <c r="S769" s="48"/>
    </row>
    <row r="770" spans="2:19" x14ac:dyDescent="0.25">
      <c r="B770" s="48"/>
      <c r="D770" s="48" t="str">
        <f>IF(E770&lt;&gt;"",Settings!B$9&amp;A770,"")</f>
        <v/>
      </c>
      <c r="F770" t="str">
        <f t="shared" si="33"/>
        <v/>
      </c>
      <c r="K770" s="12"/>
      <c r="S770" s="48"/>
    </row>
    <row r="771" spans="2:19" x14ac:dyDescent="0.25">
      <c r="B771" s="48"/>
      <c r="D771" s="48" t="str">
        <f>IF(E771&lt;&gt;"",Settings!B$9&amp;A771,"")</f>
        <v/>
      </c>
      <c r="F771" t="str">
        <f t="shared" si="33"/>
        <v/>
      </c>
      <c r="K771" s="12"/>
      <c r="S771" s="48"/>
    </row>
    <row r="772" spans="2:19" x14ac:dyDescent="0.25">
      <c r="B772" s="48"/>
      <c r="D772" s="48" t="str">
        <f>IF(E772&lt;&gt;"",Settings!B$9&amp;A772,"")</f>
        <v/>
      </c>
      <c r="F772" t="str">
        <f t="shared" ref="F772:F835" si="34">IF(E772&lt;&gt;"",IF(C772="Blocked",C772&amp;" - "&amp;E772,E772),"")</f>
        <v/>
      </c>
      <c r="K772" s="12"/>
      <c r="S772" s="48"/>
    </row>
    <row r="773" spans="2:19" x14ac:dyDescent="0.25">
      <c r="B773" s="48"/>
      <c r="D773" s="48" t="str">
        <f>IF(E773&lt;&gt;"",Settings!B$9&amp;A773,"")</f>
        <v/>
      </c>
      <c r="F773" t="str">
        <f t="shared" si="34"/>
        <v/>
      </c>
      <c r="K773" s="12"/>
      <c r="S773" s="48"/>
    </row>
    <row r="774" spans="2:19" x14ac:dyDescent="0.25">
      <c r="B774" s="48"/>
      <c r="D774" s="48" t="str">
        <f>IF(E774&lt;&gt;"",Settings!B$9&amp;A774,"")</f>
        <v/>
      </c>
      <c r="F774" t="str">
        <f t="shared" si="34"/>
        <v/>
      </c>
      <c r="K774" s="12"/>
      <c r="S774" s="48"/>
    </row>
    <row r="775" spans="2:19" x14ac:dyDescent="0.25">
      <c r="B775" s="48"/>
      <c r="D775" s="48" t="str">
        <f>IF(E775&lt;&gt;"",Settings!B$9&amp;A775,"")</f>
        <v/>
      </c>
      <c r="F775" t="str">
        <f t="shared" si="34"/>
        <v/>
      </c>
      <c r="K775" s="12"/>
      <c r="S775" s="48"/>
    </row>
    <row r="776" spans="2:19" x14ac:dyDescent="0.25">
      <c r="B776" s="48"/>
      <c r="D776" s="48" t="str">
        <f>IF(E776&lt;&gt;"",Settings!B$9&amp;A776,"")</f>
        <v/>
      </c>
      <c r="F776" t="str">
        <f t="shared" si="34"/>
        <v/>
      </c>
      <c r="K776" s="12"/>
      <c r="S776" s="48"/>
    </row>
    <row r="777" spans="2:19" x14ac:dyDescent="0.25">
      <c r="B777" s="48"/>
      <c r="D777" s="48" t="str">
        <f>IF(E777&lt;&gt;"",Settings!B$9&amp;A777,"")</f>
        <v/>
      </c>
      <c r="F777" t="str">
        <f t="shared" si="34"/>
        <v/>
      </c>
      <c r="K777" s="12"/>
      <c r="S777" s="48"/>
    </row>
    <row r="778" spans="2:19" x14ac:dyDescent="0.25">
      <c r="B778" s="48"/>
      <c r="D778" s="48" t="str">
        <f>IF(E778&lt;&gt;"",Settings!B$9&amp;A778,"")</f>
        <v/>
      </c>
      <c r="F778" t="str">
        <f t="shared" si="34"/>
        <v/>
      </c>
      <c r="K778" s="12"/>
      <c r="S778" s="48"/>
    </row>
    <row r="779" spans="2:19" x14ac:dyDescent="0.25">
      <c r="B779" s="48"/>
      <c r="D779" s="48" t="str">
        <f>IF(E779&lt;&gt;"",Settings!B$9&amp;A779,"")</f>
        <v/>
      </c>
      <c r="F779" t="str">
        <f t="shared" si="34"/>
        <v/>
      </c>
      <c r="K779" s="12"/>
      <c r="S779" s="48"/>
    </row>
    <row r="780" spans="2:19" x14ac:dyDescent="0.25">
      <c r="B780" s="48"/>
      <c r="D780" s="48" t="str">
        <f>IF(E780&lt;&gt;"",Settings!B$9&amp;A780,"")</f>
        <v/>
      </c>
      <c r="F780" t="str">
        <f t="shared" si="34"/>
        <v/>
      </c>
      <c r="K780" s="12"/>
      <c r="S780" s="48"/>
    </row>
    <row r="781" spans="2:19" x14ac:dyDescent="0.25">
      <c r="B781" s="48"/>
      <c r="D781" s="48" t="str">
        <f>IF(E781&lt;&gt;"",Settings!B$9&amp;A781,"")</f>
        <v/>
      </c>
      <c r="F781" t="str">
        <f t="shared" si="34"/>
        <v/>
      </c>
      <c r="K781" s="12"/>
      <c r="S781" s="48"/>
    </row>
    <row r="782" spans="2:19" x14ac:dyDescent="0.25">
      <c r="B782" s="48"/>
      <c r="D782" s="48" t="str">
        <f>IF(E782&lt;&gt;"",Settings!B$9&amp;A782,"")</f>
        <v/>
      </c>
      <c r="F782" t="str">
        <f t="shared" si="34"/>
        <v/>
      </c>
      <c r="K782" s="12"/>
      <c r="S782" s="48"/>
    </row>
    <row r="783" spans="2:19" x14ac:dyDescent="0.25">
      <c r="B783" s="48"/>
      <c r="D783" s="48" t="str">
        <f>IF(E783&lt;&gt;"",Settings!B$9&amp;A783,"")</f>
        <v/>
      </c>
      <c r="F783" t="str">
        <f t="shared" si="34"/>
        <v/>
      </c>
      <c r="K783" s="12"/>
      <c r="S783" s="48"/>
    </row>
    <row r="784" spans="2:19" x14ac:dyDescent="0.25">
      <c r="B784" s="48"/>
      <c r="D784" s="48" t="str">
        <f>IF(E784&lt;&gt;"",Settings!B$9&amp;A784,"")</f>
        <v/>
      </c>
      <c r="F784" t="str">
        <f t="shared" si="34"/>
        <v/>
      </c>
      <c r="K784" s="12"/>
      <c r="S784" s="48"/>
    </row>
    <row r="785" spans="2:19" x14ac:dyDescent="0.25">
      <c r="B785" s="48"/>
      <c r="D785" s="48" t="str">
        <f>IF(E785&lt;&gt;"",Settings!B$9&amp;A785,"")</f>
        <v/>
      </c>
      <c r="F785" t="str">
        <f t="shared" si="34"/>
        <v/>
      </c>
      <c r="K785" s="12"/>
      <c r="S785" s="48"/>
    </row>
    <row r="786" spans="2:19" x14ac:dyDescent="0.25">
      <c r="B786" s="48"/>
      <c r="D786" s="48" t="str">
        <f>IF(E786&lt;&gt;"",Settings!B$9&amp;A786,"")</f>
        <v/>
      </c>
      <c r="F786" t="str">
        <f t="shared" si="34"/>
        <v/>
      </c>
      <c r="K786" s="12"/>
      <c r="S786" s="48"/>
    </row>
    <row r="787" spans="2:19" x14ac:dyDescent="0.25">
      <c r="B787" s="48"/>
      <c r="D787" s="48" t="str">
        <f>IF(E787&lt;&gt;"",Settings!B$9&amp;A787,"")</f>
        <v/>
      </c>
      <c r="F787" t="str">
        <f t="shared" si="34"/>
        <v/>
      </c>
      <c r="K787" s="12"/>
      <c r="S787" s="48"/>
    </row>
    <row r="788" spans="2:19" x14ac:dyDescent="0.25">
      <c r="B788" s="48"/>
      <c r="D788" s="48" t="str">
        <f>IF(E788&lt;&gt;"",Settings!B$9&amp;A788,"")</f>
        <v/>
      </c>
      <c r="F788" t="str">
        <f t="shared" si="34"/>
        <v/>
      </c>
      <c r="K788" s="12"/>
      <c r="S788" s="48"/>
    </row>
    <row r="789" spans="2:19" x14ac:dyDescent="0.25">
      <c r="B789" s="48"/>
      <c r="D789" s="48" t="str">
        <f>IF(E789&lt;&gt;"",Settings!B$9&amp;A789,"")</f>
        <v/>
      </c>
      <c r="F789" t="str">
        <f t="shared" si="34"/>
        <v/>
      </c>
      <c r="K789" s="12"/>
      <c r="S789" s="48"/>
    </row>
    <row r="790" spans="2:19" x14ac:dyDescent="0.25">
      <c r="B790" s="48"/>
      <c r="D790" s="48" t="str">
        <f>IF(E790&lt;&gt;"",Settings!B$9&amp;A790,"")</f>
        <v/>
      </c>
      <c r="F790" t="str">
        <f t="shared" si="34"/>
        <v/>
      </c>
      <c r="K790" s="12"/>
      <c r="S790" s="48"/>
    </row>
    <row r="791" spans="2:19" x14ac:dyDescent="0.25">
      <c r="B791" s="48"/>
      <c r="D791" s="48" t="str">
        <f>IF(E791&lt;&gt;"",Settings!B$9&amp;A791,"")</f>
        <v/>
      </c>
      <c r="F791" t="str">
        <f t="shared" si="34"/>
        <v/>
      </c>
      <c r="K791" s="12"/>
      <c r="S791" s="48"/>
    </row>
    <row r="792" spans="2:19" x14ac:dyDescent="0.25">
      <c r="B792" s="48"/>
      <c r="D792" s="48" t="str">
        <f>IF(E792&lt;&gt;"",Settings!B$9&amp;A792,"")</f>
        <v/>
      </c>
      <c r="F792" t="str">
        <f t="shared" si="34"/>
        <v/>
      </c>
      <c r="K792" s="12"/>
      <c r="S792" s="48"/>
    </row>
    <row r="793" spans="2:19" x14ac:dyDescent="0.25">
      <c r="B793" s="48"/>
      <c r="D793" s="48" t="str">
        <f>IF(E793&lt;&gt;"",Settings!B$9&amp;A793,"")</f>
        <v/>
      </c>
      <c r="F793" t="str">
        <f t="shared" si="34"/>
        <v/>
      </c>
      <c r="K793" s="12"/>
      <c r="S793" s="48"/>
    </row>
    <row r="794" spans="2:19" x14ac:dyDescent="0.25">
      <c r="B794" s="48"/>
      <c r="D794" s="48" t="str">
        <f>IF(E794&lt;&gt;"",Settings!B$9&amp;A794,"")</f>
        <v/>
      </c>
      <c r="F794" t="str">
        <f t="shared" si="34"/>
        <v/>
      </c>
      <c r="K794" s="12"/>
      <c r="S794" s="48"/>
    </row>
    <row r="795" spans="2:19" x14ac:dyDescent="0.25">
      <c r="B795" s="48"/>
      <c r="D795" s="48" t="str">
        <f>IF(E795&lt;&gt;"",Settings!B$9&amp;A795,"")</f>
        <v/>
      </c>
      <c r="F795" t="str">
        <f t="shared" si="34"/>
        <v/>
      </c>
      <c r="K795" s="12"/>
      <c r="S795" s="48"/>
    </row>
    <row r="796" spans="2:19" x14ac:dyDescent="0.25">
      <c r="B796" s="48"/>
      <c r="D796" s="48" t="str">
        <f>IF(E796&lt;&gt;"",Settings!B$9&amp;A796,"")</f>
        <v/>
      </c>
      <c r="F796" t="str">
        <f t="shared" si="34"/>
        <v/>
      </c>
      <c r="K796" s="12"/>
      <c r="S796" s="48"/>
    </row>
    <row r="797" spans="2:19" x14ac:dyDescent="0.25">
      <c r="B797" s="48"/>
      <c r="D797" s="48" t="str">
        <f>IF(E797&lt;&gt;"",Settings!B$9&amp;A797,"")</f>
        <v/>
      </c>
      <c r="F797" t="str">
        <f t="shared" si="34"/>
        <v/>
      </c>
      <c r="K797" s="12"/>
      <c r="S797" s="48"/>
    </row>
    <row r="798" spans="2:19" x14ac:dyDescent="0.25">
      <c r="B798" s="48"/>
      <c r="D798" s="48" t="str">
        <f>IF(E798&lt;&gt;"",Settings!B$9&amp;A798,"")</f>
        <v/>
      </c>
      <c r="F798" t="str">
        <f t="shared" si="34"/>
        <v/>
      </c>
      <c r="K798" s="12"/>
      <c r="S798" s="48"/>
    </row>
    <row r="799" spans="2:19" x14ac:dyDescent="0.25">
      <c r="B799" s="48"/>
      <c r="D799" s="48" t="str">
        <f>IF(E799&lt;&gt;"",Settings!B$9&amp;A799,"")</f>
        <v/>
      </c>
      <c r="F799" t="str">
        <f t="shared" si="34"/>
        <v/>
      </c>
      <c r="K799" s="12"/>
      <c r="S799" s="48"/>
    </row>
    <row r="800" spans="2:19" x14ac:dyDescent="0.25">
      <c r="B800" s="48"/>
      <c r="D800" s="48" t="str">
        <f>IF(E800&lt;&gt;"",Settings!B$9&amp;A800,"")</f>
        <v/>
      </c>
      <c r="F800" t="str">
        <f t="shared" si="34"/>
        <v/>
      </c>
      <c r="K800" s="12"/>
      <c r="S800" s="48"/>
    </row>
    <row r="801" spans="2:19" x14ac:dyDescent="0.25">
      <c r="B801" s="48"/>
      <c r="D801" s="48" t="str">
        <f>IF(E801&lt;&gt;"",Settings!B$9&amp;A801,"")</f>
        <v/>
      </c>
      <c r="F801" t="str">
        <f t="shared" si="34"/>
        <v/>
      </c>
      <c r="K801" s="12"/>
      <c r="S801" s="48"/>
    </row>
    <row r="802" spans="2:19" x14ac:dyDescent="0.25">
      <c r="B802" s="48"/>
      <c r="D802" s="48" t="str">
        <f>IF(E802&lt;&gt;"",Settings!B$9&amp;A802,"")</f>
        <v/>
      </c>
      <c r="F802" t="str">
        <f t="shared" si="34"/>
        <v/>
      </c>
      <c r="K802" s="12"/>
      <c r="S802" s="48"/>
    </row>
    <row r="803" spans="2:19" x14ac:dyDescent="0.25">
      <c r="B803" s="48"/>
      <c r="D803" s="48" t="str">
        <f>IF(E803&lt;&gt;"",Settings!B$9&amp;A803,"")</f>
        <v/>
      </c>
      <c r="F803" t="str">
        <f t="shared" si="34"/>
        <v/>
      </c>
      <c r="K803" s="12"/>
      <c r="S803" s="48"/>
    </row>
    <row r="804" spans="2:19" x14ac:dyDescent="0.25">
      <c r="B804" s="48"/>
      <c r="D804" s="48" t="str">
        <f>IF(E804&lt;&gt;"",Settings!B$9&amp;A804,"")</f>
        <v/>
      </c>
      <c r="F804" t="str">
        <f t="shared" si="34"/>
        <v/>
      </c>
      <c r="K804" s="12"/>
      <c r="S804" s="48"/>
    </row>
    <row r="805" spans="2:19" x14ac:dyDescent="0.25">
      <c r="B805" s="48"/>
      <c r="D805" s="48" t="str">
        <f>IF(E805&lt;&gt;"",Settings!B$9&amp;A805,"")</f>
        <v/>
      </c>
      <c r="F805" t="str">
        <f t="shared" si="34"/>
        <v/>
      </c>
      <c r="K805" s="12"/>
      <c r="S805" s="48"/>
    </row>
    <row r="806" spans="2:19" x14ac:dyDescent="0.25">
      <c r="B806" s="48"/>
      <c r="D806" s="48" t="str">
        <f>IF(E806&lt;&gt;"",Settings!B$9&amp;A806,"")</f>
        <v/>
      </c>
      <c r="F806" t="str">
        <f t="shared" si="34"/>
        <v/>
      </c>
      <c r="K806" s="12"/>
      <c r="S806" s="48"/>
    </row>
    <row r="807" spans="2:19" x14ac:dyDescent="0.25">
      <c r="B807" s="48"/>
      <c r="D807" s="48" t="str">
        <f>IF(E807&lt;&gt;"",Settings!B$9&amp;A807,"")</f>
        <v/>
      </c>
      <c r="F807" t="str">
        <f t="shared" si="34"/>
        <v/>
      </c>
      <c r="K807" s="12"/>
      <c r="S807" s="48"/>
    </row>
    <row r="808" spans="2:19" x14ac:dyDescent="0.25">
      <c r="B808" s="48"/>
      <c r="D808" s="48" t="str">
        <f>IF(E808&lt;&gt;"",Settings!B$9&amp;A808,"")</f>
        <v/>
      </c>
      <c r="F808" t="str">
        <f t="shared" si="34"/>
        <v/>
      </c>
      <c r="K808" s="12"/>
      <c r="S808" s="48"/>
    </row>
    <row r="809" spans="2:19" x14ac:dyDescent="0.25">
      <c r="B809" s="48"/>
      <c r="D809" s="48" t="str">
        <f>IF(E809&lt;&gt;"",Settings!B$9&amp;A809,"")</f>
        <v/>
      </c>
      <c r="F809" t="str">
        <f t="shared" si="34"/>
        <v/>
      </c>
      <c r="K809" s="12"/>
      <c r="S809" s="48"/>
    </row>
    <row r="810" spans="2:19" x14ac:dyDescent="0.25">
      <c r="B810" s="48"/>
      <c r="D810" s="48" t="str">
        <f>IF(E810&lt;&gt;"",Settings!B$9&amp;A810,"")</f>
        <v/>
      </c>
      <c r="F810" t="str">
        <f t="shared" si="34"/>
        <v/>
      </c>
      <c r="K810" s="12"/>
      <c r="S810" s="48"/>
    </row>
    <row r="811" spans="2:19" x14ac:dyDescent="0.25">
      <c r="B811" s="48"/>
      <c r="D811" s="48" t="str">
        <f>IF(E811&lt;&gt;"",Settings!B$9&amp;A811,"")</f>
        <v/>
      </c>
      <c r="F811" t="str">
        <f t="shared" si="34"/>
        <v/>
      </c>
      <c r="K811" s="12"/>
      <c r="S811" s="48"/>
    </row>
    <row r="812" spans="2:19" x14ac:dyDescent="0.25">
      <c r="B812" s="48"/>
      <c r="D812" s="48" t="str">
        <f>IF(E812&lt;&gt;"",Settings!B$9&amp;A812,"")</f>
        <v/>
      </c>
      <c r="F812" t="str">
        <f t="shared" si="34"/>
        <v/>
      </c>
      <c r="K812" s="12"/>
      <c r="S812" s="48"/>
    </row>
    <row r="813" spans="2:19" x14ac:dyDescent="0.25">
      <c r="B813" s="48"/>
      <c r="D813" s="48" t="str">
        <f>IF(E813&lt;&gt;"",Settings!B$9&amp;A813,"")</f>
        <v/>
      </c>
      <c r="F813" t="str">
        <f t="shared" si="34"/>
        <v/>
      </c>
      <c r="K813" s="12"/>
      <c r="S813" s="48"/>
    </row>
    <row r="814" spans="2:19" x14ac:dyDescent="0.25">
      <c r="B814" s="48"/>
      <c r="D814" s="48" t="str">
        <f>IF(E814&lt;&gt;"",Settings!B$9&amp;A814,"")</f>
        <v/>
      </c>
      <c r="F814" t="str">
        <f t="shared" si="34"/>
        <v/>
      </c>
      <c r="K814" s="12"/>
      <c r="S814" s="48"/>
    </row>
    <row r="815" spans="2:19" x14ac:dyDescent="0.25">
      <c r="B815" s="48"/>
      <c r="D815" s="48" t="str">
        <f>IF(E815&lt;&gt;"",Settings!B$9&amp;A815,"")</f>
        <v/>
      </c>
      <c r="F815" t="str">
        <f t="shared" si="34"/>
        <v/>
      </c>
      <c r="K815" s="12"/>
      <c r="S815" s="48"/>
    </row>
    <row r="816" spans="2:19" x14ac:dyDescent="0.25">
      <c r="B816" s="48"/>
      <c r="D816" s="48" t="str">
        <f>IF(E816&lt;&gt;"",Settings!B$9&amp;A816,"")</f>
        <v/>
      </c>
      <c r="F816" t="str">
        <f t="shared" si="34"/>
        <v/>
      </c>
      <c r="K816" s="12"/>
      <c r="S816" s="48"/>
    </row>
    <row r="817" spans="2:19" x14ac:dyDescent="0.25">
      <c r="B817" s="48"/>
      <c r="D817" s="48" t="str">
        <f>IF(E817&lt;&gt;"",Settings!B$9&amp;A817,"")</f>
        <v/>
      </c>
      <c r="F817" t="str">
        <f t="shared" si="34"/>
        <v/>
      </c>
      <c r="K817" s="12"/>
      <c r="S817" s="48"/>
    </row>
    <row r="818" spans="2:19" x14ac:dyDescent="0.25">
      <c r="B818" s="48"/>
      <c r="D818" s="48" t="str">
        <f>IF(E818&lt;&gt;"",Settings!B$9&amp;A818,"")</f>
        <v/>
      </c>
      <c r="F818" t="str">
        <f t="shared" si="34"/>
        <v/>
      </c>
      <c r="K818" s="12"/>
      <c r="S818" s="48"/>
    </row>
    <row r="819" spans="2:19" x14ac:dyDescent="0.25">
      <c r="B819" s="48"/>
      <c r="D819" s="48" t="str">
        <f>IF(E819&lt;&gt;"",Settings!B$9&amp;A819,"")</f>
        <v/>
      </c>
      <c r="F819" t="str">
        <f t="shared" si="34"/>
        <v/>
      </c>
      <c r="K819" s="12"/>
      <c r="S819" s="48"/>
    </row>
    <row r="820" spans="2:19" x14ac:dyDescent="0.25">
      <c r="B820" s="48"/>
      <c r="D820" s="48" t="str">
        <f>IF(E820&lt;&gt;"",Settings!B$9&amp;A820,"")</f>
        <v/>
      </c>
      <c r="F820" t="str">
        <f t="shared" si="34"/>
        <v/>
      </c>
      <c r="K820" s="12"/>
      <c r="S820" s="48"/>
    </row>
    <row r="821" spans="2:19" x14ac:dyDescent="0.25">
      <c r="B821" s="48"/>
      <c r="D821" s="48" t="str">
        <f>IF(E821&lt;&gt;"",Settings!B$9&amp;A821,"")</f>
        <v/>
      </c>
      <c r="F821" t="str">
        <f t="shared" si="34"/>
        <v/>
      </c>
      <c r="K821" s="12"/>
      <c r="S821" s="48"/>
    </row>
    <row r="822" spans="2:19" x14ac:dyDescent="0.25">
      <c r="B822" s="48"/>
      <c r="D822" s="48" t="str">
        <f>IF(E822&lt;&gt;"",Settings!B$9&amp;A822,"")</f>
        <v/>
      </c>
      <c r="F822" t="str">
        <f t="shared" si="34"/>
        <v/>
      </c>
      <c r="K822" s="12"/>
      <c r="S822" s="48"/>
    </row>
    <row r="823" spans="2:19" x14ac:dyDescent="0.25">
      <c r="B823" s="48"/>
      <c r="D823" s="48" t="str">
        <f>IF(E823&lt;&gt;"",Settings!B$9&amp;A823,"")</f>
        <v/>
      </c>
      <c r="F823" t="str">
        <f t="shared" si="34"/>
        <v/>
      </c>
      <c r="K823" s="12"/>
      <c r="S823" s="48"/>
    </row>
    <row r="824" spans="2:19" x14ac:dyDescent="0.25">
      <c r="B824" s="48"/>
      <c r="D824" s="48" t="str">
        <f>IF(E824&lt;&gt;"",Settings!B$9&amp;A824,"")</f>
        <v/>
      </c>
      <c r="F824" t="str">
        <f t="shared" si="34"/>
        <v/>
      </c>
      <c r="K824" s="12"/>
      <c r="S824" s="48"/>
    </row>
    <row r="825" spans="2:19" x14ac:dyDescent="0.25">
      <c r="B825" s="48"/>
      <c r="D825" s="48" t="str">
        <f>IF(E825&lt;&gt;"",Settings!B$9&amp;A825,"")</f>
        <v/>
      </c>
      <c r="F825" t="str">
        <f t="shared" si="34"/>
        <v/>
      </c>
      <c r="K825" s="12"/>
      <c r="S825" s="48"/>
    </row>
    <row r="826" spans="2:19" x14ac:dyDescent="0.25">
      <c r="B826" s="48"/>
      <c r="D826" s="48" t="str">
        <f>IF(E826&lt;&gt;"",Settings!B$9&amp;A826,"")</f>
        <v/>
      </c>
      <c r="F826" t="str">
        <f t="shared" si="34"/>
        <v/>
      </c>
      <c r="K826" s="12"/>
      <c r="S826" s="48"/>
    </row>
    <row r="827" spans="2:19" x14ac:dyDescent="0.25">
      <c r="B827" s="48"/>
      <c r="D827" s="48" t="str">
        <f>IF(E827&lt;&gt;"",Settings!B$9&amp;A827,"")</f>
        <v/>
      </c>
      <c r="F827" t="str">
        <f t="shared" si="34"/>
        <v/>
      </c>
      <c r="K827" s="12"/>
      <c r="S827" s="48"/>
    </row>
    <row r="828" spans="2:19" x14ac:dyDescent="0.25">
      <c r="B828" s="48"/>
      <c r="D828" s="48" t="str">
        <f>IF(E828&lt;&gt;"",Settings!B$9&amp;A828,"")</f>
        <v/>
      </c>
      <c r="F828" t="str">
        <f t="shared" si="34"/>
        <v/>
      </c>
      <c r="K828" s="12"/>
      <c r="S828" s="48"/>
    </row>
    <row r="829" spans="2:19" x14ac:dyDescent="0.25">
      <c r="B829" s="48"/>
      <c r="D829" s="48" t="str">
        <f>IF(E829&lt;&gt;"",Settings!B$9&amp;A829,"")</f>
        <v/>
      </c>
      <c r="F829" t="str">
        <f t="shared" si="34"/>
        <v/>
      </c>
      <c r="K829" s="12"/>
      <c r="S829" s="48"/>
    </row>
    <row r="830" spans="2:19" x14ac:dyDescent="0.25">
      <c r="B830" s="48"/>
      <c r="D830" s="48" t="str">
        <f>IF(E830&lt;&gt;"",Settings!B$9&amp;A830,"")</f>
        <v/>
      </c>
      <c r="F830" t="str">
        <f t="shared" si="34"/>
        <v/>
      </c>
      <c r="K830" s="12"/>
      <c r="S830" s="48"/>
    </row>
    <row r="831" spans="2:19" x14ac:dyDescent="0.25">
      <c r="B831" s="48"/>
      <c r="D831" s="48" t="str">
        <f>IF(E831&lt;&gt;"",Settings!B$9&amp;A831,"")</f>
        <v/>
      </c>
      <c r="F831" t="str">
        <f t="shared" si="34"/>
        <v/>
      </c>
      <c r="K831" s="12"/>
      <c r="S831" s="48"/>
    </row>
    <row r="832" spans="2:19" x14ac:dyDescent="0.25">
      <c r="B832" s="48"/>
      <c r="D832" s="48" t="str">
        <f>IF(E832&lt;&gt;"",Settings!B$9&amp;A832,"")</f>
        <v/>
      </c>
      <c r="F832" t="str">
        <f t="shared" si="34"/>
        <v/>
      </c>
      <c r="K832" s="12"/>
      <c r="S832" s="48"/>
    </row>
    <row r="833" spans="2:19" x14ac:dyDescent="0.25">
      <c r="B833" s="48"/>
      <c r="D833" s="48" t="str">
        <f>IF(E833&lt;&gt;"",Settings!B$9&amp;A833,"")</f>
        <v/>
      </c>
      <c r="F833" t="str">
        <f t="shared" si="34"/>
        <v/>
      </c>
      <c r="K833" s="12"/>
      <c r="S833" s="48"/>
    </row>
    <row r="834" spans="2:19" x14ac:dyDescent="0.25">
      <c r="B834" s="48"/>
      <c r="D834" s="48" t="str">
        <f>IF(E834&lt;&gt;"",Settings!B$9&amp;A834,"")</f>
        <v/>
      </c>
      <c r="F834" t="str">
        <f t="shared" si="34"/>
        <v/>
      </c>
      <c r="K834" s="12"/>
      <c r="S834" s="48"/>
    </row>
    <row r="835" spans="2:19" x14ac:dyDescent="0.25">
      <c r="B835" s="48"/>
      <c r="D835" s="48" t="str">
        <f>IF(E835&lt;&gt;"",Settings!B$9&amp;A835,"")</f>
        <v/>
      </c>
      <c r="F835" t="str">
        <f t="shared" si="34"/>
        <v/>
      </c>
      <c r="K835" s="12"/>
      <c r="S835" s="48"/>
    </row>
    <row r="836" spans="2:19" x14ac:dyDescent="0.25">
      <c r="B836" s="48"/>
      <c r="D836" s="48" t="str">
        <f>IF(E836&lt;&gt;"",Settings!B$9&amp;A836,"")</f>
        <v/>
      </c>
      <c r="F836" t="str">
        <f t="shared" ref="F836:F899" si="35">IF(E836&lt;&gt;"",IF(C836="Blocked",C836&amp;" - "&amp;E836,E836),"")</f>
        <v/>
      </c>
      <c r="K836" s="12"/>
      <c r="S836" s="48"/>
    </row>
    <row r="837" spans="2:19" x14ac:dyDescent="0.25">
      <c r="B837" s="48"/>
      <c r="D837" s="48" t="str">
        <f>IF(E837&lt;&gt;"",Settings!B$9&amp;A837,"")</f>
        <v/>
      </c>
      <c r="F837" t="str">
        <f t="shared" si="35"/>
        <v/>
      </c>
      <c r="K837" s="12"/>
      <c r="S837" s="48"/>
    </row>
    <row r="838" spans="2:19" x14ac:dyDescent="0.25">
      <c r="B838" s="48"/>
      <c r="D838" s="48" t="str">
        <f>IF(E838&lt;&gt;"",Settings!B$9&amp;A838,"")</f>
        <v/>
      </c>
      <c r="F838" t="str">
        <f t="shared" si="35"/>
        <v/>
      </c>
      <c r="K838" s="12"/>
      <c r="S838" s="48"/>
    </row>
    <row r="839" spans="2:19" x14ac:dyDescent="0.25">
      <c r="B839" s="48"/>
      <c r="D839" s="48" t="str">
        <f>IF(E839&lt;&gt;"",Settings!B$9&amp;A839,"")</f>
        <v/>
      </c>
      <c r="F839" t="str">
        <f t="shared" si="35"/>
        <v/>
      </c>
      <c r="K839" s="12"/>
      <c r="S839" s="48"/>
    </row>
    <row r="840" spans="2:19" x14ac:dyDescent="0.25">
      <c r="B840" s="48"/>
      <c r="D840" s="48" t="str">
        <f>IF(E840&lt;&gt;"",Settings!B$9&amp;A840,"")</f>
        <v/>
      </c>
      <c r="F840" t="str">
        <f t="shared" si="35"/>
        <v/>
      </c>
      <c r="K840" s="12"/>
      <c r="S840" s="48"/>
    </row>
    <row r="841" spans="2:19" x14ac:dyDescent="0.25">
      <c r="B841" s="48"/>
      <c r="D841" s="48" t="str">
        <f>IF(E841&lt;&gt;"",Settings!B$9&amp;A841,"")</f>
        <v/>
      </c>
      <c r="F841" t="str">
        <f t="shared" si="35"/>
        <v/>
      </c>
      <c r="K841" s="12"/>
      <c r="S841" s="48"/>
    </row>
    <row r="842" spans="2:19" x14ac:dyDescent="0.25">
      <c r="B842" s="48"/>
      <c r="D842" s="48" t="str">
        <f>IF(E842&lt;&gt;"",Settings!B$9&amp;A842,"")</f>
        <v/>
      </c>
      <c r="F842" t="str">
        <f t="shared" si="35"/>
        <v/>
      </c>
      <c r="K842" s="12"/>
      <c r="S842" s="48"/>
    </row>
    <row r="843" spans="2:19" x14ac:dyDescent="0.25">
      <c r="B843" s="48"/>
      <c r="D843" s="48" t="str">
        <f>IF(E843&lt;&gt;"",Settings!B$9&amp;A843,"")</f>
        <v/>
      </c>
      <c r="F843" t="str">
        <f t="shared" si="35"/>
        <v/>
      </c>
      <c r="K843" s="12"/>
      <c r="S843" s="48"/>
    </row>
    <row r="844" spans="2:19" x14ac:dyDescent="0.25">
      <c r="B844" s="48"/>
      <c r="D844" s="48" t="str">
        <f>IF(E844&lt;&gt;"",Settings!B$9&amp;A844,"")</f>
        <v/>
      </c>
      <c r="F844" t="str">
        <f t="shared" si="35"/>
        <v/>
      </c>
      <c r="K844" s="12"/>
      <c r="S844" s="48"/>
    </row>
    <row r="845" spans="2:19" x14ac:dyDescent="0.25">
      <c r="B845" s="48"/>
      <c r="D845" s="48" t="str">
        <f>IF(E845&lt;&gt;"",Settings!B$9&amp;A845,"")</f>
        <v/>
      </c>
      <c r="F845" t="str">
        <f t="shared" si="35"/>
        <v/>
      </c>
      <c r="K845" s="12"/>
      <c r="S845" s="48"/>
    </row>
    <row r="846" spans="2:19" x14ac:dyDescent="0.25">
      <c r="B846" s="48"/>
      <c r="D846" s="48" t="str">
        <f>IF(E846&lt;&gt;"",Settings!B$9&amp;A846,"")</f>
        <v/>
      </c>
      <c r="F846" t="str">
        <f t="shared" si="35"/>
        <v/>
      </c>
      <c r="K846" s="12"/>
      <c r="S846" s="48"/>
    </row>
    <row r="847" spans="2:19" x14ac:dyDescent="0.25">
      <c r="B847" s="48"/>
      <c r="D847" s="48" t="str">
        <f>IF(E847&lt;&gt;"",Settings!B$9&amp;A847,"")</f>
        <v/>
      </c>
      <c r="F847" t="str">
        <f t="shared" si="35"/>
        <v/>
      </c>
      <c r="K847" s="12"/>
      <c r="S847" s="48"/>
    </row>
    <row r="848" spans="2:19" x14ac:dyDescent="0.25">
      <c r="B848" s="48"/>
      <c r="D848" s="48" t="str">
        <f>IF(E848&lt;&gt;"",Settings!B$9&amp;A848,"")</f>
        <v/>
      </c>
      <c r="F848" t="str">
        <f t="shared" si="35"/>
        <v/>
      </c>
      <c r="K848" s="12"/>
      <c r="S848" s="48"/>
    </row>
    <row r="849" spans="2:19" x14ac:dyDescent="0.25">
      <c r="B849" s="48"/>
      <c r="D849" s="48" t="str">
        <f>IF(E849&lt;&gt;"",Settings!B$9&amp;A849,"")</f>
        <v/>
      </c>
      <c r="F849" t="str">
        <f t="shared" si="35"/>
        <v/>
      </c>
      <c r="K849" s="12"/>
      <c r="S849" s="48"/>
    </row>
    <row r="850" spans="2:19" x14ac:dyDescent="0.25">
      <c r="B850" s="48"/>
      <c r="D850" s="48" t="str">
        <f>IF(E850&lt;&gt;"",Settings!B$9&amp;A850,"")</f>
        <v/>
      </c>
      <c r="F850" t="str">
        <f t="shared" si="35"/>
        <v/>
      </c>
      <c r="K850" s="12"/>
      <c r="S850" s="48"/>
    </row>
    <row r="851" spans="2:19" x14ac:dyDescent="0.25">
      <c r="B851" s="48"/>
      <c r="D851" s="48" t="str">
        <f>IF(E851&lt;&gt;"",Settings!B$9&amp;A851,"")</f>
        <v/>
      </c>
      <c r="F851" t="str">
        <f t="shared" si="35"/>
        <v/>
      </c>
      <c r="K851" s="12"/>
      <c r="S851" s="48"/>
    </row>
    <row r="852" spans="2:19" x14ac:dyDescent="0.25">
      <c r="B852" s="48"/>
      <c r="D852" s="48" t="str">
        <f>IF(E852&lt;&gt;"",Settings!B$9&amp;A852,"")</f>
        <v/>
      </c>
      <c r="F852" t="str">
        <f t="shared" si="35"/>
        <v/>
      </c>
      <c r="K852" s="12"/>
      <c r="S852" s="48"/>
    </row>
    <row r="853" spans="2:19" x14ac:dyDescent="0.25">
      <c r="B853" s="48"/>
      <c r="D853" s="48" t="str">
        <f>IF(E853&lt;&gt;"",Settings!B$9&amp;A853,"")</f>
        <v/>
      </c>
      <c r="F853" t="str">
        <f t="shared" si="35"/>
        <v/>
      </c>
      <c r="K853" s="12"/>
      <c r="S853" s="48"/>
    </row>
    <row r="854" spans="2:19" x14ac:dyDescent="0.25">
      <c r="B854" s="48"/>
      <c r="D854" s="48" t="str">
        <f>IF(E854&lt;&gt;"",Settings!B$9&amp;A854,"")</f>
        <v/>
      </c>
      <c r="F854" t="str">
        <f t="shared" si="35"/>
        <v/>
      </c>
      <c r="K854" s="12"/>
      <c r="S854" s="48"/>
    </row>
    <row r="855" spans="2:19" x14ac:dyDescent="0.25">
      <c r="B855" s="48"/>
      <c r="D855" s="48" t="str">
        <f>IF(E855&lt;&gt;"",Settings!B$9&amp;A855,"")</f>
        <v/>
      </c>
      <c r="F855" t="str">
        <f t="shared" si="35"/>
        <v/>
      </c>
      <c r="K855" s="12"/>
      <c r="S855" s="48"/>
    </row>
    <row r="856" spans="2:19" x14ac:dyDescent="0.25">
      <c r="B856" s="48"/>
      <c r="D856" s="48" t="str">
        <f>IF(E856&lt;&gt;"",Settings!B$9&amp;A856,"")</f>
        <v/>
      </c>
      <c r="F856" t="str">
        <f t="shared" si="35"/>
        <v/>
      </c>
      <c r="K856" s="12"/>
      <c r="S856" s="48"/>
    </row>
    <row r="857" spans="2:19" x14ac:dyDescent="0.25">
      <c r="B857" s="48"/>
      <c r="D857" s="48" t="str">
        <f>IF(E857&lt;&gt;"",Settings!B$9&amp;A857,"")</f>
        <v/>
      </c>
      <c r="F857" t="str">
        <f t="shared" si="35"/>
        <v/>
      </c>
      <c r="K857" s="12"/>
      <c r="S857" s="48"/>
    </row>
    <row r="858" spans="2:19" x14ac:dyDescent="0.25">
      <c r="B858" s="48"/>
      <c r="D858" s="48" t="str">
        <f>IF(E858&lt;&gt;"",Settings!B$9&amp;A858,"")</f>
        <v/>
      </c>
      <c r="F858" t="str">
        <f t="shared" si="35"/>
        <v/>
      </c>
      <c r="K858" s="12"/>
      <c r="S858" s="48"/>
    </row>
    <row r="859" spans="2:19" x14ac:dyDescent="0.25">
      <c r="B859" s="48"/>
      <c r="D859" s="48" t="str">
        <f>IF(E859&lt;&gt;"",Settings!B$9&amp;A859,"")</f>
        <v/>
      </c>
      <c r="F859" t="str">
        <f t="shared" si="35"/>
        <v/>
      </c>
      <c r="K859" s="12"/>
      <c r="S859" s="48"/>
    </row>
    <row r="860" spans="2:19" x14ac:dyDescent="0.25">
      <c r="B860" s="48"/>
      <c r="D860" s="48" t="str">
        <f>IF(E860&lt;&gt;"",Settings!B$9&amp;A860,"")</f>
        <v/>
      </c>
      <c r="F860" t="str">
        <f t="shared" si="35"/>
        <v/>
      </c>
      <c r="K860" s="12"/>
      <c r="S860" s="48"/>
    </row>
    <row r="861" spans="2:19" x14ac:dyDescent="0.25">
      <c r="B861" s="48"/>
      <c r="D861" s="48" t="str">
        <f>IF(E861&lt;&gt;"",Settings!B$9&amp;A861,"")</f>
        <v/>
      </c>
      <c r="F861" t="str">
        <f t="shared" si="35"/>
        <v/>
      </c>
      <c r="K861" s="12"/>
      <c r="S861" s="48"/>
    </row>
    <row r="862" spans="2:19" x14ac:dyDescent="0.25">
      <c r="B862" s="48"/>
      <c r="D862" s="48" t="str">
        <f>IF(E862&lt;&gt;"",Settings!B$9&amp;A862,"")</f>
        <v/>
      </c>
      <c r="F862" t="str">
        <f t="shared" si="35"/>
        <v/>
      </c>
      <c r="K862" s="12"/>
      <c r="S862" s="48"/>
    </row>
    <row r="863" spans="2:19" x14ac:dyDescent="0.25">
      <c r="B863" s="48"/>
      <c r="D863" s="48" t="str">
        <f>IF(E863&lt;&gt;"",Settings!B$9&amp;A863,"")</f>
        <v/>
      </c>
      <c r="F863" t="str">
        <f t="shared" si="35"/>
        <v/>
      </c>
      <c r="K863" s="12"/>
      <c r="S863" s="48"/>
    </row>
    <row r="864" spans="2:19" x14ac:dyDescent="0.25">
      <c r="B864" s="48"/>
      <c r="D864" s="48" t="str">
        <f>IF(E864&lt;&gt;"",Settings!B$9&amp;A864,"")</f>
        <v/>
      </c>
      <c r="F864" t="str">
        <f t="shared" si="35"/>
        <v/>
      </c>
      <c r="K864" s="12"/>
      <c r="S864" s="48"/>
    </row>
    <row r="865" spans="2:19" x14ac:dyDescent="0.25">
      <c r="B865" s="48"/>
      <c r="D865" s="48" t="str">
        <f>IF(E865&lt;&gt;"",Settings!B$9&amp;A865,"")</f>
        <v/>
      </c>
      <c r="F865" t="str">
        <f t="shared" si="35"/>
        <v/>
      </c>
      <c r="K865" s="12"/>
      <c r="S865" s="48"/>
    </row>
    <row r="866" spans="2:19" x14ac:dyDescent="0.25">
      <c r="B866" s="48"/>
      <c r="D866" s="48" t="str">
        <f>IF(E866&lt;&gt;"",Settings!B$9&amp;A866,"")</f>
        <v/>
      </c>
      <c r="F866" t="str">
        <f t="shared" si="35"/>
        <v/>
      </c>
      <c r="K866" s="12"/>
      <c r="S866" s="48"/>
    </row>
    <row r="867" spans="2:19" x14ac:dyDescent="0.25">
      <c r="B867" s="48"/>
      <c r="D867" s="48" t="str">
        <f>IF(E867&lt;&gt;"",Settings!B$9&amp;A867,"")</f>
        <v/>
      </c>
      <c r="F867" t="str">
        <f t="shared" si="35"/>
        <v/>
      </c>
      <c r="K867" s="12"/>
      <c r="S867" s="48"/>
    </row>
    <row r="868" spans="2:19" x14ac:dyDescent="0.25">
      <c r="B868" s="48"/>
      <c r="D868" s="48" t="str">
        <f>IF(E868&lt;&gt;"",Settings!B$9&amp;A868,"")</f>
        <v/>
      </c>
      <c r="F868" t="str">
        <f t="shared" si="35"/>
        <v/>
      </c>
      <c r="K868" s="12"/>
      <c r="S868" s="48"/>
    </row>
    <row r="869" spans="2:19" x14ac:dyDescent="0.25">
      <c r="B869" s="48"/>
      <c r="D869" s="48" t="str">
        <f>IF(E869&lt;&gt;"",Settings!B$9&amp;A869,"")</f>
        <v/>
      </c>
      <c r="F869" t="str">
        <f t="shared" si="35"/>
        <v/>
      </c>
      <c r="K869" s="12"/>
      <c r="S869" s="48"/>
    </row>
    <row r="870" spans="2:19" x14ac:dyDescent="0.25">
      <c r="B870" s="48"/>
      <c r="D870" s="48" t="str">
        <f>IF(E870&lt;&gt;"",Settings!B$9&amp;A870,"")</f>
        <v/>
      </c>
      <c r="F870" t="str">
        <f t="shared" si="35"/>
        <v/>
      </c>
      <c r="K870" s="12"/>
      <c r="S870" s="48"/>
    </row>
    <row r="871" spans="2:19" x14ac:dyDescent="0.25">
      <c r="B871" s="48"/>
      <c r="D871" s="48" t="str">
        <f>IF(E871&lt;&gt;"",Settings!B$9&amp;A871,"")</f>
        <v/>
      </c>
      <c r="F871" t="str">
        <f t="shared" si="35"/>
        <v/>
      </c>
      <c r="K871" s="12"/>
      <c r="S871" s="48"/>
    </row>
    <row r="872" spans="2:19" x14ac:dyDescent="0.25">
      <c r="B872" s="48"/>
      <c r="D872" s="48" t="str">
        <f>IF(E872&lt;&gt;"",Settings!B$9&amp;A872,"")</f>
        <v/>
      </c>
      <c r="F872" t="str">
        <f t="shared" si="35"/>
        <v/>
      </c>
      <c r="K872" s="12"/>
      <c r="S872" s="48"/>
    </row>
    <row r="873" spans="2:19" x14ac:dyDescent="0.25">
      <c r="B873" s="48"/>
      <c r="D873" s="48" t="str">
        <f>IF(E873&lt;&gt;"",Settings!B$9&amp;A873,"")</f>
        <v/>
      </c>
      <c r="F873" t="str">
        <f t="shared" si="35"/>
        <v/>
      </c>
      <c r="K873" s="12"/>
      <c r="S873" s="48"/>
    </row>
    <row r="874" spans="2:19" x14ac:dyDescent="0.25">
      <c r="B874" s="48"/>
      <c r="D874" s="48" t="str">
        <f>IF(E874&lt;&gt;"",Settings!B$9&amp;A874,"")</f>
        <v/>
      </c>
      <c r="F874" t="str">
        <f t="shared" si="35"/>
        <v/>
      </c>
      <c r="K874" s="12"/>
      <c r="S874" s="48"/>
    </row>
    <row r="875" spans="2:19" x14ac:dyDescent="0.25">
      <c r="B875" s="48"/>
      <c r="D875" s="48" t="str">
        <f>IF(E875&lt;&gt;"",Settings!B$9&amp;A875,"")</f>
        <v/>
      </c>
      <c r="F875" t="str">
        <f t="shared" si="35"/>
        <v/>
      </c>
      <c r="K875" s="12"/>
      <c r="S875" s="48"/>
    </row>
    <row r="876" spans="2:19" x14ac:dyDescent="0.25">
      <c r="B876" s="48"/>
      <c r="D876" s="48" t="str">
        <f>IF(E876&lt;&gt;"",Settings!B$9&amp;A876,"")</f>
        <v/>
      </c>
      <c r="F876" t="str">
        <f t="shared" si="35"/>
        <v/>
      </c>
      <c r="K876" s="12"/>
      <c r="S876" s="48"/>
    </row>
    <row r="877" spans="2:19" x14ac:dyDescent="0.25">
      <c r="B877" s="48"/>
      <c r="D877" s="48" t="str">
        <f>IF(E877&lt;&gt;"",Settings!B$9&amp;A877,"")</f>
        <v/>
      </c>
      <c r="F877" t="str">
        <f t="shared" si="35"/>
        <v/>
      </c>
      <c r="K877" s="12"/>
      <c r="S877" s="48"/>
    </row>
    <row r="878" spans="2:19" x14ac:dyDescent="0.25">
      <c r="B878" s="48"/>
      <c r="D878" s="48" t="str">
        <f>IF(E878&lt;&gt;"",Settings!B$9&amp;A878,"")</f>
        <v/>
      </c>
      <c r="F878" t="str">
        <f t="shared" si="35"/>
        <v/>
      </c>
      <c r="K878" s="12"/>
      <c r="S878" s="48"/>
    </row>
    <row r="879" spans="2:19" x14ac:dyDescent="0.25">
      <c r="B879" s="48"/>
      <c r="D879" s="48" t="str">
        <f>IF(E879&lt;&gt;"",Settings!B$9&amp;A879,"")</f>
        <v/>
      </c>
      <c r="F879" t="str">
        <f t="shared" si="35"/>
        <v/>
      </c>
      <c r="K879" s="12"/>
      <c r="S879" s="48"/>
    </row>
    <row r="880" spans="2:19" x14ac:dyDescent="0.25">
      <c r="B880" s="48"/>
      <c r="D880" s="48" t="str">
        <f>IF(E880&lt;&gt;"",Settings!B$9&amp;A880,"")</f>
        <v/>
      </c>
      <c r="F880" t="str">
        <f t="shared" si="35"/>
        <v/>
      </c>
      <c r="K880" s="12"/>
      <c r="S880" s="48"/>
    </row>
    <row r="881" spans="2:19" x14ac:dyDescent="0.25">
      <c r="B881" s="48"/>
      <c r="D881" s="48" t="str">
        <f>IF(E881&lt;&gt;"",Settings!B$9&amp;A881,"")</f>
        <v/>
      </c>
      <c r="F881" t="str">
        <f t="shared" si="35"/>
        <v/>
      </c>
      <c r="K881" s="12"/>
      <c r="S881" s="48"/>
    </row>
    <row r="882" spans="2:19" x14ac:dyDescent="0.25">
      <c r="B882" s="48"/>
      <c r="D882" s="48" t="str">
        <f>IF(E882&lt;&gt;"",Settings!B$9&amp;A882,"")</f>
        <v/>
      </c>
      <c r="F882" t="str">
        <f t="shared" si="35"/>
        <v/>
      </c>
      <c r="K882" s="12"/>
      <c r="S882" s="48"/>
    </row>
    <row r="883" spans="2:19" x14ac:dyDescent="0.25">
      <c r="B883" s="48"/>
      <c r="D883" s="48" t="str">
        <f>IF(E883&lt;&gt;"",Settings!B$9&amp;A883,"")</f>
        <v/>
      </c>
      <c r="F883" t="str">
        <f t="shared" si="35"/>
        <v/>
      </c>
      <c r="K883" s="12"/>
      <c r="S883" s="48"/>
    </row>
    <row r="884" spans="2:19" x14ac:dyDescent="0.25">
      <c r="B884" s="48"/>
      <c r="D884" s="48" t="str">
        <f>IF(E884&lt;&gt;"",Settings!B$9&amp;A884,"")</f>
        <v/>
      </c>
      <c r="F884" t="str">
        <f t="shared" si="35"/>
        <v/>
      </c>
      <c r="K884" s="12"/>
      <c r="S884" s="48"/>
    </row>
    <row r="885" spans="2:19" x14ac:dyDescent="0.25">
      <c r="B885" s="48"/>
      <c r="D885" s="48" t="str">
        <f>IF(E885&lt;&gt;"",Settings!B$9&amp;A885,"")</f>
        <v/>
      </c>
      <c r="F885" t="str">
        <f t="shared" si="35"/>
        <v/>
      </c>
      <c r="K885" s="12"/>
      <c r="S885" s="48"/>
    </row>
    <row r="886" spans="2:19" x14ac:dyDescent="0.25">
      <c r="B886" s="48"/>
      <c r="D886" s="48" t="str">
        <f>IF(E886&lt;&gt;"",Settings!B$9&amp;A886,"")</f>
        <v/>
      </c>
      <c r="F886" t="str">
        <f t="shared" si="35"/>
        <v/>
      </c>
      <c r="K886" s="12"/>
      <c r="S886" s="48"/>
    </row>
    <row r="887" spans="2:19" x14ac:dyDescent="0.25">
      <c r="B887" s="48"/>
      <c r="D887" s="48" t="str">
        <f>IF(E887&lt;&gt;"",Settings!B$9&amp;A887,"")</f>
        <v/>
      </c>
      <c r="F887" t="str">
        <f t="shared" si="35"/>
        <v/>
      </c>
      <c r="K887" s="12"/>
      <c r="S887" s="48"/>
    </row>
    <row r="888" spans="2:19" x14ac:dyDescent="0.25">
      <c r="B888" s="48"/>
      <c r="D888" s="48" t="str">
        <f>IF(E888&lt;&gt;"",Settings!B$9&amp;A888,"")</f>
        <v/>
      </c>
      <c r="F888" t="str">
        <f t="shared" si="35"/>
        <v/>
      </c>
      <c r="K888" s="12"/>
      <c r="S888" s="48"/>
    </row>
    <row r="889" spans="2:19" x14ac:dyDescent="0.25">
      <c r="B889" s="48"/>
      <c r="D889" s="48" t="str">
        <f>IF(E889&lt;&gt;"",Settings!B$9&amp;A889,"")</f>
        <v/>
      </c>
      <c r="F889" t="str">
        <f t="shared" si="35"/>
        <v/>
      </c>
      <c r="K889" s="12"/>
      <c r="S889" s="48"/>
    </row>
    <row r="890" spans="2:19" x14ac:dyDescent="0.25">
      <c r="B890" s="48"/>
      <c r="D890" s="48" t="str">
        <f>IF(E890&lt;&gt;"",Settings!B$9&amp;A890,"")</f>
        <v/>
      </c>
      <c r="F890" t="str">
        <f t="shared" si="35"/>
        <v/>
      </c>
      <c r="K890" s="12"/>
      <c r="S890" s="48"/>
    </row>
    <row r="891" spans="2:19" x14ac:dyDescent="0.25">
      <c r="B891" s="48"/>
      <c r="D891" s="48" t="str">
        <f>IF(E891&lt;&gt;"",Settings!B$9&amp;A891,"")</f>
        <v/>
      </c>
      <c r="F891" t="str">
        <f t="shared" si="35"/>
        <v/>
      </c>
      <c r="K891" s="12"/>
      <c r="S891" s="48"/>
    </row>
    <row r="892" spans="2:19" x14ac:dyDescent="0.25">
      <c r="B892" s="48"/>
      <c r="D892" s="48" t="str">
        <f>IF(E892&lt;&gt;"",Settings!B$9&amp;A892,"")</f>
        <v/>
      </c>
      <c r="F892" t="str">
        <f t="shared" si="35"/>
        <v/>
      </c>
      <c r="K892" s="12"/>
      <c r="S892" s="48"/>
    </row>
    <row r="893" spans="2:19" x14ac:dyDescent="0.25">
      <c r="B893" s="48"/>
      <c r="D893" s="48" t="str">
        <f>IF(E893&lt;&gt;"",Settings!B$9&amp;A893,"")</f>
        <v/>
      </c>
      <c r="F893" t="str">
        <f t="shared" si="35"/>
        <v/>
      </c>
      <c r="K893" s="12"/>
      <c r="S893" s="48"/>
    </row>
    <row r="894" spans="2:19" x14ac:dyDescent="0.25">
      <c r="B894" s="48"/>
      <c r="D894" s="48" t="str">
        <f>IF(E894&lt;&gt;"",Settings!B$9&amp;A894,"")</f>
        <v/>
      </c>
      <c r="F894" t="str">
        <f t="shared" si="35"/>
        <v/>
      </c>
      <c r="K894" s="12"/>
      <c r="S894" s="48"/>
    </row>
    <row r="895" spans="2:19" x14ac:dyDescent="0.25">
      <c r="B895" s="48"/>
      <c r="D895" s="48" t="str">
        <f>IF(E895&lt;&gt;"",Settings!B$9&amp;A895,"")</f>
        <v/>
      </c>
      <c r="F895" t="str">
        <f t="shared" si="35"/>
        <v/>
      </c>
      <c r="K895" s="12"/>
      <c r="S895" s="48"/>
    </row>
    <row r="896" spans="2:19" x14ac:dyDescent="0.25">
      <c r="B896" s="48"/>
      <c r="D896" s="48" t="str">
        <f>IF(E896&lt;&gt;"",Settings!B$9&amp;A896,"")</f>
        <v/>
      </c>
      <c r="F896" t="str">
        <f t="shared" si="35"/>
        <v/>
      </c>
      <c r="K896" s="12"/>
      <c r="S896" s="48"/>
    </row>
    <row r="897" spans="2:19" x14ac:dyDescent="0.25">
      <c r="B897" s="48"/>
      <c r="D897" s="48" t="str">
        <f>IF(E897&lt;&gt;"",Settings!B$9&amp;A897,"")</f>
        <v/>
      </c>
      <c r="F897" t="str">
        <f t="shared" si="35"/>
        <v/>
      </c>
      <c r="K897" s="12"/>
      <c r="S897" s="48"/>
    </row>
    <row r="898" spans="2:19" x14ac:dyDescent="0.25">
      <c r="B898" s="48"/>
      <c r="D898" s="48" t="str">
        <f>IF(E898&lt;&gt;"",Settings!B$9&amp;A898,"")</f>
        <v/>
      </c>
      <c r="F898" t="str">
        <f t="shared" si="35"/>
        <v/>
      </c>
      <c r="K898" s="12"/>
      <c r="S898" s="48"/>
    </row>
    <row r="899" spans="2:19" x14ac:dyDescent="0.25">
      <c r="B899" s="48"/>
      <c r="D899" s="48" t="str">
        <f>IF(E899&lt;&gt;"",Settings!B$9&amp;A899,"")</f>
        <v/>
      </c>
      <c r="F899" t="str">
        <f t="shared" si="35"/>
        <v/>
      </c>
      <c r="K899" s="12"/>
      <c r="S899" s="48"/>
    </row>
    <row r="900" spans="2:19" x14ac:dyDescent="0.25">
      <c r="B900" s="48"/>
      <c r="D900" s="48" t="str">
        <f>IF(E900&lt;&gt;"",Settings!B$9&amp;A900,"")</f>
        <v/>
      </c>
      <c r="F900" t="str">
        <f t="shared" ref="F900:F963" si="36">IF(E900&lt;&gt;"",IF(C900="Blocked",C900&amp;" - "&amp;E900,E900),"")</f>
        <v/>
      </c>
      <c r="K900" s="12"/>
      <c r="S900" s="48"/>
    </row>
    <row r="901" spans="2:19" x14ac:dyDescent="0.25">
      <c r="B901" s="48"/>
      <c r="D901" s="48" t="str">
        <f>IF(E901&lt;&gt;"",Settings!B$9&amp;A901,"")</f>
        <v/>
      </c>
      <c r="F901" t="str">
        <f t="shared" si="36"/>
        <v/>
      </c>
      <c r="K901" s="12"/>
      <c r="S901" s="48"/>
    </row>
    <row r="902" spans="2:19" x14ac:dyDescent="0.25">
      <c r="B902" s="48"/>
      <c r="D902" s="48" t="str">
        <f>IF(E902&lt;&gt;"",Settings!B$9&amp;A902,"")</f>
        <v/>
      </c>
      <c r="F902" t="str">
        <f t="shared" si="36"/>
        <v/>
      </c>
      <c r="K902" s="12"/>
      <c r="S902" s="48"/>
    </row>
    <row r="903" spans="2:19" x14ac:dyDescent="0.25">
      <c r="B903" s="48"/>
      <c r="D903" s="48" t="str">
        <f>IF(E903&lt;&gt;"",Settings!B$9&amp;A903,"")</f>
        <v/>
      </c>
      <c r="F903" t="str">
        <f t="shared" si="36"/>
        <v/>
      </c>
      <c r="K903" s="12"/>
      <c r="S903" s="48"/>
    </row>
    <row r="904" spans="2:19" x14ac:dyDescent="0.25">
      <c r="B904" s="48"/>
      <c r="D904" s="48" t="str">
        <f>IF(E904&lt;&gt;"",Settings!B$9&amp;A904,"")</f>
        <v/>
      </c>
      <c r="F904" t="str">
        <f t="shared" si="36"/>
        <v/>
      </c>
      <c r="K904" s="12"/>
      <c r="S904" s="48"/>
    </row>
    <row r="905" spans="2:19" x14ac:dyDescent="0.25">
      <c r="B905" s="48"/>
      <c r="D905" s="48" t="str">
        <f>IF(E905&lt;&gt;"",Settings!B$9&amp;A905,"")</f>
        <v/>
      </c>
      <c r="F905" t="str">
        <f t="shared" si="36"/>
        <v/>
      </c>
      <c r="K905" s="12"/>
      <c r="S905" s="48"/>
    </row>
    <row r="906" spans="2:19" x14ac:dyDescent="0.25">
      <c r="B906" s="48"/>
      <c r="D906" s="48" t="str">
        <f>IF(E906&lt;&gt;"",Settings!B$9&amp;A906,"")</f>
        <v/>
      </c>
      <c r="F906" t="str">
        <f t="shared" si="36"/>
        <v/>
      </c>
      <c r="K906" s="12"/>
      <c r="S906" s="48"/>
    </row>
    <row r="907" spans="2:19" x14ac:dyDescent="0.25">
      <c r="B907" s="48"/>
      <c r="D907" s="48" t="str">
        <f>IF(E907&lt;&gt;"",Settings!B$9&amp;A907,"")</f>
        <v/>
      </c>
      <c r="F907" t="str">
        <f t="shared" si="36"/>
        <v/>
      </c>
      <c r="K907" s="12"/>
      <c r="S907" s="48"/>
    </row>
    <row r="908" spans="2:19" x14ac:dyDescent="0.25">
      <c r="B908" s="48"/>
      <c r="D908" s="48" t="str">
        <f>IF(E908&lt;&gt;"",Settings!B$9&amp;A908,"")</f>
        <v/>
      </c>
      <c r="F908" t="str">
        <f t="shared" si="36"/>
        <v/>
      </c>
      <c r="K908" s="12"/>
      <c r="S908" s="48"/>
    </row>
    <row r="909" spans="2:19" x14ac:dyDescent="0.25">
      <c r="B909" s="48"/>
      <c r="D909" s="48" t="str">
        <f>IF(E909&lt;&gt;"",Settings!B$9&amp;A909,"")</f>
        <v/>
      </c>
      <c r="F909" t="str">
        <f t="shared" si="36"/>
        <v/>
      </c>
      <c r="K909" s="12"/>
      <c r="S909" s="48"/>
    </row>
    <row r="910" spans="2:19" x14ac:dyDescent="0.25">
      <c r="B910" s="48"/>
      <c r="D910" s="48" t="str">
        <f>IF(E910&lt;&gt;"",Settings!B$9&amp;A910,"")</f>
        <v/>
      </c>
      <c r="F910" t="str">
        <f t="shared" si="36"/>
        <v/>
      </c>
      <c r="K910" s="12"/>
      <c r="S910" s="48"/>
    </row>
    <row r="911" spans="2:19" x14ac:dyDescent="0.25">
      <c r="B911" s="48"/>
      <c r="D911" s="48" t="str">
        <f>IF(E911&lt;&gt;"",Settings!B$9&amp;A911,"")</f>
        <v/>
      </c>
      <c r="F911" t="str">
        <f t="shared" si="36"/>
        <v/>
      </c>
      <c r="K911" s="12"/>
      <c r="S911" s="48"/>
    </row>
    <row r="912" spans="2:19" x14ac:dyDescent="0.25">
      <c r="B912" s="48"/>
      <c r="D912" s="48" t="str">
        <f>IF(E912&lt;&gt;"",Settings!B$9&amp;A912,"")</f>
        <v/>
      </c>
      <c r="F912" t="str">
        <f t="shared" si="36"/>
        <v/>
      </c>
      <c r="K912" s="12"/>
      <c r="S912" s="48"/>
    </row>
    <row r="913" spans="2:19" x14ac:dyDescent="0.25">
      <c r="B913" s="48"/>
      <c r="D913" s="48" t="str">
        <f>IF(E913&lt;&gt;"",Settings!B$9&amp;A913,"")</f>
        <v/>
      </c>
      <c r="F913" t="str">
        <f t="shared" si="36"/>
        <v/>
      </c>
      <c r="K913" s="12"/>
      <c r="S913" s="48"/>
    </row>
    <row r="914" spans="2:19" x14ac:dyDescent="0.25">
      <c r="B914" s="48"/>
      <c r="D914" s="48" t="str">
        <f>IF(E914&lt;&gt;"",Settings!B$9&amp;A914,"")</f>
        <v/>
      </c>
      <c r="F914" t="str">
        <f t="shared" si="36"/>
        <v/>
      </c>
      <c r="K914" s="12"/>
      <c r="S914" s="48"/>
    </row>
    <row r="915" spans="2:19" x14ac:dyDescent="0.25">
      <c r="B915" s="48"/>
      <c r="D915" s="48" t="str">
        <f>IF(E915&lt;&gt;"",Settings!B$9&amp;A915,"")</f>
        <v/>
      </c>
      <c r="F915" t="str">
        <f t="shared" si="36"/>
        <v/>
      </c>
      <c r="K915" s="12"/>
      <c r="S915" s="48"/>
    </row>
    <row r="916" spans="2:19" x14ac:dyDescent="0.25">
      <c r="B916" s="48"/>
      <c r="D916" s="48" t="str">
        <f>IF(E916&lt;&gt;"",Settings!B$9&amp;A916,"")</f>
        <v/>
      </c>
      <c r="F916" t="str">
        <f t="shared" si="36"/>
        <v/>
      </c>
      <c r="K916" s="12"/>
      <c r="S916" s="48"/>
    </row>
    <row r="917" spans="2:19" x14ac:dyDescent="0.25">
      <c r="B917" s="48"/>
      <c r="D917" s="48" t="str">
        <f>IF(E917&lt;&gt;"",Settings!B$9&amp;A917,"")</f>
        <v/>
      </c>
      <c r="F917" t="str">
        <f t="shared" si="36"/>
        <v/>
      </c>
      <c r="K917" s="12"/>
      <c r="S917" s="48"/>
    </row>
    <row r="918" spans="2:19" x14ac:dyDescent="0.25">
      <c r="B918" s="48"/>
      <c r="D918" s="48" t="str">
        <f>IF(E918&lt;&gt;"",Settings!B$9&amp;A918,"")</f>
        <v/>
      </c>
      <c r="F918" t="str">
        <f t="shared" si="36"/>
        <v/>
      </c>
      <c r="K918" s="12"/>
      <c r="S918" s="48"/>
    </row>
    <row r="919" spans="2:19" x14ac:dyDescent="0.25">
      <c r="B919" s="48"/>
      <c r="D919" s="48" t="str">
        <f>IF(E919&lt;&gt;"",Settings!B$9&amp;A919,"")</f>
        <v/>
      </c>
      <c r="F919" t="str">
        <f t="shared" si="36"/>
        <v/>
      </c>
      <c r="K919" s="12"/>
      <c r="S919" s="48"/>
    </row>
    <row r="920" spans="2:19" x14ac:dyDescent="0.25">
      <c r="B920" s="48"/>
      <c r="D920" s="48" t="str">
        <f>IF(E920&lt;&gt;"",Settings!B$9&amp;A920,"")</f>
        <v/>
      </c>
      <c r="F920" t="str">
        <f t="shared" si="36"/>
        <v/>
      </c>
      <c r="K920" s="12"/>
      <c r="S920" s="48"/>
    </row>
    <row r="921" spans="2:19" x14ac:dyDescent="0.25">
      <c r="B921" s="48"/>
      <c r="D921" s="48" t="str">
        <f>IF(E921&lt;&gt;"",Settings!B$9&amp;A921,"")</f>
        <v/>
      </c>
      <c r="F921" t="str">
        <f t="shared" si="36"/>
        <v/>
      </c>
      <c r="K921" s="12"/>
      <c r="S921" s="48"/>
    </row>
    <row r="922" spans="2:19" x14ac:dyDescent="0.25">
      <c r="B922" s="48"/>
      <c r="D922" s="48" t="str">
        <f>IF(E922&lt;&gt;"",Settings!B$9&amp;A922,"")</f>
        <v/>
      </c>
      <c r="F922" t="str">
        <f t="shared" si="36"/>
        <v/>
      </c>
      <c r="K922" s="12"/>
      <c r="S922" s="48"/>
    </row>
    <row r="923" spans="2:19" x14ac:dyDescent="0.25">
      <c r="B923" s="48"/>
      <c r="D923" s="48" t="str">
        <f>IF(E923&lt;&gt;"",Settings!B$9&amp;A923,"")</f>
        <v/>
      </c>
      <c r="F923" t="str">
        <f t="shared" si="36"/>
        <v/>
      </c>
      <c r="K923" s="12"/>
      <c r="S923" s="48"/>
    </row>
    <row r="924" spans="2:19" x14ac:dyDescent="0.25">
      <c r="B924" s="48"/>
      <c r="D924" s="48" t="str">
        <f>IF(E924&lt;&gt;"",Settings!B$9&amp;A924,"")</f>
        <v/>
      </c>
      <c r="F924" t="str">
        <f t="shared" si="36"/>
        <v/>
      </c>
      <c r="K924" s="12"/>
      <c r="S924" s="48"/>
    </row>
    <row r="925" spans="2:19" x14ac:dyDescent="0.25">
      <c r="B925" s="48"/>
      <c r="D925" s="48" t="str">
        <f>IF(E925&lt;&gt;"",Settings!B$9&amp;A925,"")</f>
        <v/>
      </c>
      <c r="F925" t="str">
        <f t="shared" si="36"/>
        <v/>
      </c>
      <c r="K925" s="12"/>
      <c r="S925" s="48"/>
    </row>
    <row r="926" spans="2:19" x14ac:dyDescent="0.25">
      <c r="B926" s="48"/>
      <c r="D926" s="48" t="str">
        <f>IF(E926&lt;&gt;"",Settings!B$9&amp;A926,"")</f>
        <v/>
      </c>
      <c r="F926" t="str">
        <f t="shared" si="36"/>
        <v/>
      </c>
      <c r="K926" s="12"/>
      <c r="S926" s="48"/>
    </row>
    <row r="927" spans="2:19" x14ac:dyDescent="0.25">
      <c r="B927" s="48"/>
      <c r="D927" s="48" t="str">
        <f>IF(E927&lt;&gt;"",Settings!B$9&amp;A927,"")</f>
        <v/>
      </c>
      <c r="F927" t="str">
        <f t="shared" si="36"/>
        <v/>
      </c>
      <c r="K927" s="12"/>
      <c r="S927" s="48"/>
    </row>
    <row r="928" spans="2:19" x14ac:dyDescent="0.25">
      <c r="B928" s="48"/>
      <c r="D928" s="48" t="str">
        <f>IF(E928&lt;&gt;"",Settings!B$9&amp;A928,"")</f>
        <v/>
      </c>
      <c r="F928" t="str">
        <f t="shared" si="36"/>
        <v/>
      </c>
      <c r="K928" s="12"/>
      <c r="S928" s="48"/>
    </row>
    <row r="929" spans="2:19" x14ac:dyDescent="0.25">
      <c r="B929" s="48"/>
      <c r="D929" s="48" t="str">
        <f>IF(E929&lt;&gt;"",Settings!B$9&amp;A929,"")</f>
        <v/>
      </c>
      <c r="F929" t="str">
        <f t="shared" si="36"/>
        <v/>
      </c>
      <c r="K929" s="12"/>
      <c r="S929" s="48"/>
    </row>
    <row r="930" spans="2:19" x14ac:dyDescent="0.25">
      <c r="B930" s="48"/>
      <c r="D930" s="48" t="str">
        <f>IF(E930&lt;&gt;"",Settings!B$9&amp;A930,"")</f>
        <v/>
      </c>
      <c r="F930" t="str">
        <f t="shared" si="36"/>
        <v/>
      </c>
      <c r="K930" s="12"/>
      <c r="S930" s="48"/>
    </row>
    <row r="931" spans="2:19" x14ac:dyDescent="0.25">
      <c r="B931" s="48"/>
      <c r="D931" s="48" t="str">
        <f>IF(E931&lt;&gt;"",Settings!B$9&amp;A931,"")</f>
        <v/>
      </c>
      <c r="F931" t="str">
        <f t="shared" si="36"/>
        <v/>
      </c>
      <c r="K931" s="12"/>
      <c r="S931" s="48"/>
    </row>
    <row r="932" spans="2:19" x14ac:dyDescent="0.25">
      <c r="B932" s="48"/>
      <c r="D932" s="48" t="str">
        <f>IF(E932&lt;&gt;"",Settings!B$9&amp;A932,"")</f>
        <v/>
      </c>
      <c r="F932" t="str">
        <f t="shared" si="36"/>
        <v/>
      </c>
      <c r="K932" s="12"/>
      <c r="S932" s="48"/>
    </row>
    <row r="933" spans="2:19" x14ac:dyDescent="0.25">
      <c r="B933" s="48"/>
      <c r="D933" s="48" t="str">
        <f>IF(E933&lt;&gt;"",Settings!B$9&amp;A933,"")</f>
        <v/>
      </c>
      <c r="F933" t="str">
        <f t="shared" si="36"/>
        <v/>
      </c>
      <c r="K933" s="12"/>
      <c r="S933" s="48"/>
    </row>
    <row r="934" spans="2:19" x14ac:dyDescent="0.25">
      <c r="B934" s="48"/>
      <c r="D934" s="48" t="str">
        <f>IF(E934&lt;&gt;"",Settings!B$9&amp;A934,"")</f>
        <v/>
      </c>
      <c r="F934" t="str">
        <f t="shared" si="36"/>
        <v/>
      </c>
      <c r="K934" s="12"/>
      <c r="S934" s="48"/>
    </row>
    <row r="935" spans="2:19" x14ac:dyDescent="0.25">
      <c r="B935" s="48"/>
      <c r="D935" s="48" t="str">
        <f>IF(E935&lt;&gt;"",Settings!B$9&amp;A935,"")</f>
        <v/>
      </c>
      <c r="F935" t="str">
        <f t="shared" si="36"/>
        <v/>
      </c>
      <c r="K935" s="12"/>
      <c r="S935" s="48"/>
    </row>
    <row r="936" spans="2:19" x14ac:dyDescent="0.25">
      <c r="B936" s="48"/>
      <c r="D936" s="48" t="str">
        <f>IF(E936&lt;&gt;"",Settings!B$9&amp;A936,"")</f>
        <v/>
      </c>
      <c r="F936" t="str">
        <f t="shared" si="36"/>
        <v/>
      </c>
      <c r="K936" s="12"/>
      <c r="S936" s="48"/>
    </row>
    <row r="937" spans="2:19" x14ac:dyDescent="0.25">
      <c r="B937" s="48"/>
      <c r="D937" s="48" t="str">
        <f>IF(E937&lt;&gt;"",Settings!B$9&amp;A937,"")</f>
        <v/>
      </c>
      <c r="F937" t="str">
        <f t="shared" si="36"/>
        <v/>
      </c>
      <c r="K937" s="12"/>
      <c r="S937" s="48"/>
    </row>
    <row r="938" spans="2:19" x14ac:dyDescent="0.25">
      <c r="B938" s="48"/>
      <c r="D938" s="48" t="str">
        <f>IF(E938&lt;&gt;"",Settings!B$9&amp;A938,"")</f>
        <v/>
      </c>
      <c r="F938" t="str">
        <f t="shared" si="36"/>
        <v/>
      </c>
      <c r="K938" s="12"/>
      <c r="S938" s="48"/>
    </row>
    <row r="939" spans="2:19" x14ac:dyDescent="0.25">
      <c r="B939" s="48"/>
      <c r="D939" s="48" t="str">
        <f>IF(E939&lt;&gt;"",Settings!B$9&amp;A939,"")</f>
        <v/>
      </c>
      <c r="F939" t="str">
        <f t="shared" si="36"/>
        <v/>
      </c>
      <c r="K939" s="12"/>
      <c r="S939" s="48"/>
    </row>
    <row r="940" spans="2:19" x14ac:dyDescent="0.25">
      <c r="B940" s="48"/>
      <c r="D940" s="48" t="str">
        <f>IF(E940&lt;&gt;"",Settings!B$9&amp;A940,"")</f>
        <v/>
      </c>
      <c r="F940" t="str">
        <f t="shared" si="36"/>
        <v/>
      </c>
      <c r="K940" s="12"/>
      <c r="S940" s="48"/>
    </row>
    <row r="941" spans="2:19" x14ac:dyDescent="0.25">
      <c r="B941" s="48"/>
      <c r="D941" s="48" t="str">
        <f>IF(E941&lt;&gt;"",Settings!B$9&amp;A941,"")</f>
        <v/>
      </c>
      <c r="F941" t="str">
        <f t="shared" si="36"/>
        <v/>
      </c>
      <c r="K941" s="12"/>
      <c r="S941" s="48"/>
    </row>
    <row r="942" spans="2:19" x14ac:dyDescent="0.25">
      <c r="B942" s="48"/>
      <c r="D942" s="48" t="str">
        <f>IF(E942&lt;&gt;"",Settings!B$9&amp;A942,"")</f>
        <v/>
      </c>
      <c r="F942" t="str">
        <f t="shared" si="36"/>
        <v/>
      </c>
      <c r="K942" s="12"/>
      <c r="S942" s="48"/>
    </row>
    <row r="943" spans="2:19" x14ac:dyDescent="0.25">
      <c r="B943" s="48"/>
      <c r="D943" s="48" t="str">
        <f>IF(E943&lt;&gt;"",Settings!B$9&amp;A943,"")</f>
        <v/>
      </c>
      <c r="F943" t="str">
        <f t="shared" si="36"/>
        <v/>
      </c>
      <c r="K943" s="12"/>
      <c r="S943" s="48"/>
    </row>
    <row r="944" spans="2:19" x14ac:dyDescent="0.25">
      <c r="B944" s="48"/>
      <c r="D944" s="48" t="str">
        <f>IF(E944&lt;&gt;"",Settings!B$9&amp;A944,"")</f>
        <v/>
      </c>
      <c r="F944" t="str">
        <f t="shared" si="36"/>
        <v/>
      </c>
      <c r="K944" s="12"/>
      <c r="S944" s="48"/>
    </row>
    <row r="945" spans="2:19" x14ac:dyDescent="0.25">
      <c r="B945" s="48"/>
      <c r="D945" s="48" t="str">
        <f>IF(E945&lt;&gt;"",Settings!B$9&amp;A945,"")</f>
        <v/>
      </c>
      <c r="F945" t="str">
        <f t="shared" si="36"/>
        <v/>
      </c>
      <c r="K945" s="12"/>
      <c r="S945" s="48"/>
    </row>
    <row r="946" spans="2:19" x14ac:dyDescent="0.25">
      <c r="B946" s="48"/>
      <c r="D946" s="48" t="str">
        <f>IF(E946&lt;&gt;"",Settings!B$9&amp;A946,"")</f>
        <v/>
      </c>
      <c r="F946" t="str">
        <f t="shared" si="36"/>
        <v/>
      </c>
      <c r="K946" s="12"/>
      <c r="S946" s="48"/>
    </row>
    <row r="947" spans="2:19" x14ac:dyDescent="0.25">
      <c r="B947" s="48"/>
      <c r="D947" s="48" t="str">
        <f>IF(E947&lt;&gt;"",Settings!B$9&amp;A947,"")</f>
        <v/>
      </c>
      <c r="F947" t="str">
        <f t="shared" si="36"/>
        <v/>
      </c>
      <c r="K947" s="12"/>
      <c r="S947" s="48"/>
    </row>
    <row r="948" spans="2:19" x14ac:dyDescent="0.25">
      <c r="B948" s="48"/>
      <c r="D948" s="48" t="str">
        <f>IF(E948&lt;&gt;"",Settings!B$9&amp;A948,"")</f>
        <v/>
      </c>
      <c r="F948" t="str">
        <f t="shared" si="36"/>
        <v/>
      </c>
      <c r="K948" s="12"/>
      <c r="S948" s="48"/>
    </row>
    <row r="949" spans="2:19" x14ac:dyDescent="0.25">
      <c r="B949" s="48"/>
      <c r="D949" s="48" t="str">
        <f>IF(E949&lt;&gt;"",Settings!B$9&amp;A949,"")</f>
        <v/>
      </c>
      <c r="F949" t="str">
        <f t="shared" si="36"/>
        <v/>
      </c>
      <c r="K949" s="12"/>
      <c r="S949" s="48"/>
    </row>
    <row r="950" spans="2:19" x14ac:dyDescent="0.25">
      <c r="B950" s="48"/>
      <c r="D950" s="48" t="str">
        <f>IF(E950&lt;&gt;"",Settings!B$9&amp;A950,"")</f>
        <v/>
      </c>
      <c r="F950" t="str">
        <f t="shared" si="36"/>
        <v/>
      </c>
      <c r="K950" s="12"/>
      <c r="S950" s="48"/>
    </row>
    <row r="951" spans="2:19" x14ac:dyDescent="0.25">
      <c r="B951" s="48"/>
      <c r="D951" s="48" t="str">
        <f>IF(E951&lt;&gt;"",Settings!B$9&amp;A951,"")</f>
        <v/>
      </c>
      <c r="F951" t="str">
        <f t="shared" si="36"/>
        <v/>
      </c>
      <c r="K951" s="12"/>
      <c r="S951" s="48"/>
    </row>
    <row r="952" spans="2:19" x14ac:dyDescent="0.25">
      <c r="B952" s="48"/>
      <c r="D952" s="48" t="str">
        <f>IF(E952&lt;&gt;"",Settings!B$9&amp;A952,"")</f>
        <v/>
      </c>
      <c r="F952" t="str">
        <f t="shared" si="36"/>
        <v/>
      </c>
      <c r="K952" s="12"/>
      <c r="S952" s="48"/>
    </row>
    <row r="953" spans="2:19" x14ac:dyDescent="0.25">
      <c r="B953" s="48"/>
      <c r="D953" s="48" t="str">
        <f>IF(E953&lt;&gt;"",Settings!B$9&amp;A953,"")</f>
        <v/>
      </c>
      <c r="F953" t="str">
        <f t="shared" si="36"/>
        <v/>
      </c>
      <c r="K953" s="12"/>
      <c r="S953" s="48"/>
    </row>
    <row r="954" spans="2:19" x14ac:dyDescent="0.25">
      <c r="B954" s="48"/>
      <c r="D954" s="48" t="str">
        <f>IF(E954&lt;&gt;"",Settings!B$9&amp;A954,"")</f>
        <v/>
      </c>
      <c r="F954" t="str">
        <f t="shared" si="36"/>
        <v/>
      </c>
      <c r="K954" s="12"/>
      <c r="S954" s="48"/>
    </row>
    <row r="955" spans="2:19" x14ac:dyDescent="0.25">
      <c r="B955" s="48"/>
      <c r="D955" s="48" t="str">
        <f>IF(E955&lt;&gt;"",Settings!B$9&amp;A955,"")</f>
        <v/>
      </c>
      <c r="F955" t="str">
        <f t="shared" si="36"/>
        <v/>
      </c>
      <c r="K955" s="12"/>
      <c r="S955" s="48"/>
    </row>
    <row r="956" spans="2:19" x14ac:dyDescent="0.25">
      <c r="B956" s="48"/>
      <c r="D956" s="48" t="str">
        <f>IF(E956&lt;&gt;"",Settings!B$9&amp;A956,"")</f>
        <v/>
      </c>
      <c r="F956" t="str">
        <f t="shared" si="36"/>
        <v/>
      </c>
      <c r="K956" s="12"/>
      <c r="S956" s="48"/>
    </row>
    <row r="957" spans="2:19" x14ac:dyDescent="0.25">
      <c r="B957" s="48"/>
      <c r="D957" s="48" t="str">
        <f>IF(E957&lt;&gt;"",Settings!B$9&amp;A957,"")</f>
        <v/>
      </c>
      <c r="F957" t="str">
        <f t="shared" si="36"/>
        <v/>
      </c>
      <c r="K957" s="12"/>
      <c r="S957" s="48"/>
    </row>
    <row r="958" spans="2:19" x14ac:dyDescent="0.25">
      <c r="B958" s="48"/>
      <c r="D958" s="48" t="str">
        <f>IF(E958&lt;&gt;"",Settings!B$9&amp;A958,"")</f>
        <v/>
      </c>
      <c r="F958" t="str">
        <f t="shared" si="36"/>
        <v/>
      </c>
      <c r="K958" s="12"/>
      <c r="S958" s="48"/>
    </row>
    <row r="959" spans="2:19" x14ac:dyDescent="0.25">
      <c r="B959" s="48"/>
      <c r="D959" s="48" t="str">
        <f>IF(E959&lt;&gt;"",Settings!B$9&amp;A959,"")</f>
        <v/>
      </c>
      <c r="F959" t="str">
        <f t="shared" si="36"/>
        <v/>
      </c>
      <c r="K959" s="12"/>
      <c r="S959" s="48"/>
    </row>
    <row r="960" spans="2:19" x14ac:dyDescent="0.25">
      <c r="B960" s="48"/>
      <c r="D960" s="48" t="str">
        <f>IF(E960&lt;&gt;"",Settings!B$9&amp;A960,"")</f>
        <v/>
      </c>
      <c r="F960" t="str">
        <f t="shared" si="36"/>
        <v/>
      </c>
      <c r="K960" s="12"/>
      <c r="S960" s="48"/>
    </row>
    <row r="961" spans="2:19" x14ac:dyDescent="0.25">
      <c r="B961" s="48"/>
      <c r="D961" s="48" t="str">
        <f>IF(E961&lt;&gt;"",Settings!B$9&amp;A961,"")</f>
        <v/>
      </c>
      <c r="F961" t="str">
        <f t="shared" si="36"/>
        <v/>
      </c>
      <c r="K961" s="12"/>
      <c r="S961" s="48"/>
    </row>
    <row r="962" spans="2:19" x14ac:dyDescent="0.25">
      <c r="B962" s="48"/>
      <c r="D962" s="48" t="str">
        <f>IF(E962&lt;&gt;"",Settings!B$9&amp;A962,"")</f>
        <v/>
      </c>
      <c r="F962" t="str">
        <f t="shared" si="36"/>
        <v/>
      </c>
      <c r="K962" s="12"/>
      <c r="S962" s="48"/>
    </row>
    <row r="963" spans="2:19" x14ac:dyDescent="0.25">
      <c r="B963" s="48"/>
      <c r="D963" s="48" t="str">
        <f>IF(E963&lt;&gt;"",Settings!B$9&amp;A963,"")</f>
        <v/>
      </c>
      <c r="F963" t="str">
        <f t="shared" si="36"/>
        <v/>
      </c>
      <c r="K963" s="12"/>
      <c r="S963" s="48"/>
    </row>
    <row r="964" spans="2:19" x14ac:dyDescent="0.25">
      <c r="B964" s="48"/>
      <c r="D964" s="48" t="str">
        <f>IF(E964&lt;&gt;"",Settings!B$9&amp;A964,"")</f>
        <v/>
      </c>
      <c r="F964" t="str">
        <f t="shared" ref="F964:F1000" si="37">IF(E964&lt;&gt;"",IF(C964="Blocked",C964&amp;" - "&amp;E964,E964),"")</f>
        <v/>
      </c>
      <c r="K964" s="12"/>
      <c r="S964" s="48"/>
    </row>
    <row r="965" spans="2:19" x14ac:dyDescent="0.25">
      <c r="B965" s="48"/>
      <c r="D965" s="48" t="str">
        <f>IF(E965&lt;&gt;"",Settings!B$9&amp;A965,"")</f>
        <v/>
      </c>
      <c r="F965" t="str">
        <f t="shared" si="37"/>
        <v/>
      </c>
      <c r="K965" s="12"/>
      <c r="S965" s="48"/>
    </row>
    <row r="966" spans="2:19" x14ac:dyDescent="0.25">
      <c r="B966" s="48"/>
      <c r="D966" s="48" t="str">
        <f>IF(E966&lt;&gt;"",Settings!B$9&amp;A966,"")</f>
        <v/>
      </c>
      <c r="F966" t="str">
        <f t="shared" si="37"/>
        <v/>
      </c>
      <c r="K966" s="12"/>
      <c r="S966" s="48"/>
    </row>
    <row r="967" spans="2:19" x14ac:dyDescent="0.25">
      <c r="B967" s="48"/>
      <c r="D967" s="48" t="str">
        <f>IF(E967&lt;&gt;"",Settings!B$9&amp;A967,"")</f>
        <v/>
      </c>
      <c r="F967" t="str">
        <f t="shared" si="37"/>
        <v/>
      </c>
      <c r="K967" s="12"/>
      <c r="S967" s="48"/>
    </row>
    <row r="968" spans="2:19" x14ac:dyDescent="0.25">
      <c r="B968" s="48"/>
      <c r="D968" s="48" t="str">
        <f>IF(E968&lt;&gt;"",Settings!B$9&amp;A968,"")</f>
        <v/>
      </c>
      <c r="F968" t="str">
        <f t="shared" si="37"/>
        <v/>
      </c>
      <c r="K968" s="12"/>
      <c r="S968" s="48"/>
    </row>
    <row r="969" spans="2:19" x14ac:dyDescent="0.25">
      <c r="B969" s="48"/>
      <c r="D969" s="48" t="str">
        <f>IF(E969&lt;&gt;"",Settings!B$9&amp;A969,"")</f>
        <v/>
      </c>
      <c r="F969" t="str">
        <f t="shared" si="37"/>
        <v/>
      </c>
      <c r="K969" s="12"/>
      <c r="S969" s="48"/>
    </row>
    <row r="970" spans="2:19" x14ac:dyDescent="0.25">
      <c r="B970" s="48"/>
      <c r="D970" s="48" t="str">
        <f>IF(E970&lt;&gt;"",Settings!B$9&amp;A970,"")</f>
        <v/>
      </c>
      <c r="F970" t="str">
        <f t="shared" si="37"/>
        <v/>
      </c>
      <c r="K970" s="12"/>
      <c r="S970" s="48"/>
    </row>
    <row r="971" spans="2:19" x14ac:dyDescent="0.25">
      <c r="B971" s="48"/>
      <c r="D971" s="48" t="str">
        <f>IF(E971&lt;&gt;"",Settings!B$9&amp;A971,"")</f>
        <v/>
      </c>
      <c r="F971" t="str">
        <f t="shared" si="37"/>
        <v/>
      </c>
      <c r="K971" s="12"/>
      <c r="S971" s="48"/>
    </row>
    <row r="972" spans="2:19" x14ac:dyDescent="0.25">
      <c r="B972" s="48"/>
      <c r="D972" s="48" t="str">
        <f>IF(E972&lt;&gt;"",Settings!B$9&amp;A972,"")</f>
        <v/>
      </c>
      <c r="F972" t="str">
        <f t="shared" si="37"/>
        <v/>
      </c>
      <c r="K972" s="12"/>
      <c r="S972" s="48"/>
    </row>
    <row r="973" spans="2:19" x14ac:dyDescent="0.25">
      <c r="B973" s="48"/>
      <c r="D973" s="48" t="str">
        <f>IF(E973&lt;&gt;"",Settings!B$9&amp;A973,"")</f>
        <v/>
      </c>
      <c r="F973" t="str">
        <f t="shared" si="37"/>
        <v/>
      </c>
      <c r="K973" s="12"/>
      <c r="S973" s="48"/>
    </row>
    <row r="974" spans="2:19" x14ac:dyDescent="0.25">
      <c r="B974" s="48"/>
      <c r="D974" s="48" t="str">
        <f>IF(E974&lt;&gt;"",Settings!B$9&amp;A974,"")</f>
        <v/>
      </c>
      <c r="F974" t="str">
        <f t="shared" si="37"/>
        <v/>
      </c>
      <c r="K974" s="12"/>
      <c r="S974" s="48"/>
    </row>
    <row r="975" spans="2:19" x14ac:dyDescent="0.25">
      <c r="B975" s="48"/>
      <c r="D975" s="48" t="str">
        <f>IF(E975&lt;&gt;"",Settings!B$9&amp;A975,"")</f>
        <v/>
      </c>
      <c r="F975" t="str">
        <f t="shared" si="37"/>
        <v/>
      </c>
      <c r="K975" s="12"/>
      <c r="S975" s="48"/>
    </row>
    <row r="976" spans="2:19" x14ac:dyDescent="0.25">
      <c r="B976" s="48"/>
      <c r="D976" s="48" t="str">
        <f>IF(E976&lt;&gt;"",Settings!B$9&amp;A976,"")</f>
        <v/>
      </c>
      <c r="F976" t="str">
        <f t="shared" si="37"/>
        <v/>
      </c>
      <c r="K976" s="12"/>
      <c r="S976" s="48"/>
    </row>
    <row r="977" spans="2:19" x14ac:dyDescent="0.25">
      <c r="B977" s="48"/>
      <c r="D977" s="48" t="str">
        <f>IF(E977&lt;&gt;"",Settings!B$9&amp;A977,"")</f>
        <v/>
      </c>
      <c r="F977" t="str">
        <f t="shared" si="37"/>
        <v/>
      </c>
      <c r="K977" s="12"/>
      <c r="S977" s="48"/>
    </row>
    <row r="978" spans="2:19" x14ac:dyDescent="0.25">
      <c r="B978" s="48"/>
      <c r="D978" s="48" t="str">
        <f>IF(E978&lt;&gt;"",Settings!B$9&amp;A978,"")</f>
        <v/>
      </c>
      <c r="F978" t="str">
        <f t="shared" si="37"/>
        <v/>
      </c>
      <c r="K978" s="12"/>
      <c r="S978" s="48"/>
    </row>
    <row r="979" spans="2:19" x14ac:dyDescent="0.25">
      <c r="B979" s="48"/>
      <c r="D979" s="48" t="str">
        <f>IF(E979&lt;&gt;"",Settings!B$9&amp;A979,"")</f>
        <v/>
      </c>
      <c r="F979" t="str">
        <f t="shared" si="37"/>
        <v/>
      </c>
      <c r="K979" s="12"/>
      <c r="S979" s="48"/>
    </row>
    <row r="980" spans="2:19" x14ac:dyDescent="0.25">
      <c r="B980" s="48"/>
      <c r="D980" s="48" t="str">
        <f>IF(E980&lt;&gt;"",Settings!B$9&amp;A980,"")</f>
        <v/>
      </c>
      <c r="F980" t="str">
        <f t="shared" si="37"/>
        <v/>
      </c>
      <c r="K980" s="12"/>
      <c r="S980" s="48"/>
    </row>
    <row r="981" spans="2:19" x14ac:dyDescent="0.25">
      <c r="B981" s="48"/>
      <c r="D981" s="48" t="str">
        <f>IF(E981&lt;&gt;"",Settings!B$9&amp;A981,"")</f>
        <v/>
      </c>
      <c r="F981" t="str">
        <f t="shared" si="37"/>
        <v/>
      </c>
      <c r="K981" s="12"/>
      <c r="S981" s="48"/>
    </row>
    <row r="982" spans="2:19" x14ac:dyDescent="0.25">
      <c r="B982" s="48"/>
      <c r="D982" s="48" t="str">
        <f>IF(E982&lt;&gt;"",Settings!B$9&amp;A982,"")</f>
        <v/>
      </c>
      <c r="F982" t="str">
        <f t="shared" si="37"/>
        <v/>
      </c>
      <c r="K982" s="12"/>
      <c r="S982" s="48"/>
    </row>
    <row r="983" spans="2:19" x14ac:dyDescent="0.25">
      <c r="B983" s="48"/>
      <c r="D983" s="48" t="str">
        <f>IF(E983&lt;&gt;"",Settings!B$9&amp;A983,"")</f>
        <v/>
      </c>
      <c r="F983" t="str">
        <f t="shared" si="37"/>
        <v/>
      </c>
      <c r="K983" s="12"/>
      <c r="S983" s="48"/>
    </row>
    <row r="984" spans="2:19" x14ac:dyDescent="0.25">
      <c r="B984" s="48"/>
      <c r="D984" s="48" t="str">
        <f>IF(E984&lt;&gt;"",Settings!B$9&amp;A984,"")</f>
        <v/>
      </c>
      <c r="F984" t="str">
        <f t="shared" si="37"/>
        <v/>
      </c>
      <c r="K984" s="12"/>
      <c r="S984" s="48"/>
    </row>
    <row r="985" spans="2:19" x14ac:dyDescent="0.25">
      <c r="B985" s="48"/>
      <c r="D985" s="48" t="str">
        <f>IF(E985&lt;&gt;"",Settings!B$9&amp;A985,"")</f>
        <v/>
      </c>
      <c r="F985" t="str">
        <f t="shared" si="37"/>
        <v/>
      </c>
      <c r="K985" s="12"/>
      <c r="S985" s="48"/>
    </row>
    <row r="986" spans="2:19" x14ac:dyDescent="0.25">
      <c r="B986" s="48"/>
      <c r="D986" s="48" t="str">
        <f>IF(E986&lt;&gt;"",Settings!B$9&amp;A986,"")</f>
        <v/>
      </c>
      <c r="F986" t="str">
        <f t="shared" si="37"/>
        <v/>
      </c>
      <c r="K986" s="12"/>
      <c r="S986" s="48"/>
    </row>
    <row r="987" spans="2:19" x14ac:dyDescent="0.25">
      <c r="B987" s="48"/>
      <c r="D987" s="48" t="str">
        <f>IF(E987&lt;&gt;"",Settings!B$9&amp;A987,"")</f>
        <v/>
      </c>
      <c r="F987" t="str">
        <f t="shared" si="37"/>
        <v/>
      </c>
      <c r="K987" s="12"/>
      <c r="S987" s="48"/>
    </row>
    <row r="988" spans="2:19" x14ac:dyDescent="0.25">
      <c r="B988" s="48"/>
      <c r="D988" s="48" t="str">
        <f>IF(E988&lt;&gt;"",Settings!B$9&amp;A988,"")</f>
        <v/>
      </c>
      <c r="F988" t="str">
        <f t="shared" si="37"/>
        <v/>
      </c>
      <c r="K988" s="12"/>
      <c r="S988" s="48"/>
    </row>
    <row r="989" spans="2:19" x14ac:dyDescent="0.25">
      <c r="B989" s="48"/>
      <c r="D989" s="48" t="str">
        <f>IF(E989&lt;&gt;"",Settings!B$9&amp;A989,"")</f>
        <v/>
      </c>
      <c r="F989" t="str">
        <f t="shared" si="37"/>
        <v/>
      </c>
      <c r="K989" s="12"/>
      <c r="S989" s="48"/>
    </row>
    <row r="990" spans="2:19" x14ac:dyDescent="0.25">
      <c r="B990" s="48"/>
      <c r="D990" s="48" t="str">
        <f>IF(E990&lt;&gt;"",Settings!B$9&amp;A990,"")</f>
        <v/>
      </c>
      <c r="F990" t="str">
        <f t="shared" si="37"/>
        <v/>
      </c>
      <c r="K990" s="12"/>
      <c r="S990" s="48"/>
    </row>
    <row r="991" spans="2:19" x14ac:dyDescent="0.25">
      <c r="B991" s="48"/>
      <c r="D991" s="48" t="str">
        <f>IF(E991&lt;&gt;"",Settings!B$9&amp;A991,"")</f>
        <v/>
      </c>
      <c r="F991" t="str">
        <f t="shared" si="37"/>
        <v/>
      </c>
      <c r="K991" s="12"/>
      <c r="S991" s="48"/>
    </row>
    <row r="992" spans="2:19" x14ac:dyDescent="0.25">
      <c r="B992" s="48"/>
      <c r="D992" s="48" t="str">
        <f>IF(E992&lt;&gt;"",Settings!B$9&amp;A992,"")</f>
        <v/>
      </c>
      <c r="F992" t="str">
        <f t="shared" si="37"/>
        <v/>
      </c>
      <c r="K992" s="12"/>
      <c r="S992" s="48"/>
    </row>
    <row r="993" spans="2:19" x14ac:dyDescent="0.25">
      <c r="B993" s="48"/>
      <c r="D993" s="48" t="str">
        <f>IF(E993&lt;&gt;"",Settings!B$9&amp;A993,"")</f>
        <v/>
      </c>
      <c r="F993" t="str">
        <f t="shared" si="37"/>
        <v/>
      </c>
      <c r="K993" s="12"/>
      <c r="S993" s="48"/>
    </row>
    <row r="994" spans="2:19" x14ac:dyDescent="0.25">
      <c r="B994" s="48"/>
      <c r="D994" s="48" t="str">
        <f>IF(E994&lt;&gt;"",Settings!B$9&amp;A994,"")</f>
        <v/>
      </c>
      <c r="F994" t="str">
        <f t="shared" si="37"/>
        <v/>
      </c>
      <c r="K994" s="12"/>
      <c r="S994" s="48"/>
    </row>
    <row r="995" spans="2:19" x14ac:dyDescent="0.25">
      <c r="B995" s="48"/>
      <c r="D995" s="48" t="str">
        <f>IF(E995&lt;&gt;"",Settings!B$9&amp;A995,"")</f>
        <v/>
      </c>
      <c r="F995" t="str">
        <f t="shared" si="37"/>
        <v/>
      </c>
      <c r="K995" s="12"/>
      <c r="S995" s="48"/>
    </row>
    <row r="996" spans="2:19" x14ac:dyDescent="0.25">
      <c r="B996" s="48"/>
      <c r="D996" s="48" t="str">
        <f>IF(E996&lt;&gt;"",Settings!B$9&amp;A996,"")</f>
        <v/>
      </c>
      <c r="F996" t="str">
        <f t="shared" si="37"/>
        <v/>
      </c>
      <c r="K996" s="12"/>
      <c r="S996" s="48"/>
    </row>
    <row r="997" spans="2:19" x14ac:dyDescent="0.25">
      <c r="B997" s="48"/>
      <c r="D997" s="48" t="str">
        <f>IF(E997&lt;&gt;"",Settings!B$9&amp;A997,"")</f>
        <v/>
      </c>
      <c r="F997" t="str">
        <f t="shared" si="37"/>
        <v/>
      </c>
      <c r="K997" s="12"/>
      <c r="S997" s="48"/>
    </row>
    <row r="998" spans="2:19" x14ac:dyDescent="0.25">
      <c r="B998" s="48"/>
      <c r="D998" s="48" t="str">
        <f>IF(E998&lt;&gt;"",Settings!B$9&amp;A998,"")</f>
        <v/>
      </c>
      <c r="F998" t="str">
        <f t="shared" si="37"/>
        <v/>
      </c>
      <c r="K998" s="12"/>
      <c r="S998" s="48"/>
    </row>
    <row r="999" spans="2:19" x14ac:dyDescent="0.25">
      <c r="B999" s="48"/>
      <c r="D999" s="48" t="str">
        <f>IF(E999&lt;&gt;"",Settings!B$9&amp;A999,"")</f>
        <v/>
      </c>
      <c r="F999" t="str">
        <f t="shared" si="37"/>
        <v/>
      </c>
      <c r="K999" s="12"/>
      <c r="S999" s="48"/>
    </row>
    <row r="1000" spans="2:19" x14ac:dyDescent="0.25">
      <c r="B1000" s="48"/>
      <c r="D1000" s="48" t="str">
        <f>IF(E1000&lt;&gt;"",Settings!B$9&amp;A1000,"")</f>
        <v/>
      </c>
      <c r="F1000" t="str">
        <f t="shared" si="37"/>
        <v/>
      </c>
      <c r="K1000" s="12"/>
      <c r="S1000" s="48"/>
    </row>
  </sheetData>
  <autoFilter ref="A1:S1000"/>
  <mergeCells count="8">
    <mergeCell ref="E1:E2"/>
    <mergeCell ref="R1:R2"/>
    <mergeCell ref="B1:B2"/>
    <mergeCell ref="S1:S2"/>
    <mergeCell ref="D1:D2"/>
    <mergeCell ref="J1:J2"/>
    <mergeCell ref="G1:G2"/>
    <mergeCell ref="I1:I2"/>
  </mergeCells>
  <conditionalFormatting sqref="C3:C473">
    <cfRule type="cellIs" dxfId="52" priority="4" operator="equal">
      <formula>"Late"</formula>
    </cfRule>
    <cfRule type="cellIs" dxfId="51" priority="5" operator="equal">
      <formula>"On Time"</formula>
    </cfRule>
  </conditionalFormatting>
  <conditionalFormatting sqref="C3:C473">
    <cfRule type="cellIs" dxfId="50" priority="3" operator="equal">
      <formula>"Due Today"</formula>
    </cfRule>
  </conditionalFormatting>
  <conditionalFormatting sqref="C3:C374">
    <cfRule type="cellIs" dxfId="49" priority="1" operator="equal">
      <formula>"Done"</formula>
    </cfRule>
    <cfRule type="cellIs" dxfId="48" priority="2" operator="equal">
      <formula>"Blocked"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 operator="equal" id="{C6E9224E-C048-4D4B-B4F9-5D250218D577}">
            <xm:f>'Board Active'!$E$2</xm:f>
            <x14:dxf>
              <font>
                <color rgb="FF006100"/>
              </font>
              <fill>
                <patternFill>
                  <bgColor rgb="FFC6EFCE"/>
                </patternFill>
              </fill>
            </x14:dxf>
          </x14:cfRule>
          <x14:cfRule type="cellIs" priority="9" operator="greaterThan" id="{08E1E545-414C-41C8-9BFB-7755D3E82127}">
            <xm:f>'Board Active'!$E$2</xm:f>
            <x14:dxf>
              <font>
                <color rgb="FF9C6500"/>
              </font>
              <fill>
                <patternFill>
                  <bgColor rgb="FFFFEB9C"/>
                </patternFill>
              </fill>
            </x14:dxf>
          </x14:cfRule>
          <x14:cfRule type="cellIs" priority="21"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6" operator="equal" id="{871EBDF5-FED5-49CF-809A-104EF98301FB}">
            <xm:f>'Board Active'!$G$1</xm:f>
            <x14:dxf>
              <font>
                <color rgb="FF006100"/>
              </font>
              <fill>
                <patternFill>
                  <bgColor rgb="FFC6EFCE"/>
                </patternFill>
              </fill>
            </x14:dxf>
          </x14:cfRule>
          <x14:cfRule type="cellIs" priority="17" operator="greaterThan" id="{5D6303C2-2706-4444-9212-A7F18CA81916}">
            <xm:f>'Board Active'!$G$1</xm:f>
            <x14:dxf>
              <font>
                <color rgb="FF9C6500"/>
              </font>
              <fill>
                <patternFill>
                  <bgColor rgb="FFFFEB9C"/>
                </patternFill>
              </fill>
            </x14:dxf>
          </x14:cfRule>
          <x14:cfRule type="cellIs" priority="20"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3" operator="equal" id="{AF66139F-2982-4BBD-8B80-DD24F3238C44}">
            <xm:f>'Board Active'!$I$1</xm:f>
            <x14:dxf>
              <font>
                <color rgb="FF006100"/>
              </font>
              <fill>
                <patternFill>
                  <bgColor rgb="FFC6EFCE"/>
                </patternFill>
              </fill>
            </x14:dxf>
          </x14:cfRule>
          <x14:cfRule type="cellIs" priority="14" operator="greaterThan" id="{3AA9C92E-EE37-435B-AC24-F0601CC7B706}">
            <xm:f>'Board Active'!$I$1</xm:f>
            <x14:dxf>
              <font>
                <color rgb="FF9C6500"/>
              </font>
              <fill>
                <patternFill>
                  <bgColor rgb="FFFFEB9C"/>
                </patternFill>
              </fill>
            </x14:dxf>
          </x14:cfRule>
          <x14:cfRule type="cellIs" priority="15"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0" operator="equal" id="{B9BE212B-517E-4D2B-A612-01231641866B}">
            <xm:f>'Board Active'!$K$1</xm:f>
            <x14:dxf>
              <font>
                <color rgb="FF006100"/>
              </font>
              <fill>
                <patternFill>
                  <bgColor rgb="FFC6EFCE"/>
                </patternFill>
              </fill>
            </x14:dxf>
          </x14:cfRule>
          <x14:cfRule type="cellIs" priority="11" operator="greaterThan" id="{E301F183-5D9C-4D6D-A1F6-9682CFE6C1A5}">
            <xm:f>'Board Active'!$K$1</xm:f>
            <x14:dxf>
              <font>
                <color rgb="FF9C6500"/>
              </font>
              <fill>
                <patternFill>
                  <bgColor rgb="FFFFEB9C"/>
                </patternFill>
              </fill>
            </x14:dxf>
          </x14:cfRule>
          <x14:cfRule type="cellIs" priority="12"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3">
        <x14:dataValidation type="list" showInputMessage="1" showErrorMessage="1">
          <x14:formula1>
            <xm:f>'Look-ups'!$D$2:$D$6</xm:f>
          </x14:formula1>
          <xm:sqref>J30:J41</xm:sqref>
        </x14:dataValidation>
        <x14:dataValidation type="list" showInputMessage="1" showErrorMessage="1">
          <x14:formula1>
            <xm:f>'Look-ups'!$E$2:$E$6</xm:f>
          </x14:formula1>
          <xm:sqref>J3:J29</xm:sqref>
        </x14:dataValidation>
        <x14:dataValidation type="list" showInputMessage="1" showErrorMessage="1">
          <x14:formula1>
            <xm:f>'Look-ups'!A$2:A$5</xm:f>
          </x14:formula1>
          <xm:sqref>G3:G28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activeCell="H7" sqref="H7"/>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13" t="s">
        <v>73</v>
      </c>
      <c r="B1" s="113"/>
      <c r="C1" s="113"/>
      <c r="D1" s="113"/>
      <c r="E1" s="113"/>
      <c r="F1" s="113"/>
      <c r="G1" s="113"/>
      <c r="H1" s="113"/>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8</v>
      </c>
      <c r="M4" s="39">
        <f t="shared" ref="M4:M24" ca="1" si="1">_xlfn.PERCENTILE.INC(EndOfWeekDateResults,K4)</f>
        <v>42861</v>
      </c>
    </row>
    <row r="5" spans="1:14" ht="14.45" x14ac:dyDescent="0.3">
      <c r="A5" s="34" t="s">
        <v>79</v>
      </c>
      <c r="K5" s="40">
        <v>0.95</v>
      </c>
      <c r="L5" s="38">
        <f t="shared" ca="1" si="0"/>
        <v>7</v>
      </c>
      <c r="M5" s="39">
        <f t="shared" ca="1" si="1"/>
        <v>42854</v>
      </c>
    </row>
    <row r="6" spans="1:14" ht="21" customHeight="1" x14ac:dyDescent="0.3">
      <c r="A6" s="36" t="s">
        <v>80</v>
      </c>
      <c r="K6" s="40">
        <v>0.9</v>
      </c>
      <c r="L6" s="38">
        <f t="shared" ca="1" si="0"/>
        <v>7</v>
      </c>
      <c r="M6" s="39">
        <f t="shared" ca="1" si="1"/>
        <v>42854</v>
      </c>
    </row>
    <row r="7" spans="1:14" ht="14.45" x14ac:dyDescent="0.3">
      <c r="B7" t="s">
        <v>81</v>
      </c>
      <c r="D7" s="48">
        <f>COUNTIFS(Board!D3:D1000,"&lt;&gt;"&amp;"",Board!K3:K1000,"&lt;&gt;"&amp;"",Board!R3:R1000,"")</f>
        <v>10</v>
      </c>
      <c r="F7" t="s">
        <v>82</v>
      </c>
      <c r="H7" s="48">
        <f>COUNTIFS(Board!D3:D1000,"SPM"&amp;"*",Board!R3:R1000,"")</f>
        <v>16</v>
      </c>
      <c r="K7" s="40">
        <v>0.85</v>
      </c>
      <c r="L7" s="38">
        <f t="shared" ca="1" si="0"/>
        <v>7</v>
      </c>
      <c r="M7" s="39">
        <f t="shared" ca="1" si="1"/>
        <v>42854</v>
      </c>
    </row>
    <row r="8" spans="1:14" ht="14.45" x14ac:dyDescent="0.3">
      <c r="D8" s="41" t="str">
        <f>IF(StoryCountLowEstimate&gt;StoryCountHighEstimate, "The Low guess must be less than or equal to the high guess.","")</f>
        <v/>
      </c>
      <c r="K8" s="42">
        <v>0.8</v>
      </c>
      <c r="L8" s="43">
        <f t="shared" ca="1" si="0"/>
        <v>6</v>
      </c>
      <c r="M8" s="44">
        <f t="shared" ca="1" si="1"/>
        <v>42847</v>
      </c>
    </row>
    <row r="9" spans="1:14" ht="14.45" x14ac:dyDescent="0.3">
      <c r="A9" s="34" t="s">
        <v>83</v>
      </c>
      <c r="K9" s="42">
        <v>0.75</v>
      </c>
      <c r="L9" s="43">
        <f t="shared" ca="1" si="0"/>
        <v>6</v>
      </c>
      <c r="M9" s="44">
        <f t="shared" ca="1" si="1"/>
        <v>42847</v>
      </c>
    </row>
    <row r="10" spans="1:14" ht="19.5" customHeight="1" x14ac:dyDescent="0.3">
      <c r="A10" s="36" t="s">
        <v>84</v>
      </c>
      <c r="K10" s="42">
        <v>0.7</v>
      </c>
      <c r="L10" s="43">
        <f t="shared" ca="1" si="0"/>
        <v>6</v>
      </c>
      <c r="M10" s="44">
        <f t="shared" ca="1" si="1"/>
        <v>42847</v>
      </c>
    </row>
    <row r="11" spans="1:14" ht="14.45" x14ac:dyDescent="0.3">
      <c r="B11" t="s">
        <v>81</v>
      </c>
      <c r="D11" s="45">
        <v>1</v>
      </c>
      <c r="F11" t="s">
        <v>82</v>
      </c>
      <c r="H11" s="45">
        <v>1</v>
      </c>
      <c r="K11" s="42">
        <v>0.65</v>
      </c>
      <c r="L11" s="43">
        <f t="shared" ca="1" si="0"/>
        <v>6</v>
      </c>
      <c r="M11" s="44">
        <f t="shared" ca="1" si="1"/>
        <v>42847</v>
      </c>
    </row>
    <row r="12" spans="1:14" ht="14.45" x14ac:dyDescent="0.3">
      <c r="K12" s="42">
        <v>0.6</v>
      </c>
      <c r="L12" s="43">
        <f t="shared" ca="1" si="0"/>
        <v>6</v>
      </c>
      <c r="M12" s="44">
        <f t="shared" ca="1" si="1"/>
        <v>42847</v>
      </c>
    </row>
    <row r="13" spans="1:14" ht="14.45" x14ac:dyDescent="0.3">
      <c r="A13" s="34" t="s">
        <v>85</v>
      </c>
      <c r="K13" s="42">
        <v>0.55000000000000004</v>
      </c>
      <c r="L13" s="43">
        <f t="shared" ca="1" si="0"/>
        <v>6</v>
      </c>
      <c r="M13" s="44">
        <f t="shared" ca="1" si="1"/>
        <v>42847</v>
      </c>
    </row>
    <row r="14" spans="1:14" ht="14.45" x14ac:dyDescent="0.3">
      <c r="K14" s="42">
        <v>0.5</v>
      </c>
      <c r="L14" s="43">
        <f t="shared" ca="1" si="0"/>
        <v>5</v>
      </c>
      <c r="M14" s="44">
        <f t="shared" ca="1" si="1"/>
        <v>42840</v>
      </c>
    </row>
    <row r="15" spans="1:14" ht="14.45" x14ac:dyDescent="0.3">
      <c r="A15" s="46" t="s">
        <v>86</v>
      </c>
      <c r="E15" s="47" t="s">
        <v>87</v>
      </c>
      <c r="F15" s="48">
        <f>VLOOKUP(E15,Settings!A2:B5,2,FALSE)</f>
        <v>7</v>
      </c>
      <c r="G15" t="s">
        <v>88</v>
      </c>
      <c r="K15" s="49">
        <v>0.45</v>
      </c>
      <c r="L15" s="50">
        <f t="shared" ca="1" si="0"/>
        <v>5</v>
      </c>
      <c r="M15" s="51">
        <f t="shared" ca="1" si="1"/>
        <v>42840</v>
      </c>
    </row>
    <row r="16" spans="1:14" ht="14.45" x14ac:dyDescent="0.3">
      <c r="K16" s="49">
        <v>0.39999999999999902</v>
      </c>
      <c r="L16" s="50">
        <f t="shared" ca="1" si="0"/>
        <v>5</v>
      </c>
      <c r="M16" s="51">
        <f t="shared" ca="1" si="1"/>
        <v>42840</v>
      </c>
    </row>
    <row r="17" spans="1:13" ht="14.45" x14ac:dyDescent="0.3">
      <c r="A17" s="46" t="s">
        <v>89</v>
      </c>
      <c r="H17" s="47" t="s">
        <v>105</v>
      </c>
      <c r="K17" s="49">
        <v>0.34999999999999898</v>
      </c>
      <c r="L17" s="50">
        <f t="shared" ca="1" si="0"/>
        <v>5</v>
      </c>
      <c r="M17" s="51">
        <f t="shared" ca="1" si="1"/>
        <v>42840</v>
      </c>
    </row>
    <row r="18" spans="1:13" ht="14.45" x14ac:dyDescent="0.3">
      <c r="K18" s="49">
        <v>0.29999999999999899</v>
      </c>
      <c r="L18" s="50">
        <f t="shared" ca="1" si="0"/>
        <v>5</v>
      </c>
      <c r="M18" s="51">
        <f t="shared" ca="1" si="1"/>
        <v>42840</v>
      </c>
    </row>
    <row r="19" spans="1:13" ht="14.45" x14ac:dyDescent="0.3">
      <c r="B19" t="s">
        <v>81</v>
      </c>
      <c r="D19" s="47">
        <v>1</v>
      </c>
      <c r="F19" t="s">
        <v>82</v>
      </c>
      <c r="H19" s="47">
        <v>5</v>
      </c>
      <c r="K19" s="49">
        <v>0.249999999999999</v>
      </c>
      <c r="L19" s="50">
        <f t="shared" ca="1" si="0"/>
        <v>5</v>
      </c>
      <c r="M19" s="51">
        <f t="shared" ca="1" si="1"/>
        <v>42840</v>
      </c>
    </row>
    <row r="20" spans="1:13" ht="14.45" x14ac:dyDescent="0.3">
      <c r="D20" s="41" t="str">
        <f>IF(AND(SamplesOrEstimateFlag="Estimate",ThroughputLowEstimate&gt;ThroughputHighEstimate), "The Low guess must be less than or equal to the high guess.","")</f>
        <v/>
      </c>
      <c r="K20" s="49">
        <v>0.19999999999999901</v>
      </c>
      <c r="L20" s="50">
        <f t="shared" ca="1" si="0"/>
        <v>5</v>
      </c>
      <c r="M20" s="51">
        <f t="shared" ca="1" si="1"/>
        <v>42840</v>
      </c>
    </row>
    <row r="21" spans="1:13" ht="14.45" x14ac:dyDescent="0.3">
      <c r="K21" s="49">
        <v>0.149999999999999</v>
      </c>
      <c r="L21" s="50">
        <f t="shared" ca="1" si="0"/>
        <v>4</v>
      </c>
      <c r="M21" s="51">
        <f t="shared" ca="1" si="1"/>
        <v>42833</v>
      </c>
    </row>
    <row r="22" spans="1:13" ht="14.45" x14ac:dyDescent="0.3">
      <c r="K22" s="49">
        <v>9.9999999999999006E-2</v>
      </c>
      <c r="L22" s="50">
        <f t="shared" ca="1" si="0"/>
        <v>4</v>
      </c>
      <c r="M22" s="51">
        <f t="shared" ca="1" si="1"/>
        <v>42833</v>
      </c>
    </row>
    <row r="23" spans="1:13" ht="14.45" x14ac:dyDescent="0.3">
      <c r="F23" s="52"/>
      <c r="K23" s="49">
        <v>4.9999999999998997E-2</v>
      </c>
      <c r="L23" s="50">
        <f t="shared" ca="1" si="0"/>
        <v>4</v>
      </c>
      <c r="M23" s="51">
        <f t="shared" ca="1" si="1"/>
        <v>42833</v>
      </c>
    </row>
    <row r="24" spans="1:13" ht="14.45" x14ac:dyDescent="0.3">
      <c r="K24" s="49">
        <v>0</v>
      </c>
      <c r="L24" s="50">
        <f t="shared" ca="1" si="0"/>
        <v>4</v>
      </c>
      <c r="M24" s="51">
        <f t="shared" ca="1" si="1"/>
        <v>42833</v>
      </c>
    </row>
    <row r="25" spans="1:13" ht="14.45" x14ac:dyDescent="0.3">
      <c r="M25" s="4"/>
    </row>
    <row r="30" spans="1:13" ht="20.25" thickBot="1" x14ac:dyDescent="0.35">
      <c r="A30" s="113" t="s">
        <v>91</v>
      </c>
      <c r="B30" s="113"/>
      <c r="C30" s="113"/>
      <c r="D30" s="113"/>
      <c r="E30" s="113"/>
      <c r="F30" s="113"/>
      <c r="G30" s="113"/>
      <c r="H30" s="113"/>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13</v>
      </c>
    </row>
    <row r="35" spans="1:9" x14ac:dyDescent="0.25">
      <c r="F35" s="53">
        <v>0.85</v>
      </c>
      <c r="G35" s="54">
        <f ca="1">_xlfn.PERCENTILE.INC('Throughput Monte Carlo Weeks'!B$2:B$501,1-Forecast!F35)</f>
        <v>14</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17</v>
      </c>
    </row>
    <row r="48" spans="1:9" x14ac:dyDescent="0.25">
      <c r="I48" s="55"/>
    </row>
    <row r="50" spans="1:1" ht="15.75" x14ac:dyDescent="0.25">
      <c r="A50" s="56"/>
    </row>
  </sheetData>
  <mergeCells count="2">
    <mergeCell ref="A1:H1"/>
    <mergeCell ref="A30:H30"/>
  </mergeCells>
  <conditionalFormatting sqref="B19:H19">
    <cfRule type="expression" dxfId="35"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election activeCell="E12" sqref="E12"/>
    </sheetView>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46" t="s">
        <v>219</v>
      </c>
      <c r="E11" s="146"/>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4" priority="2" operator="equal">
      <formula>$E$16</formula>
    </cfRule>
  </conditionalFormatting>
  <conditionalFormatting sqref="E16">
    <cfRule type="cellIs" dxfId="3" priority="1" operator="equal">
      <formula>$B$16</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election activeCell="C3" sqref="C3"/>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07" t="s">
        <v>21</v>
      </c>
      <c r="C1" s="107" t="s">
        <v>22</v>
      </c>
      <c r="D1" s="107" t="s">
        <v>23</v>
      </c>
      <c r="E1" s="26" t="s">
        <v>3</v>
      </c>
      <c r="F1" s="1" t="s">
        <v>5</v>
      </c>
      <c r="G1" s="1" t="s">
        <v>6</v>
      </c>
      <c r="H1" s="6"/>
      <c r="I1" s="1" t="s">
        <v>7</v>
      </c>
      <c r="J1" s="6"/>
      <c r="K1" s="1" t="s">
        <v>8</v>
      </c>
      <c r="L1" s="6"/>
      <c r="M1" s="107" t="s">
        <v>9</v>
      </c>
      <c r="N1" s="110" t="s">
        <v>11</v>
      </c>
      <c r="O1" s="111" t="s">
        <v>10</v>
      </c>
    </row>
    <row r="2" spans="1:15" x14ac:dyDescent="0.25">
      <c r="B2" s="107" t="s">
        <v>1</v>
      </c>
      <c r="C2" s="107"/>
      <c r="D2" s="107"/>
      <c r="E2" s="26"/>
      <c r="F2" s="6"/>
      <c r="G2" s="2" t="s">
        <v>13</v>
      </c>
      <c r="H2" s="3" t="s">
        <v>14</v>
      </c>
      <c r="I2" s="2" t="s">
        <v>13</v>
      </c>
      <c r="J2" s="3" t="s">
        <v>14</v>
      </c>
      <c r="K2" s="2" t="s">
        <v>13</v>
      </c>
      <c r="L2" s="3" t="s">
        <v>14</v>
      </c>
      <c r="M2" s="107"/>
      <c r="N2" s="110"/>
      <c r="O2" s="111"/>
    </row>
    <row r="3" spans="1:15" ht="14.45" x14ac:dyDescent="0.3">
      <c r="A3">
        <v>1</v>
      </c>
      <c r="B3" s="8" t="str">
        <f t="shared" ref="B3:B27" si="0">IF(D3&lt;&gt;"","SPM"&amp;A3,"")</f>
        <v>SPM1</v>
      </c>
      <c r="C3" s="7" t="str">
        <f>IF(D3&lt;&gt;"","def-"&amp;B3&amp;"-"&amp;A3,"")</f>
        <v>def-SPM1-1</v>
      </c>
      <c r="D3" t="s">
        <v>24</v>
      </c>
      <c r="E3" s="7" t="str">
        <f>IF(D3&lt;&gt;"",Board!G3,"")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IF(D4&lt;&gt;"",Board!G4,"")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IF(D5&lt;&gt;"",Board!G5,"")</f>
        <v/>
      </c>
      <c r="N5" t="str">
        <f t="shared" si="2"/>
        <v/>
      </c>
      <c r="O5" t="b">
        <f t="shared" si="3"/>
        <v>0</v>
      </c>
    </row>
    <row r="6" spans="1:15" ht="14.45" x14ac:dyDescent="0.3">
      <c r="A6">
        <v>4</v>
      </c>
      <c r="B6" s="8" t="str">
        <f t="shared" si="0"/>
        <v/>
      </c>
      <c r="C6" s="7" t="str">
        <f t="shared" si="1"/>
        <v/>
      </c>
      <c r="E6" s="7" t="str">
        <f>IF(D6&lt;&gt;"",Board!G6,"")</f>
        <v/>
      </c>
      <c r="N6" t="str">
        <f t="shared" si="2"/>
        <v/>
      </c>
      <c r="O6" t="b">
        <f t="shared" si="3"/>
        <v>0</v>
      </c>
    </row>
    <row r="7" spans="1:15" ht="14.45" x14ac:dyDescent="0.3">
      <c r="A7">
        <v>5</v>
      </c>
      <c r="B7" s="8" t="str">
        <f t="shared" si="0"/>
        <v/>
      </c>
      <c r="C7" s="7" t="str">
        <f t="shared" si="1"/>
        <v/>
      </c>
      <c r="E7" s="7" t="str">
        <f>IF(D7&lt;&gt;"",Board!G7,"")</f>
        <v/>
      </c>
      <c r="N7" t="str">
        <f t="shared" si="2"/>
        <v/>
      </c>
      <c r="O7" t="b">
        <f t="shared" si="3"/>
        <v>0</v>
      </c>
    </row>
    <row r="8" spans="1:15" ht="14.45" x14ac:dyDescent="0.3">
      <c r="A8">
        <v>6</v>
      </c>
      <c r="B8" s="8" t="str">
        <f t="shared" si="0"/>
        <v/>
      </c>
      <c r="C8" s="7" t="str">
        <f t="shared" si="1"/>
        <v/>
      </c>
      <c r="E8" s="7" t="str">
        <f>IF(D8&lt;&gt;"",Board!G8,"")</f>
        <v/>
      </c>
      <c r="N8" t="str">
        <f t="shared" si="2"/>
        <v/>
      </c>
      <c r="O8" t="b">
        <f t="shared" si="3"/>
        <v>0</v>
      </c>
    </row>
    <row r="9" spans="1:15" ht="14.45" x14ac:dyDescent="0.3">
      <c r="A9">
        <v>7</v>
      </c>
      <c r="B9" s="8" t="str">
        <f t="shared" si="0"/>
        <v/>
      </c>
      <c r="C9" s="7" t="str">
        <f t="shared" si="1"/>
        <v/>
      </c>
      <c r="E9" s="7" t="str">
        <f>IF(D9&lt;&gt;"",Board!G9,"")</f>
        <v/>
      </c>
      <c r="N9" t="str">
        <f t="shared" si="2"/>
        <v/>
      </c>
      <c r="O9" t="b">
        <f t="shared" si="3"/>
        <v>0</v>
      </c>
    </row>
    <row r="10" spans="1:15" ht="14.45" x14ac:dyDescent="0.3">
      <c r="A10">
        <v>8</v>
      </c>
      <c r="B10" s="8" t="str">
        <f t="shared" si="0"/>
        <v/>
      </c>
      <c r="C10" s="7" t="str">
        <f t="shared" si="1"/>
        <v/>
      </c>
      <c r="E10" s="7" t="str">
        <f>IF(D10&lt;&gt;"",Board!G10,"")</f>
        <v/>
      </c>
      <c r="N10" t="str">
        <f t="shared" si="2"/>
        <v/>
      </c>
      <c r="O10" t="b">
        <f t="shared" si="3"/>
        <v>0</v>
      </c>
    </row>
    <row r="11" spans="1:15" ht="14.45" x14ac:dyDescent="0.3">
      <c r="A11">
        <v>9</v>
      </c>
      <c r="B11" s="8" t="str">
        <f t="shared" si="0"/>
        <v/>
      </c>
      <c r="C11" s="7" t="str">
        <f t="shared" si="1"/>
        <v/>
      </c>
      <c r="E11" s="7" t="str">
        <f>IF(D11&lt;&gt;"",Board!G11,"")</f>
        <v/>
      </c>
      <c r="N11" t="str">
        <f t="shared" si="2"/>
        <v/>
      </c>
      <c r="O11" t="b">
        <f t="shared" si="3"/>
        <v>0</v>
      </c>
    </row>
    <row r="12" spans="1:15" ht="14.45" x14ac:dyDescent="0.3">
      <c r="A12">
        <v>10</v>
      </c>
      <c r="B12" s="8" t="str">
        <f t="shared" si="0"/>
        <v/>
      </c>
      <c r="C12" s="7" t="str">
        <f t="shared" si="1"/>
        <v/>
      </c>
      <c r="E12" s="7" t="str">
        <f>IF(D12&lt;&gt;"",Board!G12,"")</f>
        <v/>
      </c>
      <c r="N12" t="str">
        <f t="shared" si="2"/>
        <v/>
      </c>
      <c r="O12" t="b">
        <f t="shared" si="3"/>
        <v>0</v>
      </c>
    </row>
    <row r="13" spans="1:15" ht="14.45" x14ac:dyDescent="0.3">
      <c r="A13">
        <v>11</v>
      </c>
      <c r="B13" s="8" t="str">
        <f t="shared" si="0"/>
        <v/>
      </c>
      <c r="C13" s="7" t="str">
        <f t="shared" si="1"/>
        <v/>
      </c>
      <c r="E13" s="7" t="str">
        <f>IF(D13&lt;&gt;"",Board!G13,"")</f>
        <v/>
      </c>
      <c r="N13" t="str">
        <f t="shared" si="2"/>
        <v/>
      </c>
      <c r="O13" t="b">
        <f t="shared" si="3"/>
        <v>0</v>
      </c>
    </row>
    <row r="14" spans="1:15" ht="14.45" x14ac:dyDescent="0.3">
      <c r="A14">
        <v>12</v>
      </c>
      <c r="B14" s="8" t="str">
        <f t="shared" si="0"/>
        <v/>
      </c>
      <c r="C14" s="7" t="str">
        <f t="shared" si="1"/>
        <v/>
      </c>
      <c r="E14" s="7" t="str">
        <f>IF(D14&lt;&gt;"",Board!G14,"")</f>
        <v/>
      </c>
      <c r="N14" t="str">
        <f t="shared" si="2"/>
        <v/>
      </c>
      <c r="O14" t="b">
        <f t="shared" si="3"/>
        <v>0</v>
      </c>
    </row>
    <row r="15" spans="1:15" ht="14.45" x14ac:dyDescent="0.3">
      <c r="A15">
        <v>13</v>
      </c>
      <c r="B15" s="8" t="str">
        <f t="shared" si="0"/>
        <v/>
      </c>
      <c r="C15" s="7" t="str">
        <f t="shared" si="1"/>
        <v/>
      </c>
      <c r="E15" s="7" t="str">
        <f>IF(D15&lt;&gt;"",Board!G15,"")</f>
        <v/>
      </c>
      <c r="N15" t="str">
        <f t="shared" si="2"/>
        <v/>
      </c>
      <c r="O15" t="b">
        <f t="shared" si="3"/>
        <v>0</v>
      </c>
    </row>
    <row r="16" spans="1:15" ht="14.45" x14ac:dyDescent="0.3">
      <c r="A16">
        <v>14</v>
      </c>
      <c r="B16" s="8" t="str">
        <f t="shared" si="0"/>
        <v/>
      </c>
      <c r="C16" s="7" t="str">
        <f t="shared" si="1"/>
        <v/>
      </c>
      <c r="E16" s="7" t="str">
        <f>IF(D16&lt;&gt;"",Board!G16,"")</f>
        <v/>
      </c>
      <c r="N16" t="str">
        <f t="shared" si="2"/>
        <v/>
      </c>
      <c r="O16" t="b">
        <f t="shared" si="3"/>
        <v>0</v>
      </c>
    </row>
    <row r="17" spans="1:15" ht="14.45" x14ac:dyDescent="0.3">
      <c r="A17">
        <v>15</v>
      </c>
      <c r="B17" s="8" t="str">
        <f t="shared" si="0"/>
        <v/>
      </c>
      <c r="C17" s="7" t="str">
        <f t="shared" si="1"/>
        <v/>
      </c>
      <c r="E17" s="7" t="str">
        <f>IF(D17&lt;&gt;"",Board!G17,"")</f>
        <v/>
      </c>
      <c r="N17" t="str">
        <f t="shared" si="2"/>
        <v/>
      </c>
      <c r="O17" t="b">
        <f t="shared" si="3"/>
        <v>0</v>
      </c>
    </row>
    <row r="18" spans="1:15" ht="14.45" x14ac:dyDescent="0.3">
      <c r="A18">
        <v>16</v>
      </c>
      <c r="B18" s="8" t="str">
        <f t="shared" si="0"/>
        <v/>
      </c>
      <c r="C18" s="7" t="str">
        <f t="shared" si="1"/>
        <v/>
      </c>
      <c r="E18" s="7" t="str">
        <f>IF(D18&lt;&gt;"",Board!G18,"")</f>
        <v/>
      </c>
      <c r="N18" t="str">
        <f t="shared" si="2"/>
        <v/>
      </c>
      <c r="O18" t="b">
        <f t="shared" si="3"/>
        <v>0</v>
      </c>
    </row>
    <row r="19" spans="1:15" ht="14.45" x14ac:dyDescent="0.3">
      <c r="A19">
        <v>17</v>
      </c>
      <c r="B19" s="8" t="str">
        <f t="shared" si="0"/>
        <v/>
      </c>
      <c r="C19" s="7" t="str">
        <f t="shared" si="1"/>
        <v/>
      </c>
      <c r="E19" s="7" t="str">
        <f>IF(D19&lt;&gt;"",Board!G19,"")</f>
        <v/>
      </c>
      <c r="N19" t="str">
        <f t="shared" si="2"/>
        <v/>
      </c>
      <c r="O19" t="b">
        <f t="shared" si="3"/>
        <v>0</v>
      </c>
    </row>
    <row r="20" spans="1:15" ht="14.45" x14ac:dyDescent="0.3">
      <c r="A20">
        <v>18</v>
      </c>
      <c r="B20" s="8" t="str">
        <f t="shared" si="0"/>
        <v/>
      </c>
      <c r="C20" s="7" t="str">
        <f t="shared" si="1"/>
        <v/>
      </c>
      <c r="E20" s="7" t="str">
        <f>IF(D20&lt;&gt;"",Board!G20,"")</f>
        <v/>
      </c>
      <c r="N20" t="str">
        <f t="shared" si="2"/>
        <v/>
      </c>
      <c r="O20" t="b">
        <f t="shared" si="3"/>
        <v>0</v>
      </c>
    </row>
    <row r="21" spans="1:15" ht="14.45" x14ac:dyDescent="0.3">
      <c r="A21">
        <v>19</v>
      </c>
      <c r="B21" s="8" t="str">
        <f t="shared" si="0"/>
        <v/>
      </c>
      <c r="C21" s="7" t="str">
        <f t="shared" si="1"/>
        <v/>
      </c>
      <c r="E21" s="7" t="str">
        <f>IF(D21&lt;&gt;"",Board!G21,"")</f>
        <v/>
      </c>
      <c r="N21" t="str">
        <f t="shared" si="2"/>
        <v/>
      </c>
      <c r="O21" t="b">
        <f t="shared" si="3"/>
        <v>0</v>
      </c>
    </row>
    <row r="22" spans="1:15" ht="14.45" x14ac:dyDescent="0.3">
      <c r="A22">
        <v>20</v>
      </c>
      <c r="B22" s="8" t="str">
        <f t="shared" si="0"/>
        <v/>
      </c>
      <c r="C22" s="7" t="str">
        <f t="shared" si="1"/>
        <v/>
      </c>
      <c r="E22" s="7" t="str">
        <f>IF(D22&lt;&gt;"",Board!G22,"")</f>
        <v/>
      </c>
      <c r="N22" t="str">
        <f t="shared" si="2"/>
        <v/>
      </c>
      <c r="O22" t="b">
        <f t="shared" si="3"/>
        <v>0</v>
      </c>
    </row>
    <row r="23" spans="1:15" ht="14.45" x14ac:dyDescent="0.3">
      <c r="A23">
        <v>21</v>
      </c>
      <c r="B23" s="8" t="str">
        <f t="shared" si="0"/>
        <v/>
      </c>
      <c r="C23" s="7" t="str">
        <f t="shared" si="1"/>
        <v/>
      </c>
      <c r="E23" s="7" t="str">
        <f>IF(D23&lt;&gt;"",Board!G23,"")</f>
        <v/>
      </c>
      <c r="N23" t="str">
        <f t="shared" si="2"/>
        <v/>
      </c>
      <c r="O23" t="b">
        <f t="shared" si="3"/>
        <v>0</v>
      </c>
    </row>
    <row r="24" spans="1:15" ht="14.45" x14ac:dyDescent="0.3">
      <c r="A24">
        <v>22</v>
      </c>
      <c r="B24" s="8" t="str">
        <f t="shared" si="0"/>
        <v/>
      </c>
      <c r="C24" s="7" t="str">
        <f t="shared" si="1"/>
        <v/>
      </c>
      <c r="E24" s="7" t="str">
        <f>IF(D24&lt;&gt;"",Board!G24,"")</f>
        <v/>
      </c>
      <c r="N24" t="str">
        <f t="shared" si="2"/>
        <v/>
      </c>
      <c r="O24" t="b">
        <f t="shared" si="3"/>
        <v>0</v>
      </c>
    </row>
    <row r="25" spans="1:15" ht="14.45" x14ac:dyDescent="0.3">
      <c r="A25">
        <v>23</v>
      </c>
      <c r="B25" s="8" t="str">
        <f t="shared" si="0"/>
        <v/>
      </c>
      <c r="C25" s="7" t="str">
        <f t="shared" si="1"/>
        <v/>
      </c>
      <c r="E25" s="7" t="str">
        <f>IF(D25&lt;&gt;"",Board!G25,"")</f>
        <v/>
      </c>
      <c r="O25" t="b">
        <f t="shared" si="3"/>
        <v>0</v>
      </c>
    </row>
    <row r="26" spans="1:15" x14ac:dyDescent="0.25">
      <c r="A26">
        <v>24</v>
      </c>
      <c r="B26" s="8" t="str">
        <f t="shared" si="0"/>
        <v/>
      </c>
      <c r="C26" s="7" t="str">
        <f t="shared" si="1"/>
        <v/>
      </c>
      <c r="E26" s="7" t="str">
        <f>IF(D26&lt;&gt;"",Board!G26,"")</f>
        <v/>
      </c>
      <c r="O26" t="b">
        <f t="shared" si="3"/>
        <v>0</v>
      </c>
    </row>
    <row r="27" spans="1:15" x14ac:dyDescent="0.25">
      <c r="A27">
        <v>25</v>
      </c>
      <c r="B27" s="8" t="str">
        <f t="shared" si="0"/>
        <v/>
      </c>
      <c r="C27" s="7" t="str">
        <f t="shared" si="1"/>
        <v/>
      </c>
      <c r="E27" s="7" t="str">
        <f>IF(D27&lt;&gt;"",Board!G27,"")</f>
        <v/>
      </c>
    </row>
    <row r="28" spans="1:15" x14ac:dyDescent="0.25">
      <c r="A28">
        <v>26</v>
      </c>
      <c r="B28" s="8"/>
      <c r="C28" s="7" t="str">
        <f t="shared" si="1"/>
        <v/>
      </c>
      <c r="E28" s="7" t="str">
        <f>IF(D28&lt;&gt;"",Board!G28,"")</f>
        <v/>
      </c>
    </row>
    <row r="29" spans="1:15" x14ac:dyDescent="0.25">
      <c r="A29">
        <v>27</v>
      </c>
      <c r="B29" s="8"/>
      <c r="C29" s="7" t="str">
        <f t="shared" si="1"/>
        <v/>
      </c>
      <c r="E29" s="7" t="str">
        <f>IF(D29&lt;&gt;"",Board!G29,"")</f>
        <v/>
      </c>
    </row>
    <row r="30" spans="1:15" x14ac:dyDescent="0.25">
      <c r="A30">
        <v>28</v>
      </c>
      <c r="B30" s="8"/>
      <c r="C30" s="7" t="str">
        <f t="shared" si="1"/>
        <v/>
      </c>
      <c r="E30" s="7" t="str">
        <f>IF(D30&lt;&gt;"",Board!G30,"")</f>
        <v/>
      </c>
    </row>
    <row r="31" spans="1:15" x14ac:dyDescent="0.25">
      <c r="A31">
        <v>29</v>
      </c>
      <c r="B31" s="8"/>
      <c r="C31" s="7" t="str">
        <f t="shared" si="1"/>
        <v/>
      </c>
      <c r="E31" s="7" t="str">
        <f>IF(D31&lt;&gt;"",Board!G31,"")</f>
        <v/>
      </c>
    </row>
    <row r="32" spans="1:15" x14ac:dyDescent="0.25">
      <c r="A32">
        <v>30</v>
      </c>
      <c r="B32" s="8"/>
      <c r="C32" s="7" t="str">
        <f t="shared" si="1"/>
        <v/>
      </c>
      <c r="E32" s="7" t="str">
        <f>IF(D32&lt;&gt;"",Board!G32,"")</f>
        <v/>
      </c>
    </row>
    <row r="33" spans="1:5" x14ac:dyDescent="0.25">
      <c r="A33">
        <v>31</v>
      </c>
      <c r="B33" s="8"/>
      <c r="C33" s="7" t="str">
        <f t="shared" si="1"/>
        <v/>
      </c>
      <c r="E33" s="7" t="str">
        <f>IF(D33&lt;&gt;"",Board!G33,"")</f>
        <v/>
      </c>
    </row>
    <row r="34" spans="1:5" x14ac:dyDescent="0.25">
      <c r="A34">
        <v>32</v>
      </c>
      <c r="B34" s="8"/>
      <c r="C34" s="7" t="str">
        <f t="shared" si="1"/>
        <v/>
      </c>
      <c r="E34" s="7" t="str">
        <f>IF(D34&lt;&gt;"",Board!G34,"")</f>
        <v/>
      </c>
    </row>
    <row r="35" spans="1:5" x14ac:dyDescent="0.25">
      <c r="A35">
        <v>33</v>
      </c>
      <c r="B35" s="8"/>
      <c r="C35" s="7" t="str">
        <f t="shared" si="1"/>
        <v/>
      </c>
      <c r="E35" s="7" t="str">
        <f>IF(D35&lt;&gt;"",Board!G35,"")</f>
        <v/>
      </c>
    </row>
    <row r="36" spans="1:5" x14ac:dyDescent="0.25">
      <c r="A36">
        <v>34</v>
      </c>
      <c r="B36" s="8"/>
      <c r="C36" s="7" t="str">
        <f t="shared" si="1"/>
        <v/>
      </c>
      <c r="E36" s="7" t="str">
        <f>IF(D36&lt;&gt;"",Board!G36,"")</f>
        <v/>
      </c>
    </row>
    <row r="37" spans="1:5" x14ac:dyDescent="0.25">
      <c r="A37">
        <v>35</v>
      </c>
      <c r="B37" s="8"/>
      <c r="C37" s="7" t="str">
        <f t="shared" si="1"/>
        <v/>
      </c>
      <c r="E37" s="7" t="str">
        <f>IF(D37&lt;&gt;"",Board!G37,"")</f>
        <v/>
      </c>
    </row>
    <row r="38" spans="1:5" x14ac:dyDescent="0.25">
      <c r="A38">
        <v>36</v>
      </c>
      <c r="B38" s="8"/>
      <c r="C38" s="7" t="str">
        <f t="shared" si="1"/>
        <v/>
      </c>
      <c r="E38" s="7" t="str">
        <f>IF(D38&lt;&gt;"",Board!G38,"")</f>
        <v/>
      </c>
    </row>
    <row r="39" spans="1:5" x14ac:dyDescent="0.25">
      <c r="A39">
        <v>37</v>
      </c>
      <c r="B39" s="8"/>
      <c r="C39" s="7" t="str">
        <f t="shared" si="1"/>
        <v/>
      </c>
      <c r="E39" s="7" t="str">
        <f>IF(D39&lt;&gt;"",Board!G39,"")</f>
        <v/>
      </c>
    </row>
    <row r="40" spans="1:5" x14ac:dyDescent="0.25">
      <c r="A40">
        <v>38</v>
      </c>
      <c r="B40" s="8"/>
      <c r="C40" s="7" t="str">
        <f t="shared" si="1"/>
        <v/>
      </c>
      <c r="E40" s="7" t="str">
        <f>IF(D40&lt;&gt;"",Board!G40,"")</f>
        <v/>
      </c>
    </row>
    <row r="41" spans="1:5" x14ac:dyDescent="0.25">
      <c r="A41">
        <v>39</v>
      </c>
      <c r="B41" s="8"/>
      <c r="C41" s="7" t="str">
        <f t="shared" si="1"/>
        <v/>
      </c>
      <c r="E41" s="7" t="str">
        <f>IF(D41&lt;&gt;"",Board!G41,"")</f>
        <v/>
      </c>
    </row>
    <row r="42" spans="1:5" x14ac:dyDescent="0.25">
      <c r="A42">
        <v>40</v>
      </c>
      <c r="B42" s="8"/>
      <c r="C42" s="7" t="str">
        <f t="shared" si="1"/>
        <v/>
      </c>
      <c r="E42" s="7" t="str">
        <f>IF(D42&lt;&gt;"",Board!G42,"")</f>
        <v/>
      </c>
    </row>
    <row r="43" spans="1:5" x14ac:dyDescent="0.25">
      <c r="A43">
        <v>41</v>
      </c>
      <c r="B43" s="8"/>
      <c r="C43" s="7" t="str">
        <f t="shared" si="1"/>
        <v/>
      </c>
      <c r="E43" s="7" t="str">
        <f>IF(D43&lt;&gt;"",Board!G43,"")</f>
        <v/>
      </c>
    </row>
    <row r="44" spans="1:5" x14ac:dyDescent="0.25">
      <c r="A44">
        <v>42</v>
      </c>
      <c r="B44" s="8"/>
      <c r="C44" s="7" t="str">
        <f t="shared" si="1"/>
        <v/>
      </c>
      <c r="E44" s="7" t="str">
        <f>IF(D44&lt;&gt;"",Board!G44,"")</f>
        <v/>
      </c>
    </row>
    <row r="45" spans="1:5" x14ac:dyDescent="0.25">
      <c r="A45">
        <v>43</v>
      </c>
      <c r="B45" s="8"/>
      <c r="C45" s="7" t="str">
        <f t="shared" si="1"/>
        <v/>
      </c>
      <c r="E45" s="7" t="str">
        <f>IF(D45&lt;&gt;"",Board!G45,"")</f>
        <v/>
      </c>
    </row>
    <row r="46" spans="1:5" x14ac:dyDescent="0.25">
      <c r="A46">
        <v>44</v>
      </c>
      <c r="B46" s="8"/>
      <c r="C46" s="7" t="str">
        <f t="shared" si="1"/>
        <v/>
      </c>
      <c r="E46" s="7" t="str">
        <f>IF(D46&lt;&gt;"",Board!G46,"")</f>
        <v/>
      </c>
    </row>
    <row r="47" spans="1:5" x14ac:dyDescent="0.25">
      <c r="A47">
        <v>45</v>
      </c>
      <c r="B47" s="8"/>
      <c r="C47" s="7" t="str">
        <f t="shared" si="1"/>
        <v/>
      </c>
      <c r="E47" s="7" t="str">
        <f>IF(D47&lt;&gt;"",Board!G47,"")</f>
        <v/>
      </c>
    </row>
    <row r="48" spans="1:5" x14ac:dyDescent="0.25">
      <c r="A48">
        <v>46</v>
      </c>
      <c r="B48" s="8"/>
      <c r="C48" s="7" t="str">
        <f t="shared" si="1"/>
        <v/>
      </c>
      <c r="E48" s="7" t="str">
        <f>IF(D48&lt;&gt;"",Board!G48,"")</f>
        <v/>
      </c>
    </row>
    <row r="49" spans="1:5" x14ac:dyDescent="0.25">
      <c r="A49">
        <v>47</v>
      </c>
      <c r="B49" s="8"/>
      <c r="C49" s="7" t="str">
        <f t="shared" si="1"/>
        <v/>
      </c>
      <c r="E49" s="7" t="str">
        <f>IF(D49&lt;&gt;"",Board!G49,"")</f>
        <v/>
      </c>
    </row>
    <row r="50" spans="1:5" x14ac:dyDescent="0.25">
      <c r="A50">
        <v>48</v>
      </c>
      <c r="B50" s="8"/>
      <c r="C50" s="7" t="str">
        <f t="shared" si="1"/>
        <v/>
      </c>
      <c r="E50" s="7" t="str">
        <f>IF(D50&lt;&gt;"",Board!G50,"")</f>
        <v/>
      </c>
    </row>
    <row r="51" spans="1:5" x14ac:dyDescent="0.25">
      <c r="A51">
        <v>49</v>
      </c>
      <c r="B51" s="8"/>
      <c r="C51" s="7" t="str">
        <f t="shared" si="1"/>
        <v/>
      </c>
      <c r="E51" s="7" t="str">
        <f>IF(D51&lt;&gt;"",Board!G51,"")</f>
        <v/>
      </c>
    </row>
    <row r="52" spans="1:5" x14ac:dyDescent="0.25">
      <c r="A52">
        <v>50</v>
      </c>
      <c r="B52" s="8"/>
      <c r="C52" s="7" t="str">
        <f t="shared" si="1"/>
        <v/>
      </c>
      <c r="E52" s="7" t="str">
        <f>IF(D52&lt;&gt;"",Board!G52,"")</f>
        <v/>
      </c>
    </row>
    <row r="53" spans="1:5" x14ac:dyDescent="0.25">
      <c r="A53">
        <v>51</v>
      </c>
      <c r="B53" s="8"/>
      <c r="C53" s="7" t="str">
        <f t="shared" si="1"/>
        <v/>
      </c>
      <c r="E53" s="7" t="str">
        <f>IF(D53&lt;&gt;"",Board!G53,"")</f>
        <v/>
      </c>
    </row>
    <row r="54" spans="1:5" x14ac:dyDescent="0.25">
      <c r="A54">
        <v>52</v>
      </c>
      <c r="B54" s="8"/>
      <c r="C54" s="7" t="str">
        <f t="shared" si="1"/>
        <v/>
      </c>
      <c r="E54" s="7" t="str">
        <f>IF(D54&lt;&gt;"",Board!G54,"")</f>
        <v/>
      </c>
    </row>
    <row r="55" spans="1:5" x14ac:dyDescent="0.25">
      <c r="A55">
        <v>53</v>
      </c>
      <c r="B55" s="8"/>
      <c r="C55" s="7" t="str">
        <f t="shared" si="1"/>
        <v/>
      </c>
      <c r="E55" s="7" t="str">
        <f>IF(D55&lt;&gt;"",Board!G55,"")</f>
        <v/>
      </c>
    </row>
    <row r="56" spans="1:5" x14ac:dyDescent="0.25">
      <c r="A56">
        <v>54</v>
      </c>
      <c r="B56" s="8"/>
      <c r="C56" s="7" t="str">
        <f t="shared" si="1"/>
        <v/>
      </c>
      <c r="E56" s="7" t="str">
        <f>IF(D56&lt;&gt;"",Board!G56,"")</f>
        <v/>
      </c>
    </row>
    <row r="57" spans="1:5" x14ac:dyDescent="0.25">
      <c r="A57">
        <v>55</v>
      </c>
      <c r="B57" s="8"/>
      <c r="C57" s="7" t="str">
        <f t="shared" si="1"/>
        <v/>
      </c>
      <c r="E57" s="7" t="str">
        <f>IF(D57&lt;&gt;"",Board!G57,"")</f>
        <v/>
      </c>
    </row>
    <row r="58" spans="1:5" x14ac:dyDescent="0.25">
      <c r="A58">
        <v>56</v>
      </c>
      <c r="B58" s="8"/>
      <c r="C58" s="7" t="str">
        <f t="shared" si="1"/>
        <v/>
      </c>
      <c r="E58" s="7" t="str">
        <f>IF(D58&lt;&gt;"",Board!G58,"")</f>
        <v/>
      </c>
    </row>
    <row r="59" spans="1:5" x14ac:dyDescent="0.25">
      <c r="A59">
        <v>57</v>
      </c>
      <c r="B59" s="8"/>
      <c r="C59" s="7" t="str">
        <f t="shared" si="1"/>
        <v/>
      </c>
      <c r="E59" s="7" t="str">
        <f>IF(D59&lt;&gt;"",Board!G59,"")</f>
        <v/>
      </c>
    </row>
    <row r="60" spans="1:5" x14ac:dyDescent="0.25">
      <c r="A60">
        <v>58</v>
      </c>
      <c r="B60" s="8"/>
      <c r="C60" s="7" t="str">
        <f t="shared" si="1"/>
        <v/>
      </c>
      <c r="E60" s="7" t="str">
        <f>IF(D60&lt;&gt;"",Board!G60,"")</f>
        <v/>
      </c>
    </row>
    <row r="61" spans="1:5" x14ac:dyDescent="0.25">
      <c r="A61">
        <v>59</v>
      </c>
      <c r="B61" s="8"/>
      <c r="C61" s="7" t="str">
        <f t="shared" si="1"/>
        <v/>
      </c>
      <c r="E61" s="7" t="str">
        <f>IF(D61&lt;&gt;"",Board!G61,"")</f>
        <v/>
      </c>
    </row>
    <row r="62" spans="1:5" x14ac:dyDescent="0.25">
      <c r="A62">
        <v>60</v>
      </c>
      <c r="B62" s="8"/>
      <c r="C62" s="7" t="str">
        <f t="shared" si="1"/>
        <v/>
      </c>
      <c r="E62" s="7" t="str">
        <f>IF(D62&lt;&gt;"",Board!G62,"")</f>
        <v/>
      </c>
    </row>
    <row r="63" spans="1:5" x14ac:dyDescent="0.25">
      <c r="A63">
        <v>61</v>
      </c>
      <c r="B63" s="8"/>
      <c r="C63" s="7" t="str">
        <f t="shared" si="1"/>
        <v/>
      </c>
      <c r="E63" s="7" t="str">
        <f>IF(D63&lt;&gt;"",Board!G63,"")</f>
        <v/>
      </c>
    </row>
    <row r="64" spans="1:5" x14ac:dyDescent="0.25">
      <c r="A64">
        <v>62</v>
      </c>
      <c r="B64" s="8"/>
      <c r="C64" s="7" t="str">
        <f t="shared" si="1"/>
        <v/>
      </c>
      <c r="E64" s="7" t="str">
        <f>IF(D64&lt;&gt;"",Board!G64,"")</f>
        <v/>
      </c>
    </row>
    <row r="65" spans="1:5" x14ac:dyDescent="0.25">
      <c r="A65">
        <v>63</v>
      </c>
      <c r="B65" s="8"/>
      <c r="C65" s="7" t="str">
        <f t="shared" si="1"/>
        <v/>
      </c>
      <c r="E65" s="7" t="str">
        <f>IF(D65&lt;&gt;"",Board!G65,"")</f>
        <v/>
      </c>
    </row>
    <row r="66" spans="1:5" x14ac:dyDescent="0.25">
      <c r="A66">
        <v>64</v>
      </c>
      <c r="B66" s="8"/>
      <c r="C66" s="7" t="str">
        <f t="shared" si="1"/>
        <v/>
      </c>
      <c r="E66" s="7" t="str">
        <f>IF(D66&lt;&gt;"",Board!G66,"")</f>
        <v/>
      </c>
    </row>
    <row r="67" spans="1:5" x14ac:dyDescent="0.25">
      <c r="A67">
        <v>65</v>
      </c>
      <c r="B67" s="8"/>
      <c r="C67" s="7" t="str">
        <f t="shared" si="1"/>
        <v/>
      </c>
      <c r="E67" s="7" t="str">
        <f>IF(D67&lt;&gt;"",Board!G67,"")</f>
        <v/>
      </c>
    </row>
    <row r="68" spans="1:5" x14ac:dyDescent="0.25">
      <c r="A68">
        <v>66</v>
      </c>
      <c r="B68" s="8"/>
      <c r="C68" s="7" t="str">
        <f t="shared" ref="C68:C109" si="4">IF(D68&lt;&gt;"","def-"&amp;B68&amp;"-"&amp;A68,"")</f>
        <v/>
      </c>
      <c r="E68" s="7" t="str">
        <f>IF(D68&lt;&gt;"",Board!G68,"")</f>
        <v/>
      </c>
    </row>
    <row r="69" spans="1:5" x14ac:dyDescent="0.25">
      <c r="A69">
        <v>67</v>
      </c>
      <c r="B69" s="8"/>
      <c r="C69" s="7" t="str">
        <f t="shared" si="4"/>
        <v/>
      </c>
      <c r="E69" s="7" t="str">
        <f>IF(D69&lt;&gt;"",Board!G69,"")</f>
        <v/>
      </c>
    </row>
    <row r="70" spans="1:5" x14ac:dyDescent="0.25">
      <c r="A70">
        <v>68</v>
      </c>
      <c r="B70" s="8"/>
      <c r="C70" s="7" t="str">
        <f t="shared" si="4"/>
        <v/>
      </c>
      <c r="E70" s="7" t="str">
        <f>IF(D70&lt;&gt;"",Board!G70,"")</f>
        <v/>
      </c>
    </row>
    <row r="71" spans="1:5" x14ac:dyDescent="0.25">
      <c r="A71">
        <v>69</v>
      </c>
      <c r="B71" s="8"/>
      <c r="C71" s="7" t="str">
        <f t="shared" si="4"/>
        <v/>
      </c>
      <c r="E71" s="7" t="str">
        <f>IF(D71&lt;&gt;"",Board!G71,"")</f>
        <v/>
      </c>
    </row>
    <row r="72" spans="1:5" x14ac:dyDescent="0.25">
      <c r="A72">
        <v>70</v>
      </c>
      <c r="B72" s="8"/>
      <c r="C72" s="7" t="str">
        <f t="shared" si="4"/>
        <v/>
      </c>
      <c r="E72" s="7" t="str">
        <f>IF(D72&lt;&gt;"",Board!G72,"")</f>
        <v/>
      </c>
    </row>
    <row r="73" spans="1:5" x14ac:dyDescent="0.25">
      <c r="A73">
        <v>71</v>
      </c>
      <c r="B73" s="8"/>
      <c r="C73" s="7" t="str">
        <f t="shared" si="4"/>
        <v/>
      </c>
      <c r="E73" s="7" t="str">
        <f>IF(D73&lt;&gt;"",Board!G73,"")</f>
        <v/>
      </c>
    </row>
    <row r="74" spans="1:5" x14ac:dyDescent="0.25">
      <c r="A74">
        <v>72</v>
      </c>
      <c r="B74" s="8"/>
      <c r="C74" s="7" t="str">
        <f t="shared" si="4"/>
        <v/>
      </c>
      <c r="E74" s="7" t="str">
        <f>IF(D74&lt;&gt;"",Board!G74,"")</f>
        <v/>
      </c>
    </row>
    <row r="75" spans="1:5" x14ac:dyDescent="0.25">
      <c r="A75">
        <v>73</v>
      </c>
      <c r="B75" s="8"/>
      <c r="C75" s="7" t="str">
        <f t="shared" si="4"/>
        <v/>
      </c>
      <c r="E75" s="7" t="str">
        <f>IF(D75&lt;&gt;"",Board!G75,"")</f>
        <v/>
      </c>
    </row>
    <row r="76" spans="1:5" x14ac:dyDescent="0.25">
      <c r="A76">
        <v>74</v>
      </c>
      <c r="B76" s="8"/>
      <c r="C76" s="7" t="str">
        <f t="shared" si="4"/>
        <v/>
      </c>
      <c r="E76" s="7" t="str">
        <f>IF(D76&lt;&gt;"",Board!G76,"")</f>
        <v/>
      </c>
    </row>
    <row r="77" spans="1:5" x14ac:dyDescent="0.25">
      <c r="A77">
        <v>75</v>
      </c>
      <c r="B77" s="8"/>
      <c r="C77" s="7" t="str">
        <f t="shared" si="4"/>
        <v/>
      </c>
      <c r="E77" s="7" t="str">
        <f>IF(D77&lt;&gt;"",Board!G77,"")</f>
        <v/>
      </c>
    </row>
    <row r="78" spans="1:5" x14ac:dyDescent="0.25">
      <c r="A78">
        <v>76</v>
      </c>
      <c r="B78" s="8"/>
      <c r="C78" s="7" t="str">
        <f t="shared" si="4"/>
        <v/>
      </c>
      <c r="E78" s="7" t="str">
        <f>IF(D78&lt;&gt;"",Board!G78,"")</f>
        <v/>
      </c>
    </row>
    <row r="79" spans="1:5" x14ac:dyDescent="0.25">
      <c r="A79">
        <v>77</v>
      </c>
      <c r="B79" s="8"/>
      <c r="C79" s="7" t="str">
        <f t="shared" si="4"/>
        <v/>
      </c>
      <c r="E79" s="7" t="str">
        <f>IF(D79&lt;&gt;"",Board!G79,"")</f>
        <v/>
      </c>
    </row>
    <row r="80" spans="1:5" x14ac:dyDescent="0.25">
      <c r="A80">
        <v>78</v>
      </c>
      <c r="B80" s="8"/>
      <c r="C80" s="7" t="str">
        <f t="shared" si="4"/>
        <v/>
      </c>
      <c r="E80" s="7" t="str">
        <f>IF(D80&lt;&gt;"",Board!G80,"")</f>
        <v/>
      </c>
    </row>
    <row r="81" spans="1:5" x14ac:dyDescent="0.25">
      <c r="A81">
        <v>79</v>
      </c>
      <c r="B81" s="8"/>
      <c r="C81" s="7" t="str">
        <f t="shared" si="4"/>
        <v/>
      </c>
      <c r="E81" s="7" t="str">
        <f>IF(D81&lt;&gt;"",Board!G81,"")</f>
        <v/>
      </c>
    </row>
    <row r="82" spans="1:5" x14ac:dyDescent="0.25">
      <c r="A82">
        <v>80</v>
      </c>
      <c r="B82" s="8"/>
      <c r="C82" s="7" t="str">
        <f t="shared" si="4"/>
        <v/>
      </c>
      <c r="E82" s="7" t="str">
        <f>IF(D82&lt;&gt;"",Board!G82,"")</f>
        <v/>
      </c>
    </row>
    <row r="83" spans="1:5" x14ac:dyDescent="0.25">
      <c r="A83">
        <v>81</v>
      </c>
      <c r="B83" s="8"/>
      <c r="C83" s="7" t="str">
        <f t="shared" si="4"/>
        <v/>
      </c>
      <c r="E83" s="7" t="str">
        <f>IF(D83&lt;&gt;"",Board!G83,"")</f>
        <v/>
      </c>
    </row>
    <row r="84" spans="1:5" x14ac:dyDescent="0.25">
      <c r="A84">
        <v>82</v>
      </c>
      <c r="B84" s="8"/>
      <c r="C84" s="7" t="str">
        <f t="shared" si="4"/>
        <v/>
      </c>
      <c r="E84" s="7" t="str">
        <f>IF(D84&lt;&gt;"",Board!G84,"")</f>
        <v/>
      </c>
    </row>
    <row r="85" spans="1:5" x14ac:dyDescent="0.25">
      <c r="A85">
        <v>83</v>
      </c>
      <c r="B85" s="8"/>
      <c r="C85" s="7" t="str">
        <f t="shared" si="4"/>
        <v/>
      </c>
      <c r="E85" s="7" t="str">
        <f>IF(D85&lt;&gt;"",Board!G85,"")</f>
        <v/>
      </c>
    </row>
    <row r="86" spans="1:5" x14ac:dyDescent="0.25">
      <c r="A86">
        <v>84</v>
      </c>
      <c r="B86" s="8"/>
      <c r="C86" s="7" t="str">
        <f t="shared" si="4"/>
        <v/>
      </c>
      <c r="E86" s="7" t="str">
        <f>IF(D86&lt;&gt;"",Board!G86,"")</f>
        <v/>
      </c>
    </row>
    <row r="87" spans="1:5" x14ac:dyDescent="0.25">
      <c r="A87">
        <v>85</v>
      </c>
      <c r="B87" s="8"/>
      <c r="C87" s="7" t="str">
        <f t="shared" si="4"/>
        <v/>
      </c>
      <c r="E87" s="7" t="str">
        <f>IF(D87&lt;&gt;"",Board!G87,"")</f>
        <v/>
      </c>
    </row>
    <row r="88" spans="1:5" x14ac:dyDescent="0.25">
      <c r="A88">
        <v>86</v>
      </c>
      <c r="B88" s="8"/>
      <c r="C88" s="7" t="str">
        <f t="shared" si="4"/>
        <v/>
      </c>
      <c r="E88" s="7" t="str">
        <f>IF(D88&lt;&gt;"",Board!G88,"")</f>
        <v/>
      </c>
    </row>
    <row r="89" spans="1:5" x14ac:dyDescent="0.25">
      <c r="A89">
        <v>87</v>
      </c>
      <c r="B89" s="8"/>
      <c r="C89" s="7" t="str">
        <f t="shared" si="4"/>
        <v/>
      </c>
      <c r="E89" s="7" t="str">
        <f>IF(D89&lt;&gt;"",Board!G89,"")</f>
        <v/>
      </c>
    </row>
    <row r="90" spans="1:5" x14ac:dyDescent="0.25">
      <c r="A90">
        <v>88</v>
      </c>
      <c r="B90" s="8"/>
      <c r="C90" s="7" t="str">
        <f t="shared" si="4"/>
        <v/>
      </c>
      <c r="E90" s="7" t="str">
        <f>IF(D90&lt;&gt;"",Board!G90,"")</f>
        <v/>
      </c>
    </row>
    <row r="91" spans="1:5" x14ac:dyDescent="0.25">
      <c r="A91">
        <v>89</v>
      </c>
      <c r="B91" s="8"/>
      <c r="C91" s="7" t="str">
        <f t="shared" si="4"/>
        <v/>
      </c>
      <c r="E91" s="7" t="str">
        <f>IF(D91&lt;&gt;"",Board!G91,"")</f>
        <v/>
      </c>
    </row>
    <row r="92" spans="1:5" x14ac:dyDescent="0.25">
      <c r="A92">
        <v>90</v>
      </c>
      <c r="B92" s="8"/>
      <c r="C92" s="7" t="str">
        <f t="shared" si="4"/>
        <v/>
      </c>
      <c r="E92" s="7" t="str">
        <f>IF(D92&lt;&gt;"",Board!G92,"")</f>
        <v/>
      </c>
    </row>
    <row r="93" spans="1:5" x14ac:dyDescent="0.25">
      <c r="A93">
        <v>91</v>
      </c>
      <c r="B93" s="8"/>
      <c r="C93" s="7" t="str">
        <f t="shared" si="4"/>
        <v/>
      </c>
      <c r="E93" s="7" t="str">
        <f>IF(D93&lt;&gt;"",Board!G93,"")</f>
        <v/>
      </c>
    </row>
    <row r="94" spans="1:5" x14ac:dyDescent="0.25">
      <c r="A94">
        <v>92</v>
      </c>
      <c r="B94" s="8"/>
      <c r="C94" s="7" t="str">
        <f t="shared" si="4"/>
        <v/>
      </c>
      <c r="E94" s="7" t="str">
        <f>IF(D94&lt;&gt;"",Board!G94,"")</f>
        <v/>
      </c>
    </row>
    <row r="95" spans="1:5" x14ac:dyDescent="0.25">
      <c r="A95">
        <v>93</v>
      </c>
      <c r="B95" s="8"/>
      <c r="C95" s="7" t="str">
        <f t="shared" si="4"/>
        <v/>
      </c>
      <c r="E95" s="7" t="str">
        <f>IF(D95&lt;&gt;"",Board!G95,"")</f>
        <v/>
      </c>
    </row>
    <row r="96" spans="1:5" x14ac:dyDescent="0.25">
      <c r="A96">
        <v>94</v>
      </c>
      <c r="B96" s="8"/>
      <c r="C96" s="7" t="str">
        <f t="shared" si="4"/>
        <v/>
      </c>
      <c r="E96" s="7" t="str">
        <f>IF(D96&lt;&gt;"",Board!G96,"")</f>
        <v/>
      </c>
    </row>
    <row r="97" spans="1:5" x14ac:dyDescent="0.25">
      <c r="A97">
        <v>95</v>
      </c>
      <c r="B97" s="8"/>
      <c r="C97" s="7" t="str">
        <f t="shared" si="4"/>
        <v/>
      </c>
      <c r="E97" s="7" t="str">
        <f>IF(D97&lt;&gt;"",Board!G97,"")</f>
        <v/>
      </c>
    </row>
    <row r="98" spans="1:5" x14ac:dyDescent="0.25">
      <c r="A98">
        <v>96</v>
      </c>
      <c r="B98" s="8"/>
      <c r="C98" s="7" t="str">
        <f t="shared" si="4"/>
        <v/>
      </c>
      <c r="E98" s="7" t="str">
        <f>IF(D98&lt;&gt;"",Board!G98,"")</f>
        <v/>
      </c>
    </row>
    <row r="99" spans="1:5" x14ac:dyDescent="0.25">
      <c r="A99">
        <v>97</v>
      </c>
      <c r="B99" s="8"/>
      <c r="C99" s="7" t="str">
        <f t="shared" si="4"/>
        <v/>
      </c>
      <c r="E99" s="7" t="str">
        <f>IF(D99&lt;&gt;"",Board!G99,"")</f>
        <v/>
      </c>
    </row>
    <row r="100" spans="1:5" x14ac:dyDescent="0.25">
      <c r="A100">
        <v>98</v>
      </c>
      <c r="B100" s="8"/>
      <c r="C100" s="7" t="str">
        <f t="shared" si="4"/>
        <v/>
      </c>
      <c r="E100" s="7" t="str">
        <f>IF(D100&lt;&gt;"",Board!G100,"")</f>
        <v/>
      </c>
    </row>
    <row r="101" spans="1:5" x14ac:dyDescent="0.25">
      <c r="A101">
        <v>99</v>
      </c>
      <c r="B101" s="8"/>
      <c r="C101" s="7" t="str">
        <f t="shared" si="4"/>
        <v/>
      </c>
      <c r="E101" s="7" t="str">
        <f>IF(D101&lt;&gt;"",Board!G101,"")</f>
        <v/>
      </c>
    </row>
    <row r="102" spans="1:5" x14ac:dyDescent="0.25">
      <c r="A102">
        <v>100</v>
      </c>
      <c r="B102" s="8"/>
      <c r="C102" s="7" t="str">
        <f t="shared" si="4"/>
        <v/>
      </c>
      <c r="E102" s="7" t="str">
        <f>IF(D102&lt;&gt;"",Board!G102,"")</f>
        <v/>
      </c>
    </row>
    <row r="103" spans="1:5" x14ac:dyDescent="0.25">
      <c r="A103">
        <v>101</v>
      </c>
      <c r="B103" s="8"/>
      <c r="C103" s="7" t="str">
        <f t="shared" si="4"/>
        <v/>
      </c>
      <c r="E103" s="7" t="str">
        <f>IF(D103&lt;&gt;"",Board!G103,"")</f>
        <v/>
      </c>
    </row>
    <row r="104" spans="1:5" x14ac:dyDescent="0.25">
      <c r="A104">
        <v>102</v>
      </c>
      <c r="B104" s="8"/>
      <c r="C104" s="7" t="str">
        <f t="shared" si="4"/>
        <v/>
      </c>
      <c r="E104" s="7" t="str">
        <f>IF(D104&lt;&gt;"",Board!G104,"")</f>
        <v/>
      </c>
    </row>
    <row r="105" spans="1:5" x14ac:dyDescent="0.25">
      <c r="A105">
        <v>103</v>
      </c>
      <c r="B105" s="8"/>
      <c r="C105" s="7" t="str">
        <f t="shared" si="4"/>
        <v/>
      </c>
      <c r="E105" s="7" t="str">
        <f>IF(D105&lt;&gt;"",Board!G105,"")</f>
        <v/>
      </c>
    </row>
    <row r="106" spans="1:5" x14ac:dyDescent="0.25">
      <c r="A106">
        <v>104</v>
      </c>
      <c r="B106" s="8"/>
      <c r="C106" s="7" t="str">
        <f t="shared" si="4"/>
        <v/>
      </c>
      <c r="E106" s="7" t="str">
        <f>IF(D106&lt;&gt;"",Board!G106,"")</f>
        <v/>
      </c>
    </row>
    <row r="107" spans="1:5" x14ac:dyDescent="0.25">
      <c r="A107">
        <v>105</v>
      </c>
      <c r="B107" s="8"/>
      <c r="C107" s="7" t="str">
        <f t="shared" si="4"/>
        <v/>
      </c>
      <c r="E107" s="7" t="str">
        <f>IF(D107&lt;&gt;"",Board!G107,"")</f>
        <v/>
      </c>
    </row>
    <row r="108" spans="1:5" x14ac:dyDescent="0.25">
      <c r="A108">
        <v>106</v>
      </c>
      <c r="B108" s="8"/>
      <c r="C108" s="7" t="str">
        <f t="shared" si="4"/>
        <v/>
      </c>
      <c r="E108" s="7" t="str">
        <f>IF(D108&lt;&gt;"",Board!G108,"")</f>
        <v/>
      </c>
    </row>
    <row r="109" spans="1:5" x14ac:dyDescent="0.25">
      <c r="A109">
        <v>107</v>
      </c>
      <c r="B109" s="8"/>
      <c r="C109" s="7" t="str">
        <f t="shared" si="4"/>
        <v/>
      </c>
      <c r="E109" s="7" t="str">
        <f>IF(D109&lt;&gt;"",Board!G109,"")</f>
        <v/>
      </c>
    </row>
    <row r="110" spans="1:5" x14ac:dyDescent="0.25">
      <c r="A110">
        <v>108</v>
      </c>
      <c r="B110" s="8"/>
      <c r="C110" s="7"/>
      <c r="E110" s="7" t="str">
        <f>IF(D110&lt;&gt;"",Board!G110,"")</f>
        <v/>
      </c>
    </row>
    <row r="111" spans="1:5" x14ac:dyDescent="0.25">
      <c r="A111">
        <v>109</v>
      </c>
      <c r="B111" s="8"/>
      <c r="C111" s="7"/>
      <c r="E111" s="7" t="str">
        <f>IF(D111&lt;&gt;"",Board!G111,"")</f>
        <v/>
      </c>
    </row>
    <row r="112" spans="1:5" x14ac:dyDescent="0.25">
      <c r="A112">
        <v>110</v>
      </c>
      <c r="B112" s="8"/>
      <c r="C112" s="7"/>
      <c r="E112" s="7" t="str">
        <f>IF(D112&lt;&gt;"",Board!G112,"")</f>
        <v/>
      </c>
    </row>
    <row r="113" spans="1:5" x14ac:dyDescent="0.25">
      <c r="A113">
        <v>111</v>
      </c>
      <c r="B113" s="8"/>
      <c r="C113" s="7"/>
      <c r="E113" s="7" t="str">
        <f>IF(D113&lt;&gt;"",Board!G113,"")</f>
        <v/>
      </c>
    </row>
    <row r="114" spans="1:5" x14ac:dyDescent="0.25">
      <c r="A114">
        <v>112</v>
      </c>
      <c r="B114" s="8"/>
      <c r="C114" s="7"/>
      <c r="E114" s="7" t="str">
        <f>IF(D114&lt;&gt;"",Board!G114,"")</f>
        <v/>
      </c>
    </row>
    <row r="115" spans="1:5" x14ac:dyDescent="0.25">
      <c r="A115">
        <v>113</v>
      </c>
      <c r="B115" s="8"/>
      <c r="C115" s="7"/>
      <c r="E115" s="7" t="str">
        <f>IF(D115&lt;&gt;"",Board!G115,"")</f>
        <v/>
      </c>
    </row>
    <row r="116" spans="1:5" x14ac:dyDescent="0.25">
      <c r="A116">
        <v>114</v>
      </c>
      <c r="B116" s="8"/>
      <c r="C116" s="7"/>
      <c r="E116" s="7" t="str">
        <f>IF(D116&lt;&gt;"",Board!G116,"")</f>
        <v/>
      </c>
    </row>
    <row r="117" spans="1:5" x14ac:dyDescent="0.25">
      <c r="A117">
        <v>115</v>
      </c>
      <c r="B117" s="8"/>
      <c r="C117" s="7"/>
      <c r="E117" s="7" t="str">
        <f>IF(D117&lt;&gt;"",Board!G117,"")</f>
        <v/>
      </c>
    </row>
    <row r="118" spans="1:5" x14ac:dyDescent="0.25">
      <c r="A118">
        <v>116</v>
      </c>
      <c r="B118" s="8"/>
      <c r="C118" s="7"/>
      <c r="E118" s="7" t="str">
        <f>IF(D118&lt;&gt;"",Board!G118,"")</f>
        <v/>
      </c>
    </row>
    <row r="119" spans="1:5" x14ac:dyDescent="0.25">
      <c r="A119">
        <v>117</v>
      </c>
      <c r="B119" s="8"/>
      <c r="C119" s="7"/>
      <c r="E119" s="7" t="str">
        <f>IF(D119&lt;&gt;"",Board!G119,"")</f>
        <v/>
      </c>
    </row>
    <row r="120" spans="1:5" x14ac:dyDescent="0.25">
      <c r="A120">
        <v>118</v>
      </c>
      <c r="B120" s="8"/>
      <c r="C120" s="7"/>
      <c r="E120" s="7" t="str">
        <f>IF(D120&lt;&gt;"",Board!G120,"")</f>
        <v/>
      </c>
    </row>
    <row r="121" spans="1:5" x14ac:dyDescent="0.25">
      <c r="A121">
        <v>119</v>
      </c>
      <c r="B121" s="8"/>
      <c r="C121" s="7"/>
      <c r="E121" s="7" t="str">
        <f>IF(D121&lt;&gt;"",Board!G121,"")</f>
        <v/>
      </c>
    </row>
    <row r="122" spans="1:5" x14ac:dyDescent="0.25">
      <c r="A122">
        <v>120</v>
      </c>
      <c r="B122" s="8"/>
      <c r="C122" s="7"/>
      <c r="E122" s="7" t="str">
        <f>IF(D122&lt;&gt;"",Board!G122,"")</f>
        <v/>
      </c>
    </row>
    <row r="123" spans="1:5" x14ac:dyDescent="0.25">
      <c r="A123">
        <v>121</v>
      </c>
      <c r="B123" s="8"/>
      <c r="C123" s="7"/>
      <c r="E123" s="7" t="str">
        <f>IF(D123&lt;&gt;"",Board!G123,"")</f>
        <v/>
      </c>
    </row>
    <row r="124" spans="1:5" x14ac:dyDescent="0.25">
      <c r="A124">
        <v>122</v>
      </c>
      <c r="B124" s="8"/>
      <c r="C124" s="7"/>
      <c r="E124" s="7" t="str">
        <f>IF(D124&lt;&gt;"",Board!G124,"")</f>
        <v/>
      </c>
    </row>
    <row r="125" spans="1:5" x14ac:dyDescent="0.25">
      <c r="A125">
        <v>123</v>
      </c>
      <c r="B125" s="8"/>
      <c r="C125" s="7"/>
      <c r="E125" s="7" t="str">
        <f>IF(D125&lt;&gt;"",Board!G125,"")</f>
        <v/>
      </c>
    </row>
    <row r="126" spans="1:5" x14ac:dyDescent="0.25">
      <c r="A126">
        <v>124</v>
      </c>
      <c r="B126" s="8"/>
      <c r="C126" s="7"/>
      <c r="E126" s="7" t="str">
        <f>IF(D126&lt;&gt;"",Board!G126,"")</f>
        <v/>
      </c>
    </row>
    <row r="127" spans="1:5" x14ac:dyDescent="0.25">
      <c r="A127">
        <v>125</v>
      </c>
      <c r="B127" s="8"/>
      <c r="C127" s="7"/>
      <c r="E127" s="7" t="str">
        <f>IF(D127&lt;&gt;"",Board!G127,"")</f>
        <v/>
      </c>
    </row>
    <row r="128" spans="1:5" x14ac:dyDescent="0.25">
      <c r="A128">
        <v>126</v>
      </c>
      <c r="B128" s="8"/>
      <c r="C128" s="7"/>
      <c r="E128" s="7" t="str">
        <f>IF(D128&lt;&gt;"",Board!G128,"")</f>
        <v/>
      </c>
    </row>
    <row r="129" spans="1:5" x14ac:dyDescent="0.25">
      <c r="A129">
        <v>127</v>
      </c>
      <c r="B129" s="8"/>
      <c r="C129" s="7"/>
      <c r="E129" s="7" t="str">
        <f>IF(D129&lt;&gt;"",Board!G129,"")</f>
        <v/>
      </c>
    </row>
    <row r="130" spans="1:5" x14ac:dyDescent="0.25">
      <c r="A130">
        <v>128</v>
      </c>
      <c r="B130" s="8"/>
      <c r="C130" s="7"/>
      <c r="E130" s="7" t="str">
        <f>IF(D130&lt;&gt;"",Board!G130,"")</f>
        <v/>
      </c>
    </row>
    <row r="131" spans="1:5" x14ac:dyDescent="0.25">
      <c r="A131">
        <v>129</v>
      </c>
      <c r="B131" s="8"/>
      <c r="C131" s="7"/>
      <c r="E131" s="7" t="str">
        <f>IF(D131&lt;&gt;"",Board!G131,"")</f>
        <v/>
      </c>
    </row>
    <row r="132" spans="1:5" x14ac:dyDescent="0.25">
      <c r="A132">
        <v>130</v>
      </c>
      <c r="B132" s="8"/>
      <c r="C132" s="7"/>
      <c r="E132" s="7" t="str">
        <f>IF(D132&lt;&gt;"",Board!G132,"")</f>
        <v/>
      </c>
    </row>
    <row r="133" spans="1:5" x14ac:dyDescent="0.25">
      <c r="A133">
        <v>131</v>
      </c>
      <c r="B133" s="8"/>
      <c r="C133" s="7"/>
      <c r="E133" s="7" t="str">
        <f>IF(D133&lt;&gt;"",Board!G133,"")</f>
        <v/>
      </c>
    </row>
    <row r="134" spans="1:5" x14ac:dyDescent="0.25">
      <c r="A134">
        <v>132</v>
      </c>
      <c r="B134" s="8"/>
      <c r="C134" s="7"/>
      <c r="E134" s="7" t="str">
        <f>IF(D134&lt;&gt;"",Board!G134,"")</f>
        <v/>
      </c>
    </row>
    <row r="135" spans="1:5" x14ac:dyDescent="0.25">
      <c r="A135">
        <v>133</v>
      </c>
      <c r="B135" s="8"/>
      <c r="C135" s="7"/>
      <c r="E135" s="7" t="str">
        <f>IF(D135&lt;&gt;"",Board!G135,"")</f>
        <v/>
      </c>
    </row>
    <row r="136" spans="1:5" x14ac:dyDescent="0.25">
      <c r="A136">
        <v>134</v>
      </c>
      <c r="B136" s="8"/>
      <c r="C136" s="7"/>
      <c r="E136" s="7" t="str">
        <f>IF(D136&lt;&gt;"",Board!G136,"")</f>
        <v/>
      </c>
    </row>
    <row r="137" spans="1:5" x14ac:dyDescent="0.25">
      <c r="A137">
        <v>135</v>
      </c>
      <c r="B137" s="8"/>
      <c r="C137" s="7"/>
      <c r="E137" s="7" t="str">
        <f>IF(D137&lt;&gt;"",Board!G137,"")</f>
        <v/>
      </c>
    </row>
    <row r="138" spans="1:5" x14ac:dyDescent="0.25">
      <c r="A138">
        <v>136</v>
      </c>
      <c r="B138" s="8"/>
      <c r="C138" s="7"/>
      <c r="E138" s="7" t="str">
        <f>IF(D138&lt;&gt;"",Board!G138,"")</f>
        <v/>
      </c>
    </row>
    <row r="139" spans="1:5" x14ac:dyDescent="0.25">
      <c r="A139">
        <v>137</v>
      </c>
      <c r="B139" s="8"/>
      <c r="C139" s="7"/>
      <c r="E139" s="7" t="str">
        <f>IF(D139&lt;&gt;"",Board!G139,"")</f>
        <v/>
      </c>
    </row>
    <row r="140" spans="1:5" x14ac:dyDescent="0.25">
      <c r="A140">
        <v>138</v>
      </c>
      <c r="B140" s="8"/>
      <c r="C140" s="7"/>
      <c r="E140" s="7" t="str">
        <f>IF(D140&lt;&gt;"",Board!G140,"")</f>
        <v/>
      </c>
    </row>
    <row r="141" spans="1:5" x14ac:dyDescent="0.25">
      <c r="A141">
        <v>139</v>
      </c>
      <c r="B141" s="8"/>
      <c r="C141" s="7"/>
      <c r="E141" s="7" t="str">
        <f>IF(D141&lt;&gt;"",Board!G141,"")</f>
        <v/>
      </c>
    </row>
    <row r="142" spans="1:5" x14ac:dyDescent="0.25">
      <c r="A142">
        <v>140</v>
      </c>
      <c r="B142" s="8"/>
      <c r="C142" s="7"/>
      <c r="E142" s="7" t="str">
        <f>IF(D142&lt;&gt;"",Board!G142,"")</f>
        <v/>
      </c>
    </row>
    <row r="143" spans="1:5" x14ac:dyDescent="0.25">
      <c r="A143">
        <v>141</v>
      </c>
      <c r="B143" s="8"/>
      <c r="C143" s="7"/>
      <c r="E143" s="7" t="str">
        <f>IF(D143&lt;&gt;"",Board!G143,"")</f>
        <v/>
      </c>
    </row>
    <row r="144" spans="1:5" x14ac:dyDescent="0.25">
      <c r="A144">
        <v>142</v>
      </c>
      <c r="B144" s="8"/>
      <c r="C144" s="7"/>
      <c r="E144" s="7" t="str">
        <f>IF(D144&lt;&gt;"",Board!G144,"")</f>
        <v/>
      </c>
    </row>
    <row r="145" spans="1:5" x14ac:dyDescent="0.25">
      <c r="A145">
        <v>143</v>
      </c>
      <c r="B145" s="8"/>
      <c r="C145" s="7"/>
      <c r="E145" s="7" t="str">
        <f>IF(D145&lt;&gt;"",Board!G145,"")</f>
        <v/>
      </c>
    </row>
    <row r="146" spans="1:5" x14ac:dyDescent="0.25">
      <c r="A146">
        <v>144</v>
      </c>
      <c r="B146" s="8"/>
      <c r="C146" s="7"/>
      <c r="E146" s="7" t="str">
        <f>IF(D146&lt;&gt;"",Board!G146,"")</f>
        <v/>
      </c>
    </row>
    <row r="147" spans="1:5" x14ac:dyDescent="0.25">
      <c r="A147">
        <v>145</v>
      </c>
      <c r="B147" s="8"/>
      <c r="C147" s="7"/>
      <c r="E147" s="7" t="str">
        <f>IF(D147&lt;&gt;"",Board!G147,"")</f>
        <v/>
      </c>
    </row>
    <row r="148" spans="1:5" x14ac:dyDescent="0.25">
      <c r="A148">
        <v>146</v>
      </c>
      <c r="B148" s="8"/>
      <c r="C148" s="7"/>
      <c r="E148" s="7" t="str">
        <f>IF(D148&lt;&gt;"",Board!G148,"")</f>
        <v/>
      </c>
    </row>
    <row r="149" spans="1:5" x14ac:dyDescent="0.25">
      <c r="A149">
        <v>147</v>
      </c>
      <c r="B149" s="8"/>
      <c r="C149" s="7"/>
      <c r="E149" s="7" t="str">
        <f>IF(D149&lt;&gt;"",Board!G149,"")</f>
        <v/>
      </c>
    </row>
    <row r="150" spans="1:5" x14ac:dyDescent="0.25">
      <c r="A150">
        <v>148</v>
      </c>
      <c r="B150" s="8"/>
      <c r="C150" s="7"/>
      <c r="E150" s="7" t="str">
        <f>IF(D150&lt;&gt;"",Board!G150,"")</f>
        <v/>
      </c>
    </row>
    <row r="151" spans="1:5" x14ac:dyDescent="0.25">
      <c r="A151">
        <v>149</v>
      </c>
      <c r="B151" s="8"/>
      <c r="C151" s="7"/>
      <c r="E151" s="7" t="str">
        <f>IF(D151&lt;&gt;"",Board!G151,"")</f>
        <v/>
      </c>
    </row>
    <row r="152" spans="1:5" x14ac:dyDescent="0.25">
      <c r="A152">
        <v>150</v>
      </c>
      <c r="B152" s="8"/>
      <c r="C152" s="7"/>
      <c r="E152" s="7" t="str">
        <f>IF(D152&lt;&gt;"",Board!G152,"")</f>
        <v/>
      </c>
    </row>
    <row r="153" spans="1:5" x14ac:dyDescent="0.25">
      <c r="A153">
        <v>151</v>
      </c>
      <c r="B153" s="8"/>
      <c r="C153" s="7"/>
      <c r="E153" s="7" t="str">
        <f>IF(D153&lt;&gt;"",Board!G153,"")</f>
        <v/>
      </c>
    </row>
    <row r="154" spans="1:5" x14ac:dyDescent="0.25">
      <c r="A154">
        <v>152</v>
      </c>
      <c r="B154" s="8"/>
      <c r="C154" s="7"/>
      <c r="E154" s="7" t="str">
        <f>IF(D154&lt;&gt;"",Board!G154,"")</f>
        <v/>
      </c>
    </row>
    <row r="155" spans="1:5" x14ac:dyDescent="0.25">
      <c r="A155">
        <v>153</v>
      </c>
      <c r="B155" s="8"/>
      <c r="C155" s="7"/>
      <c r="E155" s="7" t="str">
        <f>IF(D155&lt;&gt;"",Board!G155,"")</f>
        <v/>
      </c>
    </row>
    <row r="156" spans="1:5" x14ac:dyDescent="0.25">
      <c r="A156">
        <v>154</v>
      </c>
      <c r="B156" s="8"/>
      <c r="C156" s="7"/>
      <c r="E156" s="7" t="str">
        <f>IF(D156&lt;&gt;"",Board!G156,"")</f>
        <v/>
      </c>
    </row>
    <row r="157" spans="1:5" x14ac:dyDescent="0.25">
      <c r="A157">
        <v>155</v>
      </c>
      <c r="B157" s="8"/>
      <c r="C157" s="7"/>
      <c r="E157" s="7" t="str">
        <f>IF(D157&lt;&gt;"",Board!G157,"")</f>
        <v/>
      </c>
    </row>
    <row r="158" spans="1:5" x14ac:dyDescent="0.25">
      <c r="A158">
        <v>156</v>
      </c>
      <c r="B158" s="8"/>
      <c r="C158" s="7"/>
      <c r="E158" s="7" t="str">
        <f>IF(D158&lt;&gt;"",Board!G158,"")</f>
        <v/>
      </c>
    </row>
    <row r="159" spans="1:5" x14ac:dyDescent="0.25">
      <c r="A159">
        <v>157</v>
      </c>
      <c r="B159" s="8"/>
      <c r="C159" s="7"/>
      <c r="E159" s="7" t="str">
        <f>IF(D159&lt;&gt;"",Board!G159,"")</f>
        <v/>
      </c>
    </row>
    <row r="160" spans="1:5" x14ac:dyDescent="0.25">
      <c r="A160">
        <v>158</v>
      </c>
      <c r="B160" s="8"/>
      <c r="C160" s="7"/>
      <c r="E160" s="7" t="str">
        <f>IF(D160&lt;&gt;"",Board!G160,"")</f>
        <v/>
      </c>
    </row>
    <row r="161" spans="1:5" x14ac:dyDescent="0.25">
      <c r="A161">
        <v>159</v>
      </c>
      <c r="B161" s="8"/>
      <c r="C161" s="7"/>
      <c r="E161" s="7" t="str">
        <f>IF(D161&lt;&gt;"",Board!G161,"")</f>
        <v/>
      </c>
    </row>
    <row r="162" spans="1:5" x14ac:dyDescent="0.25">
      <c r="A162">
        <v>160</v>
      </c>
      <c r="B162" s="8"/>
      <c r="C162" s="7"/>
      <c r="E162" s="7" t="str">
        <f>IF(D162&lt;&gt;"",Board!G162,"")</f>
        <v/>
      </c>
    </row>
    <row r="163" spans="1:5" x14ac:dyDescent="0.25">
      <c r="A163">
        <v>161</v>
      </c>
      <c r="B163" s="8"/>
      <c r="C163" s="7"/>
      <c r="E163" s="7" t="str">
        <f>IF(D163&lt;&gt;"",Board!G163,"")</f>
        <v/>
      </c>
    </row>
    <row r="164" spans="1:5" x14ac:dyDescent="0.25">
      <c r="A164">
        <v>162</v>
      </c>
      <c r="B164" s="8"/>
      <c r="C164" s="7"/>
      <c r="E164" s="7" t="str">
        <f>IF(D164&lt;&gt;"",Board!G164,"")</f>
        <v/>
      </c>
    </row>
    <row r="165" spans="1:5" x14ac:dyDescent="0.25">
      <c r="A165">
        <v>163</v>
      </c>
      <c r="B165" s="8"/>
      <c r="C165" s="7"/>
      <c r="E165" s="7" t="str">
        <f>IF(D165&lt;&gt;"",Board!G165,"")</f>
        <v/>
      </c>
    </row>
    <row r="166" spans="1:5" x14ac:dyDescent="0.25">
      <c r="A166">
        <v>164</v>
      </c>
      <c r="B166" s="8"/>
      <c r="C166" s="7"/>
      <c r="E166" s="7" t="str">
        <f>IF(D166&lt;&gt;"",Board!G166,"")</f>
        <v/>
      </c>
    </row>
    <row r="167" spans="1:5" x14ac:dyDescent="0.25">
      <c r="A167">
        <v>165</v>
      </c>
      <c r="B167" s="8"/>
      <c r="C167" s="7"/>
      <c r="E167" s="7" t="str">
        <f>IF(D167&lt;&gt;"",Board!G167,"")</f>
        <v/>
      </c>
    </row>
    <row r="168" spans="1:5" x14ac:dyDescent="0.25">
      <c r="A168">
        <v>166</v>
      </c>
      <c r="B168" s="8"/>
      <c r="C168" s="7"/>
      <c r="E168" s="7" t="str">
        <f>IF(D168&lt;&gt;"",Board!G168,"")</f>
        <v/>
      </c>
    </row>
    <row r="169" spans="1:5" x14ac:dyDescent="0.25">
      <c r="A169">
        <v>167</v>
      </c>
      <c r="B169" s="8"/>
      <c r="C169" s="7"/>
      <c r="E169" s="7" t="str">
        <f>IF(D169&lt;&gt;"",Board!G169,"")</f>
        <v/>
      </c>
    </row>
    <row r="170" spans="1:5" x14ac:dyDescent="0.25">
      <c r="A170">
        <v>168</v>
      </c>
      <c r="B170" s="8"/>
      <c r="C170" s="7"/>
      <c r="E170" s="7" t="str">
        <f>IF(D170&lt;&gt;"",Board!G170,"")</f>
        <v/>
      </c>
    </row>
    <row r="171" spans="1:5" x14ac:dyDescent="0.25">
      <c r="A171">
        <v>169</v>
      </c>
      <c r="B171" s="8"/>
      <c r="C171" s="7"/>
      <c r="E171" s="7" t="str">
        <f>IF(D171&lt;&gt;"",Board!G171,"")</f>
        <v/>
      </c>
    </row>
    <row r="172" spans="1:5" x14ac:dyDescent="0.25">
      <c r="A172">
        <v>170</v>
      </c>
      <c r="B172" s="8"/>
      <c r="C172" s="7"/>
      <c r="E172" s="7" t="str">
        <f>IF(D172&lt;&gt;"",Board!G172,"")</f>
        <v/>
      </c>
    </row>
    <row r="173" spans="1:5" x14ac:dyDescent="0.25">
      <c r="A173">
        <v>171</v>
      </c>
      <c r="B173" s="8"/>
      <c r="C173" s="7"/>
      <c r="E173" s="7" t="str">
        <f>IF(D173&lt;&gt;"",Board!G173,"")</f>
        <v/>
      </c>
    </row>
    <row r="174" spans="1:5" x14ac:dyDescent="0.25">
      <c r="A174">
        <v>172</v>
      </c>
      <c r="B174" s="8"/>
      <c r="C174" s="7"/>
      <c r="E174" s="7" t="str">
        <f>IF(D174&lt;&gt;"",Board!G174,"")</f>
        <v/>
      </c>
    </row>
    <row r="175" spans="1:5" x14ac:dyDescent="0.25">
      <c r="A175">
        <v>173</v>
      </c>
      <c r="B175" s="8"/>
      <c r="C175" s="7"/>
      <c r="E175" s="7" t="str">
        <f>IF(D175&lt;&gt;"",Board!G175,"")</f>
        <v/>
      </c>
    </row>
    <row r="176" spans="1:5" x14ac:dyDescent="0.25">
      <c r="A176">
        <v>174</v>
      </c>
      <c r="B176" s="8"/>
      <c r="C176" s="7"/>
      <c r="E176" s="7" t="str">
        <f>IF(D176&lt;&gt;"",Board!G176,"")</f>
        <v/>
      </c>
    </row>
    <row r="177" spans="1:5" x14ac:dyDescent="0.25">
      <c r="A177">
        <v>175</v>
      </c>
      <c r="B177" s="8"/>
      <c r="C177" s="7"/>
      <c r="E177" s="7" t="str">
        <f>IF(D177&lt;&gt;"",Board!G177,"")</f>
        <v/>
      </c>
    </row>
    <row r="178" spans="1:5" x14ac:dyDescent="0.25">
      <c r="A178">
        <v>176</v>
      </c>
      <c r="B178" s="8"/>
      <c r="C178" s="7"/>
      <c r="E178" s="7" t="str">
        <f>IF(D178&lt;&gt;"",Board!G178,"")</f>
        <v/>
      </c>
    </row>
    <row r="179" spans="1:5" x14ac:dyDescent="0.25">
      <c r="A179">
        <v>177</v>
      </c>
      <c r="B179" s="8"/>
      <c r="C179" s="7"/>
      <c r="E179" s="7" t="str">
        <f>IF(D179&lt;&gt;"",Board!G179,"")</f>
        <v/>
      </c>
    </row>
    <row r="180" spans="1:5" x14ac:dyDescent="0.25">
      <c r="A180">
        <v>178</v>
      </c>
      <c r="B180" s="8"/>
      <c r="C180" s="7"/>
      <c r="E180" s="7" t="str">
        <f>IF(D180&lt;&gt;"",Board!G180,"")</f>
        <v/>
      </c>
    </row>
    <row r="181" spans="1:5" x14ac:dyDescent="0.25">
      <c r="A181">
        <v>179</v>
      </c>
      <c r="B181" s="8"/>
      <c r="C181" s="7"/>
      <c r="E181" s="7" t="str">
        <f>IF(D181&lt;&gt;"",Board!G181,"")</f>
        <v/>
      </c>
    </row>
    <row r="182" spans="1:5" x14ac:dyDescent="0.25">
      <c r="A182">
        <v>180</v>
      </c>
      <c r="B182" s="8"/>
      <c r="C182" s="7"/>
      <c r="E182" s="7" t="str">
        <f>IF(D182&lt;&gt;"",Board!G182,"")</f>
        <v/>
      </c>
    </row>
    <row r="183" spans="1:5" x14ac:dyDescent="0.25">
      <c r="A183">
        <v>181</v>
      </c>
      <c r="B183" s="8"/>
      <c r="C183" s="7"/>
      <c r="E183" s="7" t="str">
        <f>IF(D183&lt;&gt;"",Board!G183,"")</f>
        <v/>
      </c>
    </row>
    <row r="184" spans="1:5" x14ac:dyDescent="0.25">
      <c r="A184">
        <v>182</v>
      </c>
      <c r="B184" s="8"/>
      <c r="C184" s="7"/>
      <c r="E184" s="7" t="str">
        <f>IF(D184&lt;&gt;"",Board!G184,"")</f>
        <v/>
      </c>
    </row>
    <row r="185" spans="1:5" x14ac:dyDescent="0.25">
      <c r="A185">
        <v>183</v>
      </c>
      <c r="B185" s="8"/>
      <c r="C185" s="7"/>
      <c r="E185" s="7" t="str">
        <f>IF(D185&lt;&gt;"",Board!G185,"")</f>
        <v/>
      </c>
    </row>
    <row r="186" spans="1:5" x14ac:dyDescent="0.25">
      <c r="A186">
        <v>184</v>
      </c>
      <c r="B186" s="8"/>
      <c r="C186" s="7"/>
      <c r="E186" s="7" t="str">
        <f>IF(D186&lt;&gt;"",Board!G186,"")</f>
        <v/>
      </c>
    </row>
    <row r="187" spans="1:5" x14ac:dyDescent="0.25">
      <c r="A187">
        <v>185</v>
      </c>
      <c r="B187" s="8"/>
      <c r="C187" s="7"/>
      <c r="E187" s="7" t="str">
        <f>IF(D187&lt;&gt;"",Board!G187,"")</f>
        <v/>
      </c>
    </row>
    <row r="188" spans="1:5" x14ac:dyDescent="0.25">
      <c r="A188">
        <v>186</v>
      </c>
      <c r="B188" s="8"/>
      <c r="C188" s="7"/>
      <c r="E188" s="7" t="str">
        <f>IF(D188&lt;&gt;"",Board!G188,"")</f>
        <v/>
      </c>
    </row>
    <row r="189" spans="1:5" x14ac:dyDescent="0.25">
      <c r="A189">
        <v>187</v>
      </c>
      <c r="B189" s="8"/>
      <c r="C189" s="7"/>
      <c r="E189" s="7" t="str">
        <f>IF(D189&lt;&gt;"",Board!G189,"")</f>
        <v/>
      </c>
    </row>
    <row r="190" spans="1:5" x14ac:dyDescent="0.25">
      <c r="A190">
        <v>188</v>
      </c>
      <c r="B190" s="8"/>
      <c r="C190" s="7"/>
      <c r="E190" s="7" t="str">
        <f>IF(D190&lt;&gt;"",Board!G190,"")</f>
        <v/>
      </c>
    </row>
    <row r="191" spans="1:5" x14ac:dyDescent="0.25">
      <c r="A191">
        <v>189</v>
      </c>
      <c r="B191" s="8"/>
      <c r="C191" s="7"/>
      <c r="E191" s="7" t="str">
        <f>IF(D191&lt;&gt;"",Board!G191,"")</f>
        <v/>
      </c>
    </row>
    <row r="192" spans="1:5" x14ac:dyDescent="0.25">
      <c r="A192">
        <v>190</v>
      </c>
      <c r="B192" s="8"/>
      <c r="C192" s="7"/>
      <c r="E192" s="7" t="str">
        <f>IF(D192&lt;&gt;"",Board!G192,"")</f>
        <v/>
      </c>
    </row>
    <row r="193" spans="1:5" x14ac:dyDescent="0.25">
      <c r="A193">
        <v>191</v>
      </c>
      <c r="B193" s="8"/>
      <c r="C193" s="7"/>
      <c r="E193" s="7" t="str">
        <f>IF(D193&lt;&gt;"",Board!G193,"")</f>
        <v/>
      </c>
    </row>
    <row r="194" spans="1:5" x14ac:dyDescent="0.25">
      <c r="A194">
        <v>192</v>
      </c>
      <c r="B194" s="8"/>
      <c r="C194" s="7"/>
      <c r="E194" s="7" t="str">
        <f>IF(D194&lt;&gt;"",Board!G194,"")</f>
        <v/>
      </c>
    </row>
    <row r="195" spans="1:5" x14ac:dyDescent="0.25">
      <c r="A195">
        <v>193</v>
      </c>
      <c r="B195" s="8"/>
      <c r="C195" s="7"/>
      <c r="E195" s="7" t="str">
        <f>IF(D195&lt;&gt;"",Board!G195,"")</f>
        <v/>
      </c>
    </row>
    <row r="196" spans="1:5" x14ac:dyDescent="0.25">
      <c r="A196">
        <v>194</v>
      </c>
      <c r="B196" s="8"/>
      <c r="C196" s="7"/>
      <c r="E196" s="7" t="str">
        <f>IF(D196&lt;&gt;"",Board!G196,"")</f>
        <v/>
      </c>
    </row>
    <row r="197" spans="1:5" x14ac:dyDescent="0.25">
      <c r="A197">
        <v>195</v>
      </c>
      <c r="B197" s="8"/>
      <c r="C197" s="7"/>
      <c r="E197" s="7" t="str">
        <f>IF(D197&lt;&gt;"",Board!G197,"")</f>
        <v/>
      </c>
    </row>
    <row r="198" spans="1:5" x14ac:dyDescent="0.25">
      <c r="A198">
        <v>196</v>
      </c>
      <c r="B198" s="8"/>
      <c r="C198" s="7"/>
      <c r="E198" s="7" t="str">
        <f>IF(D198&lt;&gt;"",Board!G198,"")</f>
        <v/>
      </c>
    </row>
    <row r="199" spans="1:5" x14ac:dyDescent="0.25">
      <c r="A199">
        <v>197</v>
      </c>
      <c r="B199" s="8"/>
      <c r="C199" s="7"/>
      <c r="E199" s="7" t="str">
        <f>IF(D199&lt;&gt;"",Board!G199,"")</f>
        <v/>
      </c>
    </row>
    <row r="200" spans="1:5" x14ac:dyDescent="0.25">
      <c r="A200">
        <v>198</v>
      </c>
      <c r="B200" s="8"/>
      <c r="C200" s="7"/>
      <c r="E200" s="7" t="str">
        <f>IF(D200&lt;&gt;"",Board!G200,"")</f>
        <v/>
      </c>
    </row>
    <row r="201" spans="1:5" x14ac:dyDescent="0.25">
      <c r="A201">
        <v>199</v>
      </c>
      <c r="B201" s="8"/>
      <c r="C201" s="7"/>
      <c r="E201" s="7" t="str">
        <f>IF(D201&lt;&gt;"",Board!G201,"")</f>
        <v/>
      </c>
    </row>
    <row r="202" spans="1:5" x14ac:dyDescent="0.25">
      <c r="A202">
        <v>200</v>
      </c>
      <c r="B202" s="8"/>
      <c r="C202" s="7"/>
      <c r="E202" s="7" t="str">
        <f>IF(D202&lt;&gt;"",Board!G202,"")</f>
        <v/>
      </c>
    </row>
    <row r="203" spans="1:5" x14ac:dyDescent="0.25">
      <c r="A203">
        <v>201</v>
      </c>
      <c r="B203" s="8"/>
      <c r="C203" s="7"/>
      <c r="E203" s="7" t="str">
        <f>IF(D203&lt;&gt;"",Board!G203,"")</f>
        <v/>
      </c>
    </row>
    <row r="204" spans="1:5" x14ac:dyDescent="0.25">
      <c r="A204">
        <v>202</v>
      </c>
      <c r="B204" s="8"/>
      <c r="C204" s="7"/>
      <c r="E204" s="7" t="str">
        <f>IF(D204&lt;&gt;"",Board!G204,"")</f>
        <v/>
      </c>
    </row>
    <row r="205" spans="1:5" x14ac:dyDescent="0.25">
      <c r="A205">
        <v>203</v>
      </c>
      <c r="B205" s="8"/>
      <c r="C205" s="7"/>
      <c r="E205" s="7" t="str">
        <f>IF(D205&lt;&gt;"",Board!G205,"")</f>
        <v/>
      </c>
    </row>
    <row r="206" spans="1:5" x14ac:dyDescent="0.25">
      <c r="A206">
        <v>204</v>
      </c>
      <c r="B206" s="8"/>
      <c r="C206" s="7"/>
      <c r="E206" s="7" t="str">
        <f>IF(D206&lt;&gt;"",Board!G206,"")</f>
        <v/>
      </c>
    </row>
    <row r="207" spans="1:5" x14ac:dyDescent="0.25">
      <c r="A207">
        <v>205</v>
      </c>
      <c r="B207" s="8"/>
      <c r="C207" s="7"/>
      <c r="E207" s="7" t="str">
        <f>IF(D207&lt;&gt;"",Board!G207,"")</f>
        <v/>
      </c>
    </row>
    <row r="208" spans="1:5" x14ac:dyDescent="0.25">
      <c r="A208">
        <v>206</v>
      </c>
      <c r="B208" s="8"/>
      <c r="C208" s="7"/>
      <c r="E208" s="7" t="str">
        <f>IF(D208&lt;&gt;"",Board!G208,"")</f>
        <v/>
      </c>
    </row>
    <row r="209" spans="1:5" x14ac:dyDescent="0.25">
      <c r="A209">
        <v>207</v>
      </c>
      <c r="B209" s="8"/>
      <c r="C209" s="7"/>
      <c r="E209" s="7" t="str">
        <f>IF(D209&lt;&gt;"",Board!G209,"")</f>
        <v/>
      </c>
    </row>
    <row r="210" spans="1:5" x14ac:dyDescent="0.25">
      <c r="A210">
        <v>208</v>
      </c>
      <c r="B210" s="8"/>
      <c r="C210" s="7"/>
      <c r="E210" s="7" t="str">
        <f>IF(D210&lt;&gt;"",Board!G210,"")</f>
        <v/>
      </c>
    </row>
    <row r="211" spans="1:5" x14ac:dyDescent="0.25">
      <c r="A211">
        <v>209</v>
      </c>
      <c r="B211" s="8"/>
      <c r="C211" s="7"/>
      <c r="E211" s="7" t="str">
        <f>IF(D211&lt;&gt;"",Board!G211,"")</f>
        <v/>
      </c>
    </row>
    <row r="212" spans="1:5" x14ac:dyDescent="0.25">
      <c r="A212">
        <v>210</v>
      </c>
      <c r="B212" s="8"/>
      <c r="C212" s="7"/>
      <c r="E212" s="7" t="str">
        <f>IF(D212&lt;&gt;"",Board!G212,"")</f>
        <v/>
      </c>
    </row>
    <row r="213" spans="1:5" x14ac:dyDescent="0.25">
      <c r="A213">
        <v>211</v>
      </c>
      <c r="B213" s="8"/>
      <c r="C213" s="7"/>
      <c r="E213" s="7" t="str">
        <f>IF(D213&lt;&gt;"",Board!G213,"")</f>
        <v/>
      </c>
    </row>
    <row r="214" spans="1:5" x14ac:dyDescent="0.25">
      <c r="A214">
        <v>212</v>
      </c>
      <c r="B214" s="8"/>
      <c r="C214" s="7"/>
      <c r="E214" s="7" t="str">
        <f>IF(D214&lt;&gt;"",Board!G214,"")</f>
        <v/>
      </c>
    </row>
    <row r="215" spans="1:5" x14ac:dyDescent="0.25">
      <c r="A215">
        <v>213</v>
      </c>
      <c r="B215" s="8"/>
      <c r="C215" s="7"/>
      <c r="E215" s="7" t="str">
        <f>IF(D215&lt;&gt;"",Board!G215,"")</f>
        <v/>
      </c>
    </row>
    <row r="216" spans="1:5" x14ac:dyDescent="0.25">
      <c r="A216">
        <v>214</v>
      </c>
      <c r="B216" s="8"/>
      <c r="C216" s="7"/>
      <c r="E216" s="7" t="str">
        <f>IF(D216&lt;&gt;"",Board!G216,"")</f>
        <v/>
      </c>
    </row>
    <row r="217" spans="1:5" x14ac:dyDescent="0.25">
      <c r="A217">
        <v>215</v>
      </c>
      <c r="B217" s="8"/>
      <c r="C217" s="7"/>
      <c r="E217" s="7" t="str">
        <f>IF(D217&lt;&gt;"",Board!G217,"")</f>
        <v/>
      </c>
    </row>
    <row r="218" spans="1:5" x14ac:dyDescent="0.25">
      <c r="A218">
        <v>216</v>
      </c>
      <c r="B218" s="8"/>
      <c r="C218" s="7"/>
      <c r="E218" s="7" t="str">
        <f>IF(D218&lt;&gt;"",Board!G218,"")</f>
        <v/>
      </c>
    </row>
    <row r="219" spans="1:5" x14ac:dyDescent="0.25">
      <c r="A219">
        <v>217</v>
      </c>
      <c r="B219" s="8"/>
      <c r="C219" s="7"/>
      <c r="E219" s="7" t="str">
        <f>IF(D219&lt;&gt;"",Board!G219,"")</f>
        <v/>
      </c>
    </row>
    <row r="220" spans="1:5" x14ac:dyDescent="0.25">
      <c r="A220">
        <v>218</v>
      </c>
      <c r="B220" s="8"/>
      <c r="C220" s="7"/>
      <c r="E220" s="7" t="str">
        <f>IF(D220&lt;&gt;"",Board!G220,"")</f>
        <v/>
      </c>
    </row>
    <row r="221" spans="1:5" x14ac:dyDescent="0.25">
      <c r="A221">
        <v>219</v>
      </c>
      <c r="B221" s="8"/>
      <c r="C221" s="7"/>
      <c r="E221" s="7" t="str">
        <f>IF(D221&lt;&gt;"",Board!G221,"")</f>
        <v/>
      </c>
    </row>
    <row r="222" spans="1:5" x14ac:dyDescent="0.25">
      <c r="A222">
        <v>220</v>
      </c>
      <c r="B222" s="8"/>
      <c r="C222" s="7"/>
      <c r="E222" s="7" t="str">
        <f>IF(D222&lt;&gt;"",Board!G222,"")</f>
        <v/>
      </c>
    </row>
    <row r="223" spans="1:5" x14ac:dyDescent="0.25">
      <c r="A223">
        <v>221</v>
      </c>
      <c r="B223" s="8"/>
      <c r="C223" s="7"/>
      <c r="E223" s="7" t="str">
        <f>IF(D223&lt;&gt;"",Board!G223,"")</f>
        <v/>
      </c>
    </row>
    <row r="224" spans="1:5" x14ac:dyDescent="0.25">
      <c r="A224">
        <v>222</v>
      </c>
      <c r="E224" s="7" t="str">
        <f>IF(D224&lt;&gt;"",Board!G224,"")</f>
        <v/>
      </c>
    </row>
    <row r="225" spans="1:5" x14ac:dyDescent="0.25">
      <c r="A225">
        <v>223</v>
      </c>
      <c r="E225" s="7" t="str">
        <f>IF(D225&lt;&gt;"",Board!G225,"")</f>
        <v/>
      </c>
    </row>
    <row r="226" spans="1:5" x14ac:dyDescent="0.25">
      <c r="A226">
        <v>224</v>
      </c>
      <c r="E226" s="7" t="str">
        <f>IF(D226&lt;&gt;"",Board!G226,"")</f>
        <v/>
      </c>
    </row>
    <row r="227" spans="1:5" x14ac:dyDescent="0.25">
      <c r="A227">
        <v>225</v>
      </c>
      <c r="E227" s="7" t="str">
        <f>IF(D227&lt;&gt;"",Board!G227,"")</f>
        <v/>
      </c>
    </row>
    <row r="228" spans="1:5" x14ac:dyDescent="0.25">
      <c r="A228">
        <v>226</v>
      </c>
      <c r="E228" s="7" t="str">
        <f>IF(D228&lt;&gt;"",Board!G228,"")</f>
        <v/>
      </c>
    </row>
    <row r="229" spans="1:5" x14ac:dyDescent="0.25">
      <c r="A229">
        <v>227</v>
      </c>
      <c r="E229" s="7" t="str">
        <f>IF(D229&lt;&gt;"",Board!G229,"")</f>
        <v/>
      </c>
    </row>
    <row r="230" spans="1:5" x14ac:dyDescent="0.25">
      <c r="A230">
        <v>228</v>
      </c>
      <c r="E230" s="7" t="str">
        <f>IF(D230&lt;&gt;"",Board!G230,"")</f>
        <v/>
      </c>
    </row>
    <row r="231" spans="1:5" x14ac:dyDescent="0.25">
      <c r="A231">
        <v>229</v>
      </c>
      <c r="E231" s="7" t="str">
        <f>IF(D231&lt;&gt;"",Board!G231,"")</f>
        <v/>
      </c>
    </row>
    <row r="232" spans="1:5" x14ac:dyDescent="0.25">
      <c r="A232">
        <v>230</v>
      </c>
      <c r="E232" s="7" t="str">
        <f>IF(D232&lt;&gt;"",Board!G232,"")</f>
        <v/>
      </c>
    </row>
    <row r="233" spans="1:5" x14ac:dyDescent="0.25">
      <c r="A233">
        <v>231</v>
      </c>
      <c r="E233" s="7" t="str">
        <f>IF(D233&lt;&gt;"",Board!G233,"")</f>
        <v/>
      </c>
    </row>
    <row r="234" spans="1:5" x14ac:dyDescent="0.25">
      <c r="A234">
        <v>232</v>
      </c>
      <c r="E234" s="7" t="str">
        <f>IF(D234&lt;&gt;"",Board!G234,"")</f>
        <v/>
      </c>
    </row>
    <row r="235" spans="1:5" x14ac:dyDescent="0.25">
      <c r="A235">
        <v>233</v>
      </c>
      <c r="E235" s="7" t="str">
        <f>IF(D235&lt;&gt;"",Board!G235,"")</f>
        <v/>
      </c>
    </row>
    <row r="236" spans="1:5" x14ac:dyDescent="0.25">
      <c r="A236">
        <v>234</v>
      </c>
      <c r="E236" s="7" t="str">
        <f>IF(D236&lt;&gt;"",Board!G236,"")</f>
        <v/>
      </c>
    </row>
    <row r="237" spans="1:5" x14ac:dyDescent="0.25">
      <c r="A237">
        <v>235</v>
      </c>
      <c r="E237" s="7" t="str">
        <f>IF(D237&lt;&gt;"",Board!G237,"")</f>
        <v/>
      </c>
    </row>
    <row r="238" spans="1:5" x14ac:dyDescent="0.25">
      <c r="A238">
        <v>236</v>
      </c>
      <c r="E238" s="7" t="str">
        <f>IF(D238&lt;&gt;"",Board!G238,"")</f>
        <v/>
      </c>
    </row>
    <row r="239" spans="1:5" x14ac:dyDescent="0.25">
      <c r="A239">
        <v>237</v>
      </c>
      <c r="E239" s="7" t="str">
        <f>IF(D239&lt;&gt;"",Board!G239,"")</f>
        <v/>
      </c>
    </row>
    <row r="240" spans="1:5" x14ac:dyDescent="0.25">
      <c r="A240">
        <v>238</v>
      </c>
      <c r="E240" s="7" t="str">
        <f>IF(D240&lt;&gt;"",Board!G240,"")</f>
        <v/>
      </c>
    </row>
    <row r="241" spans="1:5" x14ac:dyDescent="0.25">
      <c r="A241">
        <v>239</v>
      </c>
      <c r="E241" s="7" t="str">
        <f>IF(D241&lt;&gt;"",Board!G241,"")</f>
        <v/>
      </c>
    </row>
    <row r="242" spans="1:5" x14ac:dyDescent="0.25">
      <c r="A242">
        <v>240</v>
      </c>
      <c r="E242" s="7" t="str">
        <f>IF(D242&lt;&gt;"",Board!G242,"")</f>
        <v/>
      </c>
    </row>
    <row r="243" spans="1:5" x14ac:dyDescent="0.25">
      <c r="A243">
        <v>241</v>
      </c>
      <c r="E243" s="7" t="str">
        <f>IF(D243&lt;&gt;"",Board!G243,"")</f>
        <v/>
      </c>
    </row>
    <row r="244" spans="1:5" x14ac:dyDescent="0.25">
      <c r="A244">
        <v>242</v>
      </c>
      <c r="E244" s="7" t="str">
        <f>IF(D244&lt;&gt;"",Board!G244,"")</f>
        <v/>
      </c>
    </row>
    <row r="245" spans="1:5" x14ac:dyDescent="0.25">
      <c r="A245">
        <v>243</v>
      </c>
      <c r="E245" s="7" t="str">
        <f>IF(D245&lt;&gt;"",Board!G245,"")</f>
        <v/>
      </c>
    </row>
    <row r="246" spans="1:5" x14ac:dyDescent="0.25">
      <c r="A246">
        <v>244</v>
      </c>
      <c r="E246" s="7" t="str">
        <f>IF(D246&lt;&gt;"",Board!G246,"")</f>
        <v/>
      </c>
    </row>
    <row r="247" spans="1:5" x14ac:dyDescent="0.25">
      <c r="A247">
        <v>245</v>
      </c>
      <c r="E247" s="7" t="str">
        <f>IF(D247&lt;&gt;"",Board!G247,"")</f>
        <v/>
      </c>
    </row>
    <row r="248" spans="1:5" x14ac:dyDescent="0.25">
      <c r="A248">
        <v>246</v>
      </c>
      <c r="E248" s="7" t="str">
        <f>IF(D248&lt;&gt;"",Board!G248,"")</f>
        <v/>
      </c>
    </row>
    <row r="249" spans="1:5" x14ac:dyDescent="0.25">
      <c r="A249">
        <v>247</v>
      </c>
      <c r="E249" s="7" t="str">
        <f>IF(D249&lt;&gt;"",Board!G249,"")</f>
        <v/>
      </c>
    </row>
    <row r="250" spans="1:5" x14ac:dyDescent="0.25">
      <c r="A250">
        <v>248</v>
      </c>
      <c r="E250" s="7" t="str">
        <f>IF(D250&lt;&gt;"",Board!G250,"")</f>
        <v/>
      </c>
    </row>
    <row r="251" spans="1:5" x14ac:dyDescent="0.25">
      <c r="A251">
        <v>249</v>
      </c>
      <c r="E251" s="7" t="str">
        <f>IF(D251&lt;&gt;"",Board!G251,"")</f>
        <v/>
      </c>
    </row>
    <row r="252" spans="1:5" x14ac:dyDescent="0.25">
      <c r="A252">
        <v>250</v>
      </c>
      <c r="E252" s="7" t="str">
        <f>IF(D252&lt;&gt;"",Board!G252,"")</f>
        <v/>
      </c>
    </row>
    <row r="253" spans="1:5" x14ac:dyDescent="0.25">
      <c r="A253">
        <v>251</v>
      </c>
      <c r="E253" s="7" t="str">
        <f>IF(D253&lt;&gt;"",Board!G253,"")</f>
        <v/>
      </c>
    </row>
    <row r="254" spans="1:5" x14ac:dyDescent="0.25">
      <c r="A254">
        <v>252</v>
      </c>
      <c r="E254" s="7" t="str">
        <f>IF(D254&lt;&gt;"",Board!G254,"")</f>
        <v/>
      </c>
    </row>
    <row r="255" spans="1:5" x14ac:dyDescent="0.25">
      <c r="A255">
        <v>253</v>
      </c>
      <c r="E255" s="7" t="str">
        <f>IF(D255&lt;&gt;"",Board!G255,"")</f>
        <v/>
      </c>
    </row>
    <row r="256" spans="1:5" x14ac:dyDescent="0.25">
      <c r="A256">
        <v>254</v>
      </c>
      <c r="E256" s="7" t="str">
        <f>IF(D256&lt;&gt;"",Board!G256,"")</f>
        <v/>
      </c>
    </row>
    <row r="257" spans="1:5" x14ac:dyDescent="0.25">
      <c r="A257">
        <v>255</v>
      </c>
      <c r="E257" s="7" t="str">
        <f>IF(D257&lt;&gt;"",Board!G257,"")</f>
        <v/>
      </c>
    </row>
    <row r="258" spans="1:5" x14ac:dyDescent="0.25">
      <c r="A258">
        <v>256</v>
      </c>
      <c r="E258" s="7" t="str">
        <f>IF(D258&lt;&gt;"",Board!G258,"")</f>
        <v/>
      </c>
    </row>
    <row r="259" spans="1:5" x14ac:dyDescent="0.25">
      <c r="A259">
        <v>257</v>
      </c>
      <c r="E259" s="7" t="str">
        <f>IF(D259&lt;&gt;"",Board!G259,"")</f>
        <v/>
      </c>
    </row>
    <row r="260" spans="1:5" x14ac:dyDescent="0.25">
      <c r="A260">
        <v>258</v>
      </c>
      <c r="E260" s="7" t="str">
        <f>IF(D260&lt;&gt;"",Board!G260,"")</f>
        <v/>
      </c>
    </row>
    <row r="261" spans="1:5" x14ac:dyDescent="0.25">
      <c r="A261">
        <v>259</v>
      </c>
      <c r="E261" s="7" t="str">
        <f>IF(D261&lt;&gt;"",Board!G261,"")</f>
        <v/>
      </c>
    </row>
    <row r="262" spans="1:5" x14ac:dyDescent="0.25">
      <c r="A262">
        <v>260</v>
      </c>
      <c r="E262" s="7" t="str">
        <f>IF(D262&lt;&gt;"",Board!G262,"")</f>
        <v/>
      </c>
    </row>
    <row r="263" spans="1:5" x14ac:dyDescent="0.25">
      <c r="A263">
        <v>261</v>
      </c>
      <c r="E263" s="7" t="str">
        <f>IF(D263&lt;&gt;"",Board!G263,"")</f>
        <v/>
      </c>
    </row>
    <row r="264" spans="1:5" x14ac:dyDescent="0.25">
      <c r="A264">
        <v>262</v>
      </c>
      <c r="E264" s="7" t="str">
        <f>IF(D264&lt;&gt;"",Board!G264,"")</f>
        <v/>
      </c>
    </row>
    <row r="265" spans="1:5" x14ac:dyDescent="0.25">
      <c r="A265">
        <v>263</v>
      </c>
      <c r="E265" s="7" t="str">
        <f>IF(D265&lt;&gt;"",Board!G265,"")</f>
        <v/>
      </c>
    </row>
    <row r="266" spans="1:5" x14ac:dyDescent="0.25">
      <c r="A266">
        <v>264</v>
      </c>
      <c r="E266" s="7" t="str">
        <f>IF(D266&lt;&gt;"",Board!G266,"")</f>
        <v/>
      </c>
    </row>
    <row r="267" spans="1:5" x14ac:dyDescent="0.25">
      <c r="A267">
        <v>265</v>
      </c>
      <c r="E267" s="7" t="str">
        <f>IF(D267&lt;&gt;"",Board!G267,"")</f>
        <v/>
      </c>
    </row>
    <row r="268" spans="1:5" x14ac:dyDescent="0.25">
      <c r="A268">
        <v>266</v>
      </c>
      <c r="E268" s="7" t="str">
        <f>IF(D268&lt;&gt;"",Board!G268,"")</f>
        <v/>
      </c>
    </row>
    <row r="269" spans="1:5" x14ac:dyDescent="0.25">
      <c r="A269">
        <v>267</v>
      </c>
      <c r="E269" s="7" t="str">
        <f>IF(D269&lt;&gt;"",Board!G269,"")</f>
        <v/>
      </c>
    </row>
    <row r="270" spans="1:5" x14ac:dyDescent="0.25">
      <c r="A270">
        <v>268</v>
      </c>
      <c r="E270" s="7" t="str">
        <f>IF(D270&lt;&gt;"",Board!G270,"")</f>
        <v/>
      </c>
    </row>
    <row r="271" spans="1:5" x14ac:dyDescent="0.25">
      <c r="A271">
        <v>269</v>
      </c>
      <c r="E271" s="7" t="str">
        <f>IF(D271&lt;&gt;"",Board!G271,"")</f>
        <v/>
      </c>
    </row>
    <row r="272" spans="1:5" x14ac:dyDescent="0.25">
      <c r="A272">
        <v>270</v>
      </c>
      <c r="E272" s="7" t="str">
        <f>IF(D272&lt;&gt;"",Board!G272,"")</f>
        <v/>
      </c>
    </row>
    <row r="273" spans="1:5" x14ac:dyDescent="0.25">
      <c r="A273">
        <v>271</v>
      </c>
      <c r="E273" s="7" t="str">
        <f>IF(D273&lt;&gt;"",Board!G273,"")</f>
        <v/>
      </c>
    </row>
    <row r="274" spans="1:5" x14ac:dyDescent="0.25">
      <c r="A274">
        <v>272</v>
      </c>
      <c r="E274" s="7" t="str">
        <f>IF(D274&lt;&gt;"",Board!G274,"")</f>
        <v/>
      </c>
    </row>
    <row r="275" spans="1:5" x14ac:dyDescent="0.25">
      <c r="A275">
        <v>273</v>
      </c>
      <c r="E275" s="7" t="str">
        <f>IF(D275&lt;&gt;"",Board!G275,"")</f>
        <v/>
      </c>
    </row>
    <row r="276" spans="1:5" x14ac:dyDescent="0.25">
      <c r="A276">
        <v>274</v>
      </c>
      <c r="E276" s="7" t="str">
        <f>IF(D276&lt;&gt;"",Board!G276,"")</f>
        <v/>
      </c>
    </row>
    <row r="277" spans="1:5" x14ac:dyDescent="0.25">
      <c r="A277">
        <v>275</v>
      </c>
      <c r="E277" s="7" t="str">
        <f>IF(D277&lt;&gt;"",Board!G277,"")</f>
        <v/>
      </c>
    </row>
    <row r="278" spans="1:5" x14ac:dyDescent="0.25">
      <c r="A278">
        <v>276</v>
      </c>
      <c r="E278" s="7" t="str">
        <f>IF(D278&lt;&gt;"",Board!G278,"")</f>
        <v/>
      </c>
    </row>
    <row r="279" spans="1:5" x14ac:dyDescent="0.25">
      <c r="A279">
        <v>277</v>
      </c>
      <c r="E279" s="7" t="str">
        <f>IF(D279&lt;&gt;"",Board!G279,"")</f>
        <v/>
      </c>
    </row>
    <row r="280" spans="1:5" x14ac:dyDescent="0.25">
      <c r="A280">
        <v>278</v>
      </c>
      <c r="E280" s="7" t="str">
        <f>IF(D280&lt;&gt;"",Board!G280,"")</f>
        <v/>
      </c>
    </row>
    <row r="281" spans="1:5" x14ac:dyDescent="0.25">
      <c r="A281">
        <v>279</v>
      </c>
      <c r="E281" s="7" t="str">
        <f>IF(D281&lt;&gt;"",Board!G281,"")</f>
        <v/>
      </c>
    </row>
    <row r="282" spans="1:5" x14ac:dyDescent="0.25">
      <c r="A282">
        <v>280</v>
      </c>
      <c r="E282" s="7" t="str">
        <f>IF(D282&lt;&gt;"",Board!G282,"")</f>
        <v/>
      </c>
    </row>
    <row r="283" spans="1:5" x14ac:dyDescent="0.25">
      <c r="A283">
        <v>281</v>
      </c>
      <c r="E283" s="7" t="str">
        <f>IF(D283&lt;&gt;"",Board!G283,"")</f>
        <v/>
      </c>
    </row>
    <row r="284" spans="1:5" x14ac:dyDescent="0.25">
      <c r="A284">
        <v>282</v>
      </c>
      <c r="E284" s="7" t="str">
        <f>IF(D284&lt;&gt;"",Board!G284,"")</f>
        <v/>
      </c>
    </row>
    <row r="285" spans="1:5" x14ac:dyDescent="0.25">
      <c r="A285">
        <v>283</v>
      </c>
      <c r="E285" s="7" t="str">
        <f>IF(D285&lt;&gt;"",Board!G285,"")</f>
        <v/>
      </c>
    </row>
    <row r="286" spans="1:5" x14ac:dyDescent="0.25">
      <c r="A286">
        <v>284</v>
      </c>
      <c r="E286" s="7" t="str">
        <f>IF(D286&lt;&gt;"",Board!G286,"")</f>
        <v/>
      </c>
    </row>
    <row r="287" spans="1:5" x14ac:dyDescent="0.25">
      <c r="A287">
        <v>285</v>
      </c>
      <c r="E287" s="7" t="str">
        <f>IF(D287&lt;&gt;"",Board!G287,"")</f>
        <v/>
      </c>
    </row>
    <row r="288" spans="1:5" x14ac:dyDescent="0.25">
      <c r="A288">
        <v>286</v>
      </c>
      <c r="E288" s="7" t="str">
        <f>IF(D288&lt;&gt;"",Board!G288,"")</f>
        <v/>
      </c>
    </row>
    <row r="289" spans="1:5" x14ac:dyDescent="0.25">
      <c r="A289">
        <v>287</v>
      </c>
      <c r="E289" s="7" t="str">
        <f>IF(D289&lt;&gt;"",Board!G289,"")</f>
        <v/>
      </c>
    </row>
    <row r="290" spans="1:5" x14ac:dyDescent="0.25">
      <c r="A290">
        <v>288</v>
      </c>
      <c r="E290" s="7" t="str">
        <f>IF(D290&lt;&gt;"",Board!G290,"")</f>
        <v/>
      </c>
    </row>
    <row r="291" spans="1:5" x14ac:dyDescent="0.25">
      <c r="A291">
        <v>289</v>
      </c>
      <c r="E291" s="7" t="str">
        <f>IF(D291&lt;&gt;"",Board!G291,"")</f>
        <v/>
      </c>
    </row>
    <row r="292" spans="1:5" x14ac:dyDescent="0.25">
      <c r="A292">
        <v>290</v>
      </c>
      <c r="E292" s="7" t="str">
        <f>IF(D292&lt;&gt;"",Board!G292,"")</f>
        <v/>
      </c>
    </row>
    <row r="293" spans="1:5" x14ac:dyDescent="0.25">
      <c r="A293">
        <v>291</v>
      </c>
      <c r="E293" s="7" t="str">
        <f>IF(D293&lt;&gt;"",Board!G293,"")</f>
        <v/>
      </c>
    </row>
    <row r="294" spans="1:5" x14ac:dyDescent="0.25">
      <c r="A294">
        <v>292</v>
      </c>
      <c r="E294" s="7" t="str">
        <f>IF(D294&lt;&gt;"",Board!G294,"")</f>
        <v/>
      </c>
    </row>
    <row r="295" spans="1:5" x14ac:dyDescent="0.25">
      <c r="A295">
        <v>293</v>
      </c>
      <c r="E295" s="7" t="str">
        <f>IF(D295&lt;&gt;"",Board!G295,"")</f>
        <v/>
      </c>
    </row>
    <row r="296" spans="1:5" x14ac:dyDescent="0.25">
      <c r="A296">
        <v>294</v>
      </c>
      <c r="E296" s="7" t="str">
        <f>IF(D296&lt;&gt;"",Board!G296,"")</f>
        <v/>
      </c>
    </row>
    <row r="297" spans="1:5" x14ac:dyDescent="0.25">
      <c r="A297">
        <v>295</v>
      </c>
      <c r="E297" s="7" t="str">
        <f>IF(D297&lt;&gt;"",Board!G297,"")</f>
        <v/>
      </c>
    </row>
    <row r="298" spans="1:5" x14ac:dyDescent="0.25">
      <c r="A298">
        <v>296</v>
      </c>
      <c r="E298" s="7" t="str">
        <f>IF(D298&lt;&gt;"",Board!G298,"")</f>
        <v/>
      </c>
    </row>
    <row r="299" spans="1:5" x14ac:dyDescent="0.25">
      <c r="A299">
        <v>297</v>
      </c>
      <c r="E299" s="7" t="str">
        <f>IF(D299&lt;&gt;"",Board!G299,"")</f>
        <v/>
      </c>
    </row>
    <row r="300" spans="1:5" x14ac:dyDescent="0.25">
      <c r="A300">
        <v>298</v>
      </c>
      <c r="E300" s="7" t="str">
        <f>IF(D300&lt;&gt;"",Board!G300,"")</f>
        <v/>
      </c>
    </row>
    <row r="301" spans="1:5" x14ac:dyDescent="0.25">
      <c r="A301">
        <v>299</v>
      </c>
      <c r="E301" s="7" t="str">
        <f>IF(D301&lt;&gt;"",Board!G301,"")</f>
        <v/>
      </c>
    </row>
    <row r="302" spans="1:5" x14ac:dyDescent="0.25">
      <c r="A302">
        <v>300</v>
      </c>
      <c r="E302" s="7" t="str">
        <f>IF(D302&lt;&gt;"",Board!G302,"")</f>
        <v/>
      </c>
    </row>
    <row r="303" spans="1:5" x14ac:dyDescent="0.25">
      <c r="A303">
        <v>301</v>
      </c>
      <c r="E303" s="7" t="str">
        <f>IF(D303&lt;&gt;"",Board!G303,"")</f>
        <v/>
      </c>
    </row>
    <row r="304" spans="1:5" x14ac:dyDescent="0.25">
      <c r="A304">
        <v>302</v>
      </c>
      <c r="E304" s="7" t="str">
        <f>IF(D304&lt;&gt;"",Board!G304,"")</f>
        <v/>
      </c>
    </row>
    <row r="305" spans="1:5" x14ac:dyDescent="0.25">
      <c r="A305">
        <v>303</v>
      </c>
      <c r="E305" s="7" t="str">
        <f>IF(D305&lt;&gt;"",Board!G305,"")</f>
        <v/>
      </c>
    </row>
    <row r="306" spans="1:5" x14ac:dyDescent="0.25">
      <c r="A306">
        <v>304</v>
      </c>
      <c r="E306" s="7" t="str">
        <f>IF(D306&lt;&gt;"",Board!G306,"")</f>
        <v/>
      </c>
    </row>
    <row r="307" spans="1:5" x14ac:dyDescent="0.25">
      <c r="A307">
        <v>305</v>
      </c>
      <c r="E307" s="7" t="str">
        <f>IF(D307&lt;&gt;"",Board!G307,"")</f>
        <v/>
      </c>
    </row>
    <row r="308" spans="1:5" x14ac:dyDescent="0.25">
      <c r="A308">
        <v>306</v>
      </c>
      <c r="E308" s="7" t="str">
        <f>IF(D308&lt;&gt;"",Board!G308,"")</f>
        <v/>
      </c>
    </row>
    <row r="309" spans="1:5" x14ac:dyDescent="0.25">
      <c r="A309">
        <v>307</v>
      </c>
      <c r="E309" s="7" t="str">
        <f>IF(D309&lt;&gt;"",Board!G309,"")</f>
        <v/>
      </c>
    </row>
    <row r="310" spans="1:5" x14ac:dyDescent="0.25">
      <c r="A310">
        <v>308</v>
      </c>
      <c r="E310" s="7" t="str">
        <f>IF(D310&lt;&gt;"",Board!G310,"")</f>
        <v/>
      </c>
    </row>
    <row r="311" spans="1:5" x14ac:dyDescent="0.25">
      <c r="A311">
        <v>309</v>
      </c>
      <c r="E311" s="7" t="str">
        <f>IF(D311&lt;&gt;"",Board!G311,"")</f>
        <v/>
      </c>
    </row>
    <row r="312" spans="1:5" x14ac:dyDescent="0.25">
      <c r="A312">
        <v>310</v>
      </c>
      <c r="E312" s="7" t="str">
        <f>IF(D312&lt;&gt;"",Board!G312,"")</f>
        <v/>
      </c>
    </row>
    <row r="313" spans="1:5" x14ac:dyDescent="0.25">
      <c r="A313">
        <v>311</v>
      </c>
      <c r="E313" s="7" t="str">
        <f>IF(D313&lt;&gt;"",Board!G313,"")</f>
        <v/>
      </c>
    </row>
    <row r="314" spans="1:5" x14ac:dyDescent="0.25">
      <c r="A314">
        <v>312</v>
      </c>
      <c r="E314" s="7" t="str">
        <f>IF(D314&lt;&gt;"",Board!G314,"")</f>
        <v/>
      </c>
    </row>
    <row r="315" spans="1:5" x14ac:dyDescent="0.25">
      <c r="A315">
        <v>313</v>
      </c>
      <c r="E315" s="7" t="str">
        <f>IF(D315&lt;&gt;"",Board!G315,"")</f>
        <v/>
      </c>
    </row>
    <row r="316" spans="1:5" x14ac:dyDescent="0.25">
      <c r="A316">
        <v>314</v>
      </c>
      <c r="E316" s="7" t="str">
        <f>IF(D316&lt;&gt;"",Board!G316,"")</f>
        <v/>
      </c>
    </row>
    <row r="317" spans="1:5" x14ac:dyDescent="0.25">
      <c r="A317">
        <v>315</v>
      </c>
      <c r="E317" s="7" t="str">
        <f>IF(D317&lt;&gt;"",Board!G317,"")</f>
        <v/>
      </c>
    </row>
    <row r="318" spans="1:5" x14ac:dyDescent="0.25">
      <c r="A318">
        <v>316</v>
      </c>
      <c r="E318" s="7" t="str">
        <f>IF(D318&lt;&gt;"",Board!G318,"")</f>
        <v/>
      </c>
    </row>
    <row r="319" spans="1:5" x14ac:dyDescent="0.25">
      <c r="A319">
        <v>317</v>
      </c>
      <c r="E319" s="7" t="str">
        <f>IF(D319&lt;&gt;"",Board!G319,"")</f>
        <v/>
      </c>
    </row>
    <row r="320" spans="1:5" x14ac:dyDescent="0.25">
      <c r="A320">
        <v>318</v>
      </c>
      <c r="E320" s="7" t="str">
        <f>IF(D320&lt;&gt;"",Board!G320,"")</f>
        <v/>
      </c>
    </row>
    <row r="321" spans="1:5" x14ac:dyDescent="0.25">
      <c r="A321">
        <v>319</v>
      </c>
      <c r="E321" s="7" t="str">
        <f>IF(D321&lt;&gt;"",Board!G321,"")</f>
        <v/>
      </c>
    </row>
    <row r="322" spans="1:5" x14ac:dyDescent="0.25">
      <c r="A322">
        <v>320</v>
      </c>
      <c r="E322" s="7" t="str">
        <f>IF(D322&lt;&gt;"",Board!G322,"")</f>
        <v/>
      </c>
    </row>
    <row r="323" spans="1:5" x14ac:dyDescent="0.25">
      <c r="A323">
        <v>321</v>
      </c>
      <c r="E323" s="7" t="str">
        <f>IF(D323&lt;&gt;"",Board!G323,"")</f>
        <v/>
      </c>
    </row>
    <row r="324" spans="1:5" x14ac:dyDescent="0.25">
      <c r="A324">
        <v>322</v>
      </c>
      <c r="E324" s="7" t="str">
        <f>IF(D324&lt;&gt;"",Board!G324,"")</f>
        <v/>
      </c>
    </row>
    <row r="325" spans="1:5" x14ac:dyDescent="0.25">
      <c r="A325">
        <v>323</v>
      </c>
      <c r="E325" s="7" t="str">
        <f>IF(D325&lt;&gt;"",Board!G325,"")</f>
        <v/>
      </c>
    </row>
    <row r="326" spans="1:5" x14ac:dyDescent="0.25">
      <c r="A326">
        <v>324</v>
      </c>
      <c r="E326" s="7" t="str">
        <f>IF(D326&lt;&gt;"",Board!G326,"")</f>
        <v/>
      </c>
    </row>
    <row r="327" spans="1:5" x14ac:dyDescent="0.25">
      <c r="A327">
        <v>325</v>
      </c>
      <c r="E327" s="7" t="str">
        <f>IF(D327&lt;&gt;"",Board!G327,"")</f>
        <v/>
      </c>
    </row>
    <row r="328" spans="1:5" x14ac:dyDescent="0.25">
      <c r="A328">
        <v>326</v>
      </c>
      <c r="E328" s="7" t="str">
        <f>IF(D328&lt;&gt;"",Board!G328,"")</f>
        <v/>
      </c>
    </row>
    <row r="329" spans="1:5" x14ac:dyDescent="0.25">
      <c r="A329">
        <v>327</v>
      </c>
      <c r="E329" s="7" t="str">
        <f>IF(D329&lt;&gt;"",Board!G329,"")</f>
        <v/>
      </c>
    </row>
    <row r="330" spans="1:5" x14ac:dyDescent="0.25">
      <c r="A330">
        <v>328</v>
      </c>
      <c r="E330" s="7" t="str">
        <f>IF(D330&lt;&gt;"",Board!G330,"")</f>
        <v/>
      </c>
    </row>
    <row r="331" spans="1:5" x14ac:dyDescent="0.25">
      <c r="A331">
        <v>329</v>
      </c>
      <c r="E331" s="7" t="str">
        <f>IF(D331&lt;&gt;"",Board!G331,"")</f>
        <v/>
      </c>
    </row>
    <row r="332" spans="1:5" x14ac:dyDescent="0.25">
      <c r="A332">
        <v>330</v>
      </c>
      <c r="E332" s="7" t="str">
        <f>IF(D332&lt;&gt;"",Board!G332,"")</f>
        <v/>
      </c>
    </row>
    <row r="333" spans="1:5" x14ac:dyDescent="0.25">
      <c r="A333">
        <v>331</v>
      </c>
      <c r="E333" s="7" t="str">
        <f>IF(D333&lt;&gt;"",Board!G333,"")</f>
        <v/>
      </c>
    </row>
    <row r="334" spans="1:5" x14ac:dyDescent="0.25">
      <c r="A334">
        <v>332</v>
      </c>
      <c r="E334" s="7" t="str">
        <f>IF(D334&lt;&gt;"",Board!G334,"")</f>
        <v/>
      </c>
    </row>
    <row r="335" spans="1:5" x14ac:dyDescent="0.25">
      <c r="A335">
        <v>333</v>
      </c>
      <c r="E335" s="7" t="str">
        <f>IF(D335&lt;&gt;"",Board!G335,"")</f>
        <v/>
      </c>
    </row>
    <row r="336" spans="1:5" x14ac:dyDescent="0.25">
      <c r="A336">
        <v>334</v>
      </c>
      <c r="E336" s="7" t="str">
        <f>IF(D336&lt;&gt;"",Board!G336,"")</f>
        <v/>
      </c>
    </row>
    <row r="337" spans="1:5" x14ac:dyDescent="0.25">
      <c r="A337">
        <v>335</v>
      </c>
      <c r="E337" s="7" t="str">
        <f>IF(D337&lt;&gt;"",Board!G337,"")</f>
        <v/>
      </c>
    </row>
    <row r="338" spans="1:5" x14ac:dyDescent="0.25">
      <c r="A338">
        <v>336</v>
      </c>
      <c r="E338" s="7" t="str">
        <f>IF(D338&lt;&gt;"",Board!G338,"")</f>
        <v/>
      </c>
    </row>
    <row r="339" spans="1:5" x14ac:dyDescent="0.25">
      <c r="A339">
        <v>337</v>
      </c>
      <c r="E339" s="7" t="str">
        <f>IF(D339&lt;&gt;"",Board!G339,"")</f>
        <v/>
      </c>
    </row>
    <row r="340" spans="1:5" x14ac:dyDescent="0.25">
      <c r="A340">
        <v>338</v>
      </c>
      <c r="E340" s="7" t="str">
        <f>IF(D340&lt;&gt;"",Board!G340,"")</f>
        <v/>
      </c>
    </row>
    <row r="341" spans="1:5" x14ac:dyDescent="0.25">
      <c r="A341">
        <v>339</v>
      </c>
      <c r="E341" s="7" t="str">
        <f>IF(D341&lt;&gt;"",Board!G341,"")</f>
        <v/>
      </c>
    </row>
    <row r="342" spans="1:5" x14ac:dyDescent="0.25">
      <c r="A342">
        <v>340</v>
      </c>
      <c r="E342" s="7" t="str">
        <f>IF(D342&lt;&gt;"",Board!G342,"")</f>
        <v/>
      </c>
    </row>
    <row r="343" spans="1:5" x14ac:dyDescent="0.25">
      <c r="A343">
        <v>341</v>
      </c>
      <c r="E343" s="7" t="str">
        <f>IF(D343&lt;&gt;"",Board!G343,"")</f>
        <v/>
      </c>
    </row>
    <row r="344" spans="1:5" x14ac:dyDescent="0.25">
      <c r="A344">
        <v>342</v>
      </c>
      <c r="E344" s="7" t="str">
        <f>IF(D344&lt;&gt;"",Board!G344,"")</f>
        <v/>
      </c>
    </row>
    <row r="345" spans="1:5" x14ac:dyDescent="0.25">
      <c r="A345">
        <v>343</v>
      </c>
      <c r="E345" s="7" t="str">
        <f>IF(D345&lt;&gt;"",Board!G345,"")</f>
        <v/>
      </c>
    </row>
    <row r="346" spans="1:5" x14ac:dyDescent="0.25">
      <c r="A346">
        <v>344</v>
      </c>
      <c r="E346" s="7" t="str">
        <f>IF(D346&lt;&gt;"",Board!G346,"")</f>
        <v/>
      </c>
    </row>
    <row r="347" spans="1:5" x14ac:dyDescent="0.25">
      <c r="A347">
        <v>345</v>
      </c>
      <c r="E347" s="7" t="str">
        <f>IF(D347&lt;&gt;"",Board!G347,"")</f>
        <v/>
      </c>
    </row>
    <row r="348" spans="1:5" x14ac:dyDescent="0.25">
      <c r="A348">
        <v>346</v>
      </c>
      <c r="E348" s="7" t="str">
        <f>IF(D348&lt;&gt;"",Board!G348,"")</f>
        <v/>
      </c>
    </row>
    <row r="349" spans="1:5" x14ac:dyDescent="0.25">
      <c r="A349">
        <v>347</v>
      </c>
      <c r="E349" s="7" t="str">
        <f>IF(D349&lt;&gt;"",Board!G349,"")</f>
        <v/>
      </c>
    </row>
    <row r="350" spans="1:5" x14ac:dyDescent="0.25">
      <c r="A350">
        <v>348</v>
      </c>
      <c r="E350" s="7" t="str">
        <f>IF(D350&lt;&gt;"",Board!G350,"")</f>
        <v/>
      </c>
    </row>
    <row r="351" spans="1:5" x14ac:dyDescent="0.25">
      <c r="A351">
        <v>349</v>
      </c>
      <c r="E351" s="7" t="str">
        <f>IF(D351&lt;&gt;"",Board!G351,"")</f>
        <v/>
      </c>
    </row>
    <row r="352" spans="1:5" x14ac:dyDescent="0.25">
      <c r="A352">
        <v>350</v>
      </c>
      <c r="E352" s="7" t="str">
        <f>IF(D352&lt;&gt;"",Board!G352,"")</f>
        <v/>
      </c>
    </row>
    <row r="353" spans="1:5" x14ac:dyDescent="0.25">
      <c r="A353">
        <v>351</v>
      </c>
      <c r="E353" s="7" t="str">
        <f>IF(D353&lt;&gt;"",Board!G353,"")</f>
        <v/>
      </c>
    </row>
    <row r="354" spans="1:5" x14ac:dyDescent="0.25">
      <c r="A354">
        <v>352</v>
      </c>
      <c r="E354" s="7" t="str">
        <f>IF(D354&lt;&gt;"",Board!G354,"")</f>
        <v/>
      </c>
    </row>
    <row r="355" spans="1:5" x14ac:dyDescent="0.25">
      <c r="A355">
        <v>353</v>
      </c>
      <c r="E355" s="7" t="str">
        <f>IF(D355&lt;&gt;"",Board!G355,"")</f>
        <v/>
      </c>
    </row>
    <row r="356" spans="1:5" x14ac:dyDescent="0.25">
      <c r="A356">
        <v>354</v>
      </c>
      <c r="E356" s="7" t="str">
        <f>IF(D356&lt;&gt;"",Board!G356,"")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Board!$D$3:$D$524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election activeCell="R19" sqref="R19"/>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07" t="s">
        <v>21</v>
      </c>
      <c r="C1" s="107" t="s">
        <v>26</v>
      </c>
      <c r="D1" s="107" t="s">
        <v>27</v>
      </c>
      <c r="E1" s="26" t="s">
        <v>3</v>
      </c>
      <c r="F1" s="1" t="s">
        <v>5</v>
      </c>
      <c r="G1" s="1" t="s">
        <v>6</v>
      </c>
      <c r="H1" s="6"/>
      <c r="I1" s="1" t="s">
        <v>7</v>
      </c>
      <c r="J1" s="6"/>
      <c r="K1" s="1" t="s">
        <v>8</v>
      </c>
      <c r="L1" s="6"/>
      <c r="M1" s="107" t="s">
        <v>9</v>
      </c>
      <c r="N1" s="110" t="s">
        <v>11</v>
      </c>
      <c r="O1" s="111" t="s">
        <v>10</v>
      </c>
    </row>
    <row r="2" spans="1:15" x14ac:dyDescent="0.25">
      <c r="B2" s="107" t="s">
        <v>1</v>
      </c>
      <c r="C2" s="107"/>
      <c r="D2" s="107"/>
      <c r="E2" s="26"/>
      <c r="F2" s="6"/>
      <c r="G2" s="2" t="s">
        <v>13</v>
      </c>
      <c r="H2" s="3" t="s">
        <v>14</v>
      </c>
      <c r="I2" s="2" t="s">
        <v>13</v>
      </c>
      <c r="J2" s="3" t="s">
        <v>14</v>
      </c>
      <c r="K2" s="2" t="s">
        <v>13</v>
      </c>
      <c r="L2" s="3" t="s">
        <v>14</v>
      </c>
      <c r="M2" s="107"/>
      <c r="N2" s="110"/>
      <c r="O2" s="111"/>
    </row>
    <row r="3" spans="1:15" ht="14.45" x14ac:dyDescent="0.3">
      <c r="A3">
        <v>1</v>
      </c>
      <c r="B3" s="8" t="str">
        <f t="shared" ref="B3:B27" si="0">IF(D3&lt;&gt;"","SPM"&amp;A3,"")</f>
        <v>SPM1</v>
      </c>
      <c r="C3" s="7" t="str">
        <f>IF(D3&lt;&gt;"","blk-"&amp;B3&amp;"-"&amp;A3,"")</f>
        <v>blk-SPM1-1</v>
      </c>
      <c r="D3" t="s">
        <v>28</v>
      </c>
      <c r="E3" s="7" t="str">
        <f>IF(D3&lt;&gt;"",Board!G3,"")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IF(D4&lt;&gt;"",Board!G4,"")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IF(D5&lt;&gt;"",Board!G5,"")</f>
        <v/>
      </c>
      <c r="N5" t="str">
        <f t="shared" si="2"/>
        <v/>
      </c>
      <c r="O5" t="b">
        <f t="shared" si="3"/>
        <v>0</v>
      </c>
    </row>
    <row r="6" spans="1:15" ht="14.45" x14ac:dyDescent="0.3">
      <c r="A6">
        <v>4</v>
      </c>
      <c r="B6" s="8" t="str">
        <f t="shared" si="0"/>
        <v/>
      </c>
      <c r="C6" s="7" t="str">
        <f t="shared" si="1"/>
        <v/>
      </c>
      <c r="E6" s="7" t="str">
        <f>IF(D6&lt;&gt;"",Board!G6,"")</f>
        <v/>
      </c>
      <c r="N6" t="str">
        <f t="shared" si="2"/>
        <v/>
      </c>
      <c r="O6" t="b">
        <f t="shared" si="3"/>
        <v>0</v>
      </c>
    </row>
    <row r="7" spans="1:15" ht="14.45" x14ac:dyDescent="0.3">
      <c r="A7">
        <v>5</v>
      </c>
      <c r="B7" s="8" t="str">
        <f t="shared" si="0"/>
        <v/>
      </c>
      <c r="C7" s="7" t="str">
        <f t="shared" si="1"/>
        <v/>
      </c>
      <c r="E7" s="7" t="str">
        <f>IF(D7&lt;&gt;"",Board!G7,"")</f>
        <v/>
      </c>
      <c r="N7" t="str">
        <f t="shared" si="2"/>
        <v/>
      </c>
      <c r="O7" t="b">
        <f t="shared" si="3"/>
        <v>0</v>
      </c>
    </row>
    <row r="8" spans="1:15" ht="14.45" x14ac:dyDescent="0.3">
      <c r="A8">
        <v>6</v>
      </c>
      <c r="B8" s="8" t="str">
        <f t="shared" si="0"/>
        <v/>
      </c>
      <c r="C8" s="7" t="str">
        <f t="shared" si="1"/>
        <v/>
      </c>
      <c r="E8" s="7" t="str">
        <f>IF(D8&lt;&gt;"",Board!G8,"")</f>
        <v/>
      </c>
      <c r="N8" t="str">
        <f t="shared" si="2"/>
        <v/>
      </c>
      <c r="O8" t="b">
        <f t="shared" si="3"/>
        <v>0</v>
      </c>
    </row>
    <row r="9" spans="1:15" ht="14.45" x14ac:dyDescent="0.3">
      <c r="A9">
        <v>7</v>
      </c>
      <c r="B9" s="8" t="str">
        <f t="shared" si="0"/>
        <v/>
      </c>
      <c r="C9" s="7" t="str">
        <f t="shared" si="1"/>
        <v/>
      </c>
      <c r="E9" s="7" t="str">
        <f>IF(D9&lt;&gt;"",Board!G9,"")</f>
        <v/>
      </c>
      <c r="N9" t="str">
        <f t="shared" si="2"/>
        <v/>
      </c>
      <c r="O9" t="b">
        <f t="shared" si="3"/>
        <v>0</v>
      </c>
    </row>
    <row r="10" spans="1:15" ht="14.45" x14ac:dyDescent="0.3">
      <c r="A10">
        <v>8</v>
      </c>
      <c r="B10" s="8" t="str">
        <f t="shared" si="0"/>
        <v/>
      </c>
      <c r="C10" s="7" t="str">
        <f t="shared" si="1"/>
        <v/>
      </c>
      <c r="E10" s="7" t="str">
        <f>IF(D10&lt;&gt;"",Board!G10,"")</f>
        <v/>
      </c>
      <c r="N10" t="str">
        <f t="shared" si="2"/>
        <v/>
      </c>
      <c r="O10" t="b">
        <f t="shared" si="3"/>
        <v>0</v>
      </c>
    </row>
    <row r="11" spans="1:15" ht="14.45" x14ac:dyDescent="0.3">
      <c r="A11">
        <v>9</v>
      </c>
      <c r="B11" s="8" t="str">
        <f t="shared" si="0"/>
        <v/>
      </c>
      <c r="C11" s="7" t="str">
        <f t="shared" si="1"/>
        <v/>
      </c>
      <c r="E11" s="7" t="str">
        <f>IF(D11&lt;&gt;"",Board!G11,"")</f>
        <v/>
      </c>
      <c r="N11" t="str">
        <f t="shared" si="2"/>
        <v/>
      </c>
      <c r="O11" t="b">
        <f t="shared" si="3"/>
        <v>0</v>
      </c>
    </row>
    <row r="12" spans="1:15" ht="14.45" x14ac:dyDescent="0.3">
      <c r="A12">
        <v>10</v>
      </c>
      <c r="B12" s="8" t="str">
        <f t="shared" si="0"/>
        <v/>
      </c>
      <c r="C12" s="7" t="str">
        <f t="shared" si="1"/>
        <v/>
      </c>
      <c r="E12" s="7" t="str">
        <f>IF(D12&lt;&gt;"",Board!G12,"")</f>
        <v/>
      </c>
      <c r="N12" t="str">
        <f t="shared" si="2"/>
        <v/>
      </c>
      <c r="O12" t="b">
        <f t="shared" si="3"/>
        <v>0</v>
      </c>
    </row>
    <row r="13" spans="1:15" ht="14.45" x14ac:dyDescent="0.3">
      <c r="A13">
        <v>11</v>
      </c>
      <c r="B13" s="8" t="str">
        <f t="shared" si="0"/>
        <v/>
      </c>
      <c r="C13" s="7" t="str">
        <f t="shared" si="1"/>
        <v/>
      </c>
      <c r="E13" s="7" t="str">
        <f>IF(D13&lt;&gt;"",Board!G13,"")</f>
        <v/>
      </c>
      <c r="N13" t="str">
        <f t="shared" si="2"/>
        <v/>
      </c>
      <c r="O13" t="b">
        <f t="shared" si="3"/>
        <v>0</v>
      </c>
    </row>
    <row r="14" spans="1:15" ht="14.45" x14ac:dyDescent="0.3">
      <c r="A14">
        <v>12</v>
      </c>
      <c r="B14" s="8" t="str">
        <f t="shared" si="0"/>
        <v/>
      </c>
      <c r="C14" s="7" t="str">
        <f t="shared" si="1"/>
        <v/>
      </c>
      <c r="E14" s="7" t="str">
        <f>IF(D14&lt;&gt;"",Board!G14,"")</f>
        <v/>
      </c>
      <c r="N14" t="str">
        <f t="shared" si="2"/>
        <v/>
      </c>
      <c r="O14" t="b">
        <f t="shared" si="3"/>
        <v>0</v>
      </c>
    </row>
    <row r="15" spans="1:15" ht="14.45" x14ac:dyDescent="0.3">
      <c r="A15">
        <v>13</v>
      </c>
      <c r="B15" s="8" t="str">
        <f t="shared" si="0"/>
        <v/>
      </c>
      <c r="C15" s="7" t="str">
        <f t="shared" si="1"/>
        <v/>
      </c>
      <c r="E15" s="7" t="str">
        <f>IF(D15&lt;&gt;"",Board!G15,"")</f>
        <v/>
      </c>
      <c r="N15" t="str">
        <f t="shared" si="2"/>
        <v/>
      </c>
      <c r="O15" t="b">
        <f t="shared" si="3"/>
        <v>0</v>
      </c>
    </row>
    <row r="16" spans="1:15" ht="14.45" x14ac:dyDescent="0.3">
      <c r="A16">
        <v>14</v>
      </c>
      <c r="B16" s="8" t="str">
        <f t="shared" si="0"/>
        <v/>
      </c>
      <c r="C16" s="7" t="str">
        <f t="shared" si="1"/>
        <v/>
      </c>
      <c r="E16" s="7" t="str">
        <f>IF(D16&lt;&gt;"",Board!G16,"")</f>
        <v/>
      </c>
      <c r="N16" t="str">
        <f t="shared" si="2"/>
        <v/>
      </c>
      <c r="O16" t="b">
        <f t="shared" si="3"/>
        <v>0</v>
      </c>
    </row>
    <row r="17" spans="1:15" ht="14.45" x14ac:dyDescent="0.3">
      <c r="A17">
        <v>15</v>
      </c>
      <c r="B17" s="8" t="str">
        <f t="shared" si="0"/>
        <v/>
      </c>
      <c r="C17" s="7" t="str">
        <f t="shared" si="1"/>
        <v/>
      </c>
      <c r="E17" s="7" t="str">
        <f>IF(D17&lt;&gt;"",Board!G17,"")</f>
        <v/>
      </c>
      <c r="N17" t="str">
        <f t="shared" si="2"/>
        <v/>
      </c>
      <c r="O17" t="b">
        <f t="shared" si="3"/>
        <v>0</v>
      </c>
    </row>
    <row r="18" spans="1:15" ht="14.45" x14ac:dyDescent="0.3">
      <c r="A18">
        <v>16</v>
      </c>
      <c r="B18" s="8" t="str">
        <f t="shared" si="0"/>
        <v/>
      </c>
      <c r="C18" s="7" t="str">
        <f t="shared" si="1"/>
        <v/>
      </c>
      <c r="E18" s="7" t="str">
        <f>IF(D18&lt;&gt;"",Board!G18,"")</f>
        <v/>
      </c>
      <c r="N18" t="str">
        <f t="shared" si="2"/>
        <v/>
      </c>
      <c r="O18" t="b">
        <f t="shared" si="3"/>
        <v>0</v>
      </c>
    </row>
    <row r="19" spans="1:15" ht="14.45" x14ac:dyDescent="0.3">
      <c r="A19">
        <v>17</v>
      </c>
      <c r="B19" s="8" t="str">
        <f t="shared" si="0"/>
        <v/>
      </c>
      <c r="C19" s="7" t="str">
        <f t="shared" si="1"/>
        <v/>
      </c>
      <c r="E19" s="7" t="str">
        <f>IF(D19&lt;&gt;"",Board!G19,"")</f>
        <v/>
      </c>
      <c r="N19" t="str">
        <f t="shared" si="2"/>
        <v/>
      </c>
      <c r="O19" t="b">
        <f t="shared" si="3"/>
        <v>0</v>
      </c>
    </row>
    <row r="20" spans="1:15" ht="14.45" x14ac:dyDescent="0.3">
      <c r="A20">
        <v>18</v>
      </c>
      <c r="B20" s="8" t="str">
        <f t="shared" si="0"/>
        <v/>
      </c>
      <c r="C20" s="7" t="str">
        <f t="shared" si="1"/>
        <v/>
      </c>
      <c r="E20" s="7" t="str">
        <f>IF(D20&lt;&gt;"",Board!G20,"")</f>
        <v/>
      </c>
      <c r="N20" t="str">
        <f t="shared" si="2"/>
        <v/>
      </c>
      <c r="O20" t="b">
        <f t="shared" si="3"/>
        <v>0</v>
      </c>
    </row>
    <row r="21" spans="1:15" ht="14.45" x14ac:dyDescent="0.3">
      <c r="A21">
        <v>19</v>
      </c>
      <c r="B21" s="8" t="str">
        <f t="shared" si="0"/>
        <v/>
      </c>
      <c r="C21" s="7" t="str">
        <f t="shared" si="1"/>
        <v/>
      </c>
      <c r="E21" s="7" t="str">
        <f>IF(D21&lt;&gt;"",Board!G21,"")</f>
        <v/>
      </c>
      <c r="N21" t="str">
        <f t="shared" si="2"/>
        <v/>
      </c>
      <c r="O21" t="b">
        <f t="shared" si="3"/>
        <v>0</v>
      </c>
    </row>
    <row r="22" spans="1:15" ht="14.45" x14ac:dyDescent="0.3">
      <c r="A22">
        <v>20</v>
      </c>
      <c r="B22" s="8" t="str">
        <f t="shared" si="0"/>
        <v/>
      </c>
      <c r="C22" s="7" t="str">
        <f t="shared" si="1"/>
        <v/>
      </c>
      <c r="E22" s="7" t="str">
        <f>IF(D22&lt;&gt;"",Board!G22,"")</f>
        <v/>
      </c>
      <c r="N22" t="str">
        <f t="shared" si="2"/>
        <v/>
      </c>
      <c r="O22" t="b">
        <f t="shared" si="3"/>
        <v>0</v>
      </c>
    </row>
    <row r="23" spans="1:15" ht="14.45" x14ac:dyDescent="0.3">
      <c r="A23">
        <v>21</v>
      </c>
      <c r="B23" s="8" t="str">
        <f t="shared" si="0"/>
        <v/>
      </c>
      <c r="C23" s="7" t="str">
        <f t="shared" si="1"/>
        <v/>
      </c>
      <c r="E23" s="7" t="str">
        <f>IF(D23&lt;&gt;"",Board!G23,"")</f>
        <v/>
      </c>
      <c r="N23" t="str">
        <f t="shared" si="2"/>
        <v/>
      </c>
      <c r="O23" t="b">
        <f t="shared" si="3"/>
        <v>0</v>
      </c>
    </row>
    <row r="24" spans="1:15" ht="14.45" x14ac:dyDescent="0.3">
      <c r="A24">
        <v>22</v>
      </c>
      <c r="B24" s="8" t="str">
        <f t="shared" si="0"/>
        <v/>
      </c>
      <c r="C24" s="7" t="str">
        <f t="shared" si="1"/>
        <v/>
      </c>
      <c r="E24" s="7" t="str">
        <f>IF(D24&lt;&gt;"",Board!G24,"")</f>
        <v/>
      </c>
      <c r="N24" t="str">
        <f t="shared" si="2"/>
        <v/>
      </c>
      <c r="O24" t="b">
        <f t="shared" si="3"/>
        <v>0</v>
      </c>
    </row>
    <row r="25" spans="1:15" ht="14.45" x14ac:dyDescent="0.3">
      <c r="A25">
        <v>23</v>
      </c>
      <c r="B25" s="8" t="str">
        <f t="shared" si="0"/>
        <v/>
      </c>
      <c r="C25" s="7" t="str">
        <f t="shared" si="1"/>
        <v/>
      </c>
      <c r="E25" s="7" t="str">
        <f>IF(D25&lt;&gt;"",Board!G25,"")</f>
        <v/>
      </c>
      <c r="O25" t="b">
        <f t="shared" si="3"/>
        <v>0</v>
      </c>
    </row>
    <row r="26" spans="1:15" x14ac:dyDescent="0.25">
      <c r="A26">
        <v>24</v>
      </c>
      <c r="B26" s="8" t="str">
        <f t="shared" si="0"/>
        <v/>
      </c>
      <c r="C26" s="7" t="str">
        <f t="shared" si="1"/>
        <v/>
      </c>
      <c r="E26" s="7" t="str">
        <f>IF(D26&lt;&gt;"",Board!G26,"")</f>
        <v/>
      </c>
      <c r="O26" t="b">
        <f t="shared" si="3"/>
        <v>0</v>
      </c>
    </row>
    <row r="27" spans="1:15" x14ac:dyDescent="0.25">
      <c r="A27">
        <v>25</v>
      </c>
      <c r="B27" s="8" t="str">
        <f t="shared" si="0"/>
        <v/>
      </c>
      <c r="C27" s="7" t="str">
        <f t="shared" si="1"/>
        <v/>
      </c>
      <c r="E27" s="7" t="str">
        <f>IF(D27&lt;&gt;"",Board!G27,"")</f>
        <v/>
      </c>
    </row>
    <row r="28" spans="1:15" x14ac:dyDescent="0.25">
      <c r="A28">
        <v>26</v>
      </c>
      <c r="B28" s="8"/>
      <c r="C28" s="7" t="str">
        <f t="shared" si="1"/>
        <v/>
      </c>
      <c r="E28" s="7" t="str">
        <f>IF(D28&lt;&gt;"",Board!G28,"")</f>
        <v/>
      </c>
    </row>
    <row r="29" spans="1:15" x14ac:dyDescent="0.25">
      <c r="A29">
        <v>27</v>
      </c>
      <c r="B29" s="8"/>
      <c r="C29" s="7" t="str">
        <f t="shared" si="1"/>
        <v/>
      </c>
      <c r="E29" s="7" t="str">
        <f>IF(D29&lt;&gt;"",Board!G29,"")</f>
        <v/>
      </c>
    </row>
    <row r="30" spans="1:15" x14ac:dyDescent="0.25">
      <c r="A30">
        <v>28</v>
      </c>
      <c r="B30" s="8"/>
      <c r="C30" s="7" t="str">
        <f t="shared" si="1"/>
        <v/>
      </c>
      <c r="E30" s="7" t="str">
        <f>IF(D30&lt;&gt;"",Board!G30,"")</f>
        <v/>
      </c>
    </row>
    <row r="31" spans="1:15" x14ac:dyDescent="0.25">
      <c r="A31">
        <v>29</v>
      </c>
      <c r="B31" s="8"/>
      <c r="C31" s="7" t="str">
        <f t="shared" si="1"/>
        <v/>
      </c>
      <c r="E31" s="7" t="str">
        <f>IF(D31&lt;&gt;"",Board!G31,"")</f>
        <v/>
      </c>
    </row>
    <row r="32" spans="1:15" x14ac:dyDescent="0.25">
      <c r="A32">
        <v>30</v>
      </c>
      <c r="B32" s="8"/>
      <c r="C32" s="7" t="str">
        <f t="shared" si="1"/>
        <v/>
      </c>
      <c r="E32" s="7" t="str">
        <f>IF(D32&lt;&gt;"",Board!G32,"")</f>
        <v/>
      </c>
    </row>
    <row r="33" spans="1:5" x14ac:dyDescent="0.25">
      <c r="A33">
        <v>31</v>
      </c>
      <c r="B33" s="8"/>
      <c r="C33" s="7" t="str">
        <f t="shared" si="1"/>
        <v/>
      </c>
      <c r="E33" s="7" t="str">
        <f>IF(D33&lt;&gt;"",Board!G33,"")</f>
        <v/>
      </c>
    </row>
    <row r="34" spans="1:5" x14ac:dyDescent="0.25">
      <c r="A34">
        <v>32</v>
      </c>
      <c r="B34" s="8"/>
      <c r="C34" s="7" t="str">
        <f t="shared" si="1"/>
        <v/>
      </c>
      <c r="E34" s="7" t="str">
        <f>IF(D34&lt;&gt;"",Board!G34,"")</f>
        <v/>
      </c>
    </row>
    <row r="35" spans="1:5" x14ac:dyDescent="0.25">
      <c r="A35">
        <v>33</v>
      </c>
      <c r="B35" s="8"/>
      <c r="C35" s="7" t="str">
        <f t="shared" si="1"/>
        <v/>
      </c>
      <c r="E35" s="7" t="str">
        <f>IF(D35&lt;&gt;"",Board!G35,"")</f>
        <v/>
      </c>
    </row>
    <row r="36" spans="1:5" x14ac:dyDescent="0.25">
      <c r="A36">
        <v>34</v>
      </c>
      <c r="B36" s="8"/>
      <c r="C36" s="7" t="str">
        <f t="shared" si="1"/>
        <v/>
      </c>
      <c r="E36" s="7" t="str">
        <f>IF(D36&lt;&gt;"",Board!G36,"")</f>
        <v/>
      </c>
    </row>
    <row r="37" spans="1:5" x14ac:dyDescent="0.25">
      <c r="A37">
        <v>35</v>
      </c>
      <c r="B37" s="8"/>
      <c r="C37" s="7" t="str">
        <f t="shared" si="1"/>
        <v/>
      </c>
      <c r="E37" s="7" t="str">
        <f>IF(D37&lt;&gt;"",Board!G37,"")</f>
        <v/>
      </c>
    </row>
    <row r="38" spans="1:5" x14ac:dyDescent="0.25">
      <c r="A38">
        <v>36</v>
      </c>
      <c r="B38" s="8"/>
      <c r="C38" s="7" t="str">
        <f t="shared" si="1"/>
        <v/>
      </c>
      <c r="E38" s="7" t="str">
        <f>IF(D38&lt;&gt;"",Board!G38,"")</f>
        <v/>
      </c>
    </row>
    <row r="39" spans="1:5" x14ac:dyDescent="0.25">
      <c r="A39">
        <v>37</v>
      </c>
      <c r="B39" s="8"/>
      <c r="C39" s="7" t="str">
        <f t="shared" si="1"/>
        <v/>
      </c>
      <c r="E39" s="7" t="str">
        <f>IF(D39&lt;&gt;"",Board!G39,"")</f>
        <v/>
      </c>
    </row>
    <row r="40" spans="1:5" x14ac:dyDescent="0.25">
      <c r="A40">
        <v>38</v>
      </c>
      <c r="B40" s="8"/>
      <c r="C40" s="7" t="str">
        <f t="shared" si="1"/>
        <v/>
      </c>
      <c r="E40" s="7" t="str">
        <f>IF(D40&lt;&gt;"",Board!G40,"")</f>
        <v/>
      </c>
    </row>
    <row r="41" spans="1:5" x14ac:dyDescent="0.25">
      <c r="A41">
        <v>39</v>
      </c>
      <c r="B41" s="8"/>
      <c r="C41" s="7" t="str">
        <f t="shared" si="1"/>
        <v/>
      </c>
      <c r="E41" s="7" t="str">
        <f>IF(D41&lt;&gt;"",Board!G41,"")</f>
        <v/>
      </c>
    </row>
    <row r="42" spans="1:5" x14ac:dyDescent="0.25">
      <c r="A42">
        <v>40</v>
      </c>
      <c r="B42" s="8"/>
      <c r="C42" s="7" t="str">
        <f t="shared" si="1"/>
        <v/>
      </c>
      <c r="E42" s="7" t="str">
        <f>IF(D42&lt;&gt;"",Board!G42,"")</f>
        <v/>
      </c>
    </row>
    <row r="43" spans="1:5" x14ac:dyDescent="0.25">
      <c r="A43">
        <v>41</v>
      </c>
      <c r="B43" s="8"/>
      <c r="C43" s="7" t="str">
        <f t="shared" si="1"/>
        <v/>
      </c>
      <c r="E43" s="7" t="str">
        <f>IF(D43&lt;&gt;"",Board!G43,"")</f>
        <v/>
      </c>
    </row>
    <row r="44" spans="1:5" x14ac:dyDescent="0.25">
      <c r="A44">
        <v>42</v>
      </c>
      <c r="B44" s="8"/>
      <c r="C44" s="7" t="str">
        <f t="shared" si="1"/>
        <v/>
      </c>
      <c r="E44" s="7" t="str">
        <f>IF(D44&lt;&gt;"",Board!G44,"")</f>
        <v/>
      </c>
    </row>
    <row r="45" spans="1:5" x14ac:dyDescent="0.25">
      <c r="A45">
        <v>43</v>
      </c>
      <c r="B45" s="8"/>
      <c r="C45" s="7" t="str">
        <f t="shared" si="1"/>
        <v/>
      </c>
      <c r="E45" s="7" t="str">
        <f>IF(D45&lt;&gt;"",Board!G45,"")</f>
        <v/>
      </c>
    </row>
    <row r="46" spans="1:5" x14ac:dyDescent="0.25">
      <c r="A46">
        <v>44</v>
      </c>
      <c r="B46" s="8"/>
      <c r="C46" s="7" t="str">
        <f t="shared" si="1"/>
        <v/>
      </c>
      <c r="E46" s="7" t="str">
        <f>IF(D46&lt;&gt;"",Board!G46,"")</f>
        <v/>
      </c>
    </row>
    <row r="47" spans="1:5" x14ac:dyDescent="0.25">
      <c r="A47">
        <v>45</v>
      </c>
      <c r="B47" s="8"/>
      <c r="C47" s="7" t="str">
        <f t="shared" si="1"/>
        <v/>
      </c>
      <c r="E47" s="7" t="str">
        <f>IF(D47&lt;&gt;"",Board!G47,"")</f>
        <v/>
      </c>
    </row>
    <row r="48" spans="1:5" x14ac:dyDescent="0.25">
      <c r="A48">
        <v>46</v>
      </c>
      <c r="B48" s="8"/>
      <c r="C48" s="7" t="str">
        <f t="shared" si="1"/>
        <v/>
      </c>
      <c r="E48" s="7" t="str">
        <f>IF(D48&lt;&gt;"",Board!G48,"")</f>
        <v/>
      </c>
    </row>
    <row r="49" spans="1:5" x14ac:dyDescent="0.25">
      <c r="A49">
        <v>47</v>
      </c>
      <c r="B49" s="8"/>
      <c r="C49" s="7" t="str">
        <f t="shared" si="1"/>
        <v/>
      </c>
      <c r="E49" s="7" t="str">
        <f>IF(D49&lt;&gt;"",Board!G49,"")</f>
        <v/>
      </c>
    </row>
    <row r="50" spans="1:5" x14ac:dyDescent="0.25">
      <c r="A50">
        <v>48</v>
      </c>
      <c r="B50" s="8"/>
      <c r="C50" s="7" t="str">
        <f t="shared" si="1"/>
        <v/>
      </c>
      <c r="E50" s="7" t="str">
        <f>IF(D50&lt;&gt;"",Board!G50,"")</f>
        <v/>
      </c>
    </row>
    <row r="51" spans="1:5" x14ac:dyDescent="0.25">
      <c r="A51">
        <v>49</v>
      </c>
      <c r="B51" s="8"/>
      <c r="C51" s="7" t="str">
        <f t="shared" si="1"/>
        <v/>
      </c>
      <c r="E51" s="7" t="str">
        <f>IF(D51&lt;&gt;"",Board!G51,"")</f>
        <v/>
      </c>
    </row>
    <row r="52" spans="1:5" x14ac:dyDescent="0.25">
      <c r="A52">
        <v>50</v>
      </c>
      <c r="B52" s="8"/>
      <c r="C52" s="7" t="str">
        <f t="shared" si="1"/>
        <v/>
      </c>
      <c r="E52" s="7" t="str">
        <f>IF(D52&lt;&gt;"",Board!G52,"")</f>
        <v/>
      </c>
    </row>
    <row r="53" spans="1:5" x14ac:dyDescent="0.25">
      <c r="A53">
        <v>51</v>
      </c>
      <c r="B53" s="8"/>
      <c r="C53" s="7" t="str">
        <f t="shared" si="1"/>
        <v/>
      </c>
      <c r="E53" s="7" t="str">
        <f>IF(D53&lt;&gt;"",Board!G53,"")</f>
        <v/>
      </c>
    </row>
    <row r="54" spans="1:5" x14ac:dyDescent="0.25">
      <c r="A54">
        <v>52</v>
      </c>
      <c r="B54" s="8"/>
      <c r="C54" s="7" t="str">
        <f t="shared" si="1"/>
        <v/>
      </c>
      <c r="E54" s="7" t="str">
        <f>IF(D54&lt;&gt;"",Board!G54,"")</f>
        <v/>
      </c>
    </row>
    <row r="55" spans="1:5" x14ac:dyDescent="0.25">
      <c r="A55">
        <v>53</v>
      </c>
      <c r="B55" s="8"/>
      <c r="C55" s="7" t="str">
        <f t="shared" si="1"/>
        <v/>
      </c>
      <c r="E55" s="7" t="str">
        <f>IF(D55&lt;&gt;"",Board!G55,"")</f>
        <v/>
      </c>
    </row>
    <row r="56" spans="1:5" x14ac:dyDescent="0.25">
      <c r="A56">
        <v>54</v>
      </c>
      <c r="B56" s="8"/>
      <c r="C56" s="7" t="str">
        <f t="shared" si="1"/>
        <v/>
      </c>
      <c r="E56" s="7" t="str">
        <f>IF(D56&lt;&gt;"",Board!G56,"")</f>
        <v/>
      </c>
    </row>
    <row r="57" spans="1:5" x14ac:dyDescent="0.25">
      <c r="A57">
        <v>55</v>
      </c>
      <c r="B57" s="8"/>
      <c r="C57" s="7" t="str">
        <f t="shared" si="1"/>
        <v/>
      </c>
      <c r="E57" s="7" t="str">
        <f>IF(D57&lt;&gt;"",Board!G57,"")</f>
        <v/>
      </c>
    </row>
    <row r="58" spans="1:5" x14ac:dyDescent="0.25">
      <c r="A58">
        <v>56</v>
      </c>
      <c r="B58" s="8"/>
      <c r="C58" s="7" t="str">
        <f t="shared" si="1"/>
        <v/>
      </c>
      <c r="E58" s="7" t="str">
        <f>IF(D58&lt;&gt;"",Board!G58,"")</f>
        <v/>
      </c>
    </row>
    <row r="59" spans="1:5" x14ac:dyDescent="0.25">
      <c r="A59">
        <v>57</v>
      </c>
      <c r="B59" s="8"/>
      <c r="C59" s="7" t="str">
        <f t="shared" si="1"/>
        <v/>
      </c>
      <c r="E59" s="7" t="str">
        <f>IF(D59&lt;&gt;"",Board!G59,"")</f>
        <v/>
      </c>
    </row>
    <row r="60" spans="1:5" x14ac:dyDescent="0.25">
      <c r="A60">
        <v>58</v>
      </c>
      <c r="B60" s="8"/>
      <c r="C60" s="7" t="str">
        <f t="shared" si="1"/>
        <v/>
      </c>
      <c r="E60" s="7" t="str">
        <f>IF(D60&lt;&gt;"",Board!G60,"")</f>
        <v/>
      </c>
    </row>
    <row r="61" spans="1:5" x14ac:dyDescent="0.25">
      <c r="A61">
        <v>59</v>
      </c>
      <c r="B61" s="8"/>
      <c r="C61" s="7" t="str">
        <f t="shared" si="1"/>
        <v/>
      </c>
      <c r="E61" s="7" t="str">
        <f>IF(D61&lt;&gt;"",Board!G61,"")</f>
        <v/>
      </c>
    </row>
    <row r="62" spans="1:5" x14ac:dyDescent="0.25">
      <c r="A62">
        <v>60</v>
      </c>
      <c r="B62" s="8"/>
      <c r="C62" s="7" t="str">
        <f t="shared" si="1"/>
        <v/>
      </c>
      <c r="E62" s="7" t="str">
        <f>IF(D62&lt;&gt;"",Board!G62,"")</f>
        <v/>
      </c>
    </row>
    <row r="63" spans="1:5" x14ac:dyDescent="0.25">
      <c r="A63">
        <v>61</v>
      </c>
      <c r="B63" s="8"/>
      <c r="C63" s="7" t="str">
        <f t="shared" si="1"/>
        <v/>
      </c>
      <c r="E63" s="7" t="str">
        <f>IF(D63&lt;&gt;"",Board!G63,"")</f>
        <v/>
      </c>
    </row>
    <row r="64" spans="1:5" x14ac:dyDescent="0.25">
      <c r="A64">
        <v>62</v>
      </c>
      <c r="B64" s="8"/>
      <c r="C64" s="7" t="str">
        <f t="shared" si="1"/>
        <v/>
      </c>
      <c r="E64" s="7" t="str">
        <f>IF(D64&lt;&gt;"",Board!G64,"")</f>
        <v/>
      </c>
    </row>
    <row r="65" spans="1:5" x14ac:dyDescent="0.25">
      <c r="A65">
        <v>63</v>
      </c>
      <c r="B65" s="8"/>
      <c r="C65" s="7" t="str">
        <f t="shared" si="1"/>
        <v/>
      </c>
      <c r="E65" s="7" t="str">
        <f>IF(D65&lt;&gt;"",Board!G65,"")</f>
        <v/>
      </c>
    </row>
    <row r="66" spans="1:5" x14ac:dyDescent="0.25">
      <c r="A66">
        <v>64</v>
      </c>
      <c r="B66" s="8"/>
      <c r="C66" s="7" t="str">
        <f t="shared" si="1"/>
        <v/>
      </c>
      <c r="E66" s="7" t="str">
        <f>IF(D66&lt;&gt;"",Board!G66,"")</f>
        <v/>
      </c>
    </row>
    <row r="67" spans="1:5" x14ac:dyDescent="0.25">
      <c r="A67">
        <v>65</v>
      </c>
      <c r="B67" s="8"/>
      <c r="C67" s="7" t="str">
        <f t="shared" si="1"/>
        <v/>
      </c>
      <c r="E67" s="7" t="str">
        <f>IF(D67&lt;&gt;"",Board!G67,"")</f>
        <v/>
      </c>
    </row>
    <row r="68" spans="1:5" x14ac:dyDescent="0.25">
      <c r="A68">
        <v>66</v>
      </c>
      <c r="B68" s="8"/>
      <c r="C68" s="7" t="str">
        <f t="shared" ref="C68:C131" si="4">IF(D68&lt;&gt;"","blk-"&amp;B68&amp;"-"&amp;A68,"")</f>
        <v/>
      </c>
      <c r="E68" s="7" t="str">
        <f>IF(D68&lt;&gt;"",Board!G68,"")</f>
        <v/>
      </c>
    </row>
    <row r="69" spans="1:5" x14ac:dyDescent="0.25">
      <c r="A69">
        <v>67</v>
      </c>
      <c r="B69" s="8"/>
      <c r="C69" s="7" t="str">
        <f t="shared" si="4"/>
        <v/>
      </c>
      <c r="E69" s="7" t="str">
        <f>IF(D69&lt;&gt;"",Board!G69,"")</f>
        <v/>
      </c>
    </row>
    <row r="70" spans="1:5" x14ac:dyDescent="0.25">
      <c r="A70">
        <v>68</v>
      </c>
      <c r="B70" s="8"/>
      <c r="C70" s="7" t="str">
        <f t="shared" si="4"/>
        <v/>
      </c>
      <c r="E70" s="7" t="str">
        <f>IF(D70&lt;&gt;"",Board!G70,"")</f>
        <v/>
      </c>
    </row>
    <row r="71" spans="1:5" x14ac:dyDescent="0.25">
      <c r="A71">
        <v>69</v>
      </c>
      <c r="B71" s="8"/>
      <c r="C71" s="7" t="str">
        <f t="shared" si="4"/>
        <v/>
      </c>
      <c r="E71" s="7" t="str">
        <f>IF(D71&lt;&gt;"",Board!G71,"")</f>
        <v/>
      </c>
    </row>
    <row r="72" spans="1:5" x14ac:dyDescent="0.25">
      <c r="A72">
        <v>70</v>
      </c>
      <c r="B72" s="8"/>
      <c r="C72" s="7" t="str">
        <f t="shared" si="4"/>
        <v/>
      </c>
      <c r="E72" s="7" t="str">
        <f>IF(D72&lt;&gt;"",Board!G72,"")</f>
        <v/>
      </c>
    </row>
    <row r="73" spans="1:5" x14ac:dyDescent="0.25">
      <c r="A73">
        <v>71</v>
      </c>
      <c r="B73" s="8"/>
      <c r="C73" s="7" t="str">
        <f t="shared" si="4"/>
        <v/>
      </c>
      <c r="E73" s="7" t="str">
        <f>IF(D73&lt;&gt;"",Board!G73,"")</f>
        <v/>
      </c>
    </row>
    <row r="74" spans="1:5" x14ac:dyDescent="0.25">
      <c r="A74">
        <v>72</v>
      </c>
      <c r="B74" s="8"/>
      <c r="C74" s="7" t="str">
        <f t="shared" si="4"/>
        <v/>
      </c>
      <c r="E74" s="7" t="str">
        <f>IF(D74&lt;&gt;"",Board!G74,"")</f>
        <v/>
      </c>
    </row>
    <row r="75" spans="1:5" x14ac:dyDescent="0.25">
      <c r="A75">
        <v>73</v>
      </c>
      <c r="B75" s="8"/>
      <c r="C75" s="7" t="str">
        <f t="shared" si="4"/>
        <v/>
      </c>
      <c r="E75" s="7" t="str">
        <f>IF(D75&lt;&gt;"",Board!G75,"")</f>
        <v/>
      </c>
    </row>
    <row r="76" spans="1:5" x14ac:dyDescent="0.25">
      <c r="A76">
        <v>74</v>
      </c>
      <c r="B76" s="8"/>
      <c r="C76" s="7" t="str">
        <f t="shared" si="4"/>
        <v/>
      </c>
      <c r="E76" s="7" t="str">
        <f>IF(D76&lt;&gt;"",Board!G76,"")</f>
        <v/>
      </c>
    </row>
    <row r="77" spans="1:5" x14ac:dyDescent="0.25">
      <c r="A77">
        <v>75</v>
      </c>
      <c r="B77" s="8"/>
      <c r="C77" s="7" t="str">
        <f t="shared" si="4"/>
        <v/>
      </c>
      <c r="E77" s="7" t="str">
        <f>IF(D77&lt;&gt;"",Board!G77,"")</f>
        <v/>
      </c>
    </row>
    <row r="78" spans="1:5" x14ac:dyDescent="0.25">
      <c r="A78">
        <v>76</v>
      </c>
      <c r="B78" s="8"/>
      <c r="C78" s="7" t="str">
        <f t="shared" si="4"/>
        <v/>
      </c>
      <c r="E78" s="7" t="str">
        <f>IF(D78&lt;&gt;"",Board!G78,"")</f>
        <v/>
      </c>
    </row>
    <row r="79" spans="1:5" x14ac:dyDescent="0.25">
      <c r="A79">
        <v>77</v>
      </c>
      <c r="B79" s="8"/>
      <c r="C79" s="7" t="str">
        <f t="shared" si="4"/>
        <v/>
      </c>
      <c r="E79" s="7" t="str">
        <f>IF(D79&lt;&gt;"",Board!G79,"")</f>
        <v/>
      </c>
    </row>
    <row r="80" spans="1:5" x14ac:dyDescent="0.25">
      <c r="A80">
        <v>78</v>
      </c>
      <c r="B80" s="8"/>
      <c r="C80" s="7" t="str">
        <f t="shared" si="4"/>
        <v/>
      </c>
      <c r="E80" s="7" t="str">
        <f>IF(D80&lt;&gt;"",Board!G80,"")</f>
        <v/>
      </c>
    </row>
    <row r="81" spans="1:5" x14ac:dyDescent="0.25">
      <c r="A81">
        <v>79</v>
      </c>
      <c r="B81" s="8"/>
      <c r="C81" s="7" t="str">
        <f t="shared" si="4"/>
        <v/>
      </c>
      <c r="E81" s="7" t="str">
        <f>IF(D81&lt;&gt;"",Board!G81,"")</f>
        <v/>
      </c>
    </row>
    <row r="82" spans="1:5" x14ac:dyDescent="0.25">
      <c r="A82">
        <v>80</v>
      </c>
      <c r="B82" s="8"/>
      <c r="C82" s="7" t="str">
        <f t="shared" si="4"/>
        <v/>
      </c>
      <c r="E82" s="7" t="str">
        <f>IF(D82&lt;&gt;"",Board!G82,"")</f>
        <v/>
      </c>
    </row>
    <row r="83" spans="1:5" x14ac:dyDescent="0.25">
      <c r="A83">
        <v>81</v>
      </c>
      <c r="B83" s="8"/>
      <c r="C83" s="7" t="str">
        <f t="shared" si="4"/>
        <v/>
      </c>
      <c r="E83" s="7" t="str">
        <f>IF(D83&lt;&gt;"",Board!G83,"")</f>
        <v/>
      </c>
    </row>
    <row r="84" spans="1:5" x14ac:dyDescent="0.25">
      <c r="A84">
        <v>82</v>
      </c>
      <c r="B84" s="8"/>
      <c r="C84" s="7" t="str">
        <f t="shared" si="4"/>
        <v/>
      </c>
      <c r="E84" s="7" t="str">
        <f>IF(D84&lt;&gt;"",Board!G84,"")</f>
        <v/>
      </c>
    </row>
    <row r="85" spans="1:5" x14ac:dyDescent="0.25">
      <c r="A85">
        <v>83</v>
      </c>
      <c r="B85" s="8"/>
      <c r="C85" s="7" t="str">
        <f t="shared" si="4"/>
        <v/>
      </c>
      <c r="E85" s="7" t="str">
        <f>IF(D85&lt;&gt;"",Board!G85,"")</f>
        <v/>
      </c>
    </row>
    <row r="86" spans="1:5" x14ac:dyDescent="0.25">
      <c r="A86">
        <v>84</v>
      </c>
      <c r="B86" s="8"/>
      <c r="C86" s="7" t="str">
        <f t="shared" si="4"/>
        <v/>
      </c>
      <c r="E86" s="7" t="str">
        <f>IF(D86&lt;&gt;"",Board!G86,"")</f>
        <v/>
      </c>
    </row>
    <row r="87" spans="1:5" x14ac:dyDescent="0.25">
      <c r="A87">
        <v>85</v>
      </c>
      <c r="B87" s="8"/>
      <c r="C87" s="7" t="str">
        <f t="shared" si="4"/>
        <v/>
      </c>
      <c r="E87" s="7" t="str">
        <f>IF(D87&lt;&gt;"",Board!G87,"")</f>
        <v/>
      </c>
    </row>
    <row r="88" spans="1:5" x14ac:dyDescent="0.25">
      <c r="A88">
        <v>86</v>
      </c>
      <c r="B88" s="8"/>
      <c r="C88" s="7" t="str">
        <f t="shared" si="4"/>
        <v/>
      </c>
      <c r="E88" s="7" t="str">
        <f>IF(D88&lt;&gt;"",Board!G88,"")</f>
        <v/>
      </c>
    </row>
    <row r="89" spans="1:5" x14ac:dyDescent="0.25">
      <c r="A89">
        <v>87</v>
      </c>
      <c r="B89" s="8"/>
      <c r="C89" s="7" t="str">
        <f t="shared" si="4"/>
        <v/>
      </c>
      <c r="E89" s="7" t="str">
        <f>IF(D89&lt;&gt;"",Board!G89,"")</f>
        <v/>
      </c>
    </row>
    <row r="90" spans="1:5" x14ac:dyDescent="0.25">
      <c r="A90">
        <v>88</v>
      </c>
      <c r="B90" s="8"/>
      <c r="C90" s="7" t="str">
        <f t="shared" si="4"/>
        <v/>
      </c>
      <c r="E90" s="7" t="str">
        <f>IF(D90&lt;&gt;"",Board!G90,"")</f>
        <v/>
      </c>
    </row>
    <row r="91" spans="1:5" x14ac:dyDescent="0.25">
      <c r="A91">
        <v>89</v>
      </c>
      <c r="B91" s="8"/>
      <c r="C91" s="7" t="str">
        <f t="shared" si="4"/>
        <v/>
      </c>
      <c r="E91" s="7" t="str">
        <f>IF(D91&lt;&gt;"",Board!G91,"")</f>
        <v/>
      </c>
    </row>
    <row r="92" spans="1:5" x14ac:dyDescent="0.25">
      <c r="A92">
        <v>90</v>
      </c>
      <c r="B92" s="8"/>
      <c r="C92" s="7" t="str">
        <f t="shared" si="4"/>
        <v/>
      </c>
      <c r="E92" s="7" t="str">
        <f>IF(D92&lt;&gt;"",Board!G92,"")</f>
        <v/>
      </c>
    </row>
    <row r="93" spans="1:5" x14ac:dyDescent="0.25">
      <c r="A93">
        <v>91</v>
      </c>
      <c r="B93" s="8"/>
      <c r="C93" s="7" t="str">
        <f t="shared" si="4"/>
        <v/>
      </c>
      <c r="E93" s="7" t="str">
        <f>IF(D93&lt;&gt;"",Board!G93,"")</f>
        <v/>
      </c>
    </row>
    <row r="94" spans="1:5" x14ac:dyDescent="0.25">
      <c r="A94">
        <v>92</v>
      </c>
      <c r="B94" s="8"/>
      <c r="C94" s="7" t="str">
        <f t="shared" si="4"/>
        <v/>
      </c>
      <c r="E94" s="7" t="str">
        <f>IF(D94&lt;&gt;"",Board!G94,"")</f>
        <v/>
      </c>
    </row>
    <row r="95" spans="1:5" x14ac:dyDescent="0.25">
      <c r="A95">
        <v>93</v>
      </c>
      <c r="B95" s="8"/>
      <c r="C95" s="7" t="str">
        <f t="shared" si="4"/>
        <v/>
      </c>
      <c r="E95" s="7" t="str">
        <f>IF(D95&lt;&gt;"",Board!G95,"")</f>
        <v/>
      </c>
    </row>
    <row r="96" spans="1:5" x14ac:dyDescent="0.25">
      <c r="A96">
        <v>94</v>
      </c>
      <c r="B96" s="8"/>
      <c r="C96" s="7" t="str">
        <f t="shared" si="4"/>
        <v/>
      </c>
      <c r="E96" s="7" t="str">
        <f>IF(D96&lt;&gt;"",Board!G96,"")</f>
        <v/>
      </c>
    </row>
    <row r="97" spans="1:5" x14ac:dyDescent="0.25">
      <c r="A97">
        <v>95</v>
      </c>
      <c r="B97" s="8"/>
      <c r="C97" s="7" t="str">
        <f t="shared" si="4"/>
        <v/>
      </c>
      <c r="E97" s="7" t="str">
        <f>IF(D97&lt;&gt;"",Board!G97,"")</f>
        <v/>
      </c>
    </row>
    <row r="98" spans="1:5" x14ac:dyDescent="0.25">
      <c r="A98">
        <v>96</v>
      </c>
      <c r="B98" s="8"/>
      <c r="C98" s="7" t="str">
        <f t="shared" si="4"/>
        <v/>
      </c>
      <c r="E98" s="7" t="str">
        <f>IF(D98&lt;&gt;"",Board!G98,"")</f>
        <v/>
      </c>
    </row>
    <row r="99" spans="1:5" x14ac:dyDescent="0.25">
      <c r="A99">
        <v>97</v>
      </c>
      <c r="B99" s="8"/>
      <c r="C99" s="7" t="str">
        <f t="shared" si="4"/>
        <v/>
      </c>
      <c r="E99" s="7" t="str">
        <f>IF(D99&lt;&gt;"",Board!G99,"")</f>
        <v/>
      </c>
    </row>
    <row r="100" spans="1:5" x14ac:dyDescent="0.25">
      <c r="A100">
        <v>98</v>
      </c>
      <c r="B100" s="8"/>
      <c r="C100" s="7" t="str">
        <f t="shared" si="4"/>
        <v/>
      </c>
      <c r="E100" s="7" t="str">
        <f>IF(D100&lt;&gt;"",Board!G100,"")</f>
        <v/>
      </c>
    </row>
    <row r="101" spans="1:5" x14ac:dyDescent="0.25">
      <c r="A101">
        <v>99</v>
      </c>
      <c r="B101" s="8"/>
      <c r="C101" s="7" t="str">
        <f t="shared" si="4"/>
        <v/>
      </c>
      <c r="E101" s="7" t="str">
        <f>IF(D101&lt;&gt;"",Board!G101,"")</f>
        <v/>
      </c>
    </row>
    <row r="102" spans="1:5" x14ac:dyDescent="0.25">
      <c r="A102">
        <v>100</v>
      </c>
      <c r="B102" s="8"/>
      <c r="C102" s="7" t="str">
        <f t="shared" si="4"/>
        <v/>
      </c>
      <c r="E102" s="7" t="str">
        <f>IF(D102&lt;&gt;"",Board!G102,"")</f>
        <v/>
      </c>
    </row>
    <row r="103" spans="1:5" x14ac:dyDescent="0.25">
      <c r="A103">
        <v>101</v>
      </c>
      <c r="B103" s="8"/>
      <c r="C103" s="7" t="str">
        <f t="shared" si="4"/>
        <v/>
      </c>
      <c r="E103" s="7" t="str">
        <f>IF(D103&lt;&gt;"",Board!G103,"")</f>
        <v/>
      </c>
    </row>
    <row r="104" spans="1:5" x14ac:dyDescent="0.25">
      <c r="A104">
        <v>102</v>
      </c>
      <c r="B104" s="8"/>
      <c r="C104" s="7" t="str">
        <f t="shared" si="4"/>
        <v/>
      </c>
      <c r="E104" s="7" t="str">
        <f>IF(D104&lt;&gt;"",Board!G104,"")</f>
        <v/>
      </c>
    </row>
    <row r="105" spans="1:5" x14ac:dyDescent="0.25">
      <c r="A105">
        <v>103</v>
      </c>
      <c r="B105" s="8"/>
      <c r="C105" s="7" t="str">
        <f t="shared" si="4"/>
        <v/>
      </c>
      <c r="E105" s="7" t="str">
        <f>IF(D105&lt;&gt;"",Board!G105,"")</f>
        <v/>
      </c>
    </row>
    <row r="106" spans="1:5" x14ac:dyDescent="0.25">
      <c r="A106">
        <v>104</v>
      </c>
      <c r="B106" s="8"/>
      <c r="C106" s="7" t="str">
        <f t="shared" si="4"/>
        <v/>
      </c>
      <c r="E106" s="7" t="str">
        <f>IF(D106&lt;&gt;"",Board!G106,"")</f>
        <v/>
      </c>
    </row>
    <row r="107" spans="1:5" x14ac:dyDescent="0.25">
      <c r="A107">
        <v>105</v>
      </c>
      <c r="B107" s="8"/>
      <c r="C107" s="7" t="str">
        <f t="shared" si="4"/>
        <v/>
      </c>
      <c r="E107" s="7" t="str">
        <f>IF(D107&lt;&gt;"",Board!G107,"")</f>
        <v/>
      </c>
    </row>
    <row r="108" spans="1:5" x14ac:dyDescent="0.25">
      <c r="A108">
        <v>106</v>
      </c>
      <c r="B108" s="8"/>
      <c r="C108" s="7" t="str">
        <f t="shared" si="4"/>
        <v/>
      </c>
      <c r="E108" s="7" t="str">
        <f>IF(D108&lt;&gt;"",Board!G108,"")</f>
        <v/>
      </c>
    </row>
    <row r="109" spans="1:5" x14ac:dyDescent="0.25">
      <c r="A109">
        <v>107</v>
      </c>
      <c r="B109" s="8"/>
      <c r="C109" s="7" t="str">
        <f t="shared" si="4"/>
        <v/>
      </c>
      <c r="E109" s="7" t="str">
        <f>IF(D109&lt;&gt;"",Board!G109,"")</f>
        <v/>
      </c>
    </row>
    <row r="110" spans="1:5" x14ac:dyDescent="0.25">
      <c r="A110">
        <v>108</v>
      </c>
      <c r="B110" s="8"/>
      <c r="C110" s="7" t="str">
        <f t="shared" si="4"/>
        <v/>
      </c>
      <c r="E110" s="7" t="str">
        <f>IF(D110&lt;&gt;"",Board!G110,"")</f>
        <v/>
      </c>
    </row>
    <row r="111" spans="1:5" x14ac:dyDescent="0.25">
      <c r="A111">
        <v>109</v>
      </c>
      <c r="B111" s="8"/>
      <c r="C111" s="7" t="str">
        <f t="shared" si="4"/>
        <v/>
      </c>
      <c r="E111" s="7" t="str">
        <f>IF(D111&lt;&gt;"",Board!G111,"")</f>
        <v/>
      </c>
    </row>
    <row r="112" spans="1:5" x14ac:dyDescent="0.25">
      <c r="A112">
        <v>110</v>
      </c>
      <c r="B112" s="8"/>
      <c r="C112" s="7" t="str">
        <f t="shared" si="4"/>
        <v/>
      </c>
      <c r="E112" s="7" t="str">
        <f>IF(D112&lt;&gt;"",Board!G112,"")</f>
        <v/>
      </c>
    </row>
    <row r="113" spans="1:5" x14ac:dyDescent="0.25">
      <c r="A113">
        <v>111</v>
      </c>
      <c r="B113" s="8"/>
      <c r="C113" s="7" t="str">
        <f t="shared" si="4"/>
        <v/>
      </c>
      <c r="E113" s="7" t="str">
        <f>IF(D113&lt;&gt;"",Board!G113,"")</f>
        <v/>
      </c>
    </row>
    <row r="114" spans="1:5" x14ac:dyDescent="0.25">
      <c r="A114">
        <v>112</v>
      </c>
      <c r="B114" s="8"/>
      <c r="C114" s="7" t="str">
        <f t="shared" si="4"/>
        <v/>
      </c>
      <c r="E114" s="7" t="str">
        <f>IF(D114&lt;&gt;"",Board!G114,"")</f>
        <v/>
      </c>
    </row>
    <row r="115" spans="1:5" x14ac:dyDescent="0.25">
      <c r="A115">
        <v>113</v>
      </c>
      <c r="B115" s="8"/>
      <c r="C115" s="7" t="str">
        <f t="shared" si="4"/>
        <v/>
      </c>
      <c r="E115" s="7" t="str">
        <f>IF(D115&lt;&gt;"",Board!G115,"")</f>
        <v/>
      </c>
    </row>
    <row r="116" spans="1:5" x14ac:dyDescent="0.25">
      <c r="A116">
        <v>114</v>
      </c>
      <c r="B116" s="8"/>
      <c r="C116" s="7" t="str">
        <f t="shared" si="4"/>
        <v/>
      </c>
      <c r="E116" s="7" t="str">
        <f>IF(D116&lt;&gt;"",Board!G116,"")</f>
        <v/>
      </c>
    </row>
    <row r="117" spans="1:5" x14ac:dyDescent="0.25">
      <c r="A117">
        <v>115</v>
      </c>
      <c r="B117" s="8"/>
      <c r="C117" s="7" t="str">
        <f t="shared" si="4"/>
        <v/>
      </c>
      <c r="E117" s="7" t="str">
        <f>IF(D117&lt;&gt;"",Board!G117,"")</f>
        <v/>
      </c>
    </row>
    <row r="118" spans="1:5" x14ac:dyDescent="0.25">
      <c r="A118">
        <v>116</v>
      </c>
      <c r="B118" s="8"/>
      <c r="C118" s="7" t="str">
        <f t="shared" si="4"/>
        <v/>
      </c>
      <c r="E118" s="7" t="str">
        <f>IF(D118&lt;&gt;"",Board!G118,"")</f>
        <v/>
      </c>
    </row>
    <row r="119" spans="1:5" x14ac:dyDescent="0.25">
      <c r="A119">
        <v>117</v>
      </c>
      <c r="B119" s="8"/>
      <c r="C119" s="7" t="str">
        <f t="shared" si="4"/>
        <v/>
      </c>
      <c r="E119" s="7" t="str">
        <f>IF(D119&lt;&gt;"",Board!G119,"")</f>
        <v/>
      </c>
    </row>
    <row r="120" spans="1:5" x14ac:dyDescent="0.25">
      <c r="A120">
        <v>118</v>
      </c>
      <c r="B120" s="8"/>
      <c r="C120" s="7" t="str">
        <f t="shared" si="4"/>
        <v/>
      </c>
      <c r="E120" s="7" t="str">
        <f>IF(D120&lt;&gt;"",Board!G120,"")</f>
        <v/>
      </c>
    </row>
    <row r="121" spans="1:5" x14ac:dyDescent="0.25">
      <c r="A121">
        <v>119</v>
      </c>
      <c r="B121" s="8"/>
      <c r="C121" s="7" t="str">
        <f t="shared" si="4"/>
        <v/>
      </c>
      <c r="E121" s="7" t="str">
        <f>IF(D121&lt;&gt;"",Board!G121,"")</f>
        <v/>
      </c>
    </row>
    <row r="122" spans="1:5" x14ac:dyDescent="0.25">
      <c r="A122">
        <v>120</v>
      </c>
      <c r="B122" s="8"/>
      <c r="C122" s="7" t="str">
        <f t="shared" si="4"/>
        <v/>
      </c>
      <c r="E122" s="7" t="str">
        <f>IF(D122&lt;&gt;"",Board!G122,"")</f>
        <v/>
      </c>
    </row>
    <row r="123" spans="1:5" x14ac:dyDescent="0.25">
      <c r="A123">
        <v>121</v>
      </c>
      <c r="B123" s="8"/>
      <c r="C123" s="7" t="str">
        <f t="shared" si="4"/>
        <v/>
      </c>
      <c r="E123" s="7" t="str">
        <f>IF(D123&lt;&gt;"",Board!G123,"")</f>
        <v/>
      </c>
    </row>
    <row r="124" spans="1:5" x14ac:dyDescent="0.25">
      <c r="A124">
        <v>122</v>
      </c>
      <c r="B124" s="8"/>
      <c r="C124" s="7" t="str">
        <f t="shared" si="4"/>
        <v/>
      </c>
      <c r="E124" s="7" t="str">
        <f>IF(D124&lt;&gt;"",Board!G124,"")</f>
        <v/>
      </c>
    </row>
    <row r="125" spans="1:5" x14ac:dyDescent="0.25">
      <c r="A125">
        <v>123</v>
      </c>
      <c r="B125" s="8"/>
      <c r="C125" s="7" t="str">
        <f t="shared" si="4"/>
        <v/>
      </c>
      <c r="E125" s="7" t="str">
        <f>IF(D125&lt;&gt;"",Board!G125,"")</f>
        <v/>
      </c>
    </row>
    <row r="126" spans="1:5" x14ac:dyDescent="0.25">
      <c r="A126">
        <v>124</v>
      </c>
      <c r="B126" s="8"/>
      <c r="C126" s="7" t="str">
        <f t="shared" si="4"/>
        <v/>
      </c>
      <c r="E126" s="7" t="str">
        <f>IF(D126&lt;&gt;"",Board!G126,"")</f>
        <v/>
      </c>
    </row>
    <row r="127" spans="1:5" x14ac:dyDescent="0.25">
      <c r="A127">
        <v>125</v>
      </c>
      <c r="B127" s="8"/>
      <c r="C127" s="7" t="str">
        <f t="shared" si="4"/>
        <v/>
      </c>
      <c r="E127" s="7" t="str">
        <f>IF(D127&lt;&gt;"",Board!G127,"")</f>
        <v/>
      </c>
    </row>
    <row r="128" spans="1:5" x14ac:dyDescent="0.25">
      <c r="A128">
        <v>126</v>
      </c>
      <c r="B128" s="8"/>
      <c r="C128" s="7" t="str">
        <f t="shared" si="4"/>
        <v/>
      </c>
      <c r="E128" s="7" t="str">
        <f>IF(D128&lt;&gt;"",Board!G128,"")</f>
        <v/>
      </c>
    </row>
    <row r="129" spans="1:5" x14ac:dyDescent="0.25">
      <c r="A129">
        <v>127</v>
      </c>
      <c r="B129" s="8"/>
      <c r="C129" s="7" t="str">
        <f t="shared" si="4"/>
        <v/>
      </c>
      <c r="E129" s="7" t="str">
        <f>IF(D129&lt;&gt;"",Board!G129,"")</f>
        <v/>
      </c>
    </row>
    <row r="130" spans="1:5" x14ac:dyDescent="0.25">
      <c r="A130">
        <v>128</v>
      </c>
      <c r="B130" s="8"/>
      <c r="C130" s="7" t="str">
        <f t="shared" si="4"/>
        <v/>
      </c>
      <c r="E130" s="7" t="str">
        <f>IF(D130&lt;&gt;"",Board!G130,"")</f>
        <v/>
      </c>
    </row>
    <row r="131" spans="1:5" x14ac:dyDescent="0.25">
      <c r="A131">
        <v>129</v>
      </c>
      <c r="B131" s="8"/>
      <c r="C131" s="7" t="str">
        <f t="shared" si="4"/>
        <v/>
      </c>
      <c r="E131" s="7" t="str">
        <f>IF(D131&lt;&gt;"",Board!G131,"")</f>
        <v/>
      </c>
    </row>
    <row r="132" spans="1:5" x14ac:dyDescent="0.25">
      <c r="A132">
        <v>130</v>
      </c>
      <c r="B132" s="8"/>
      <c r="C132" s="7" t="str">
        <f t="shared" ref="C132:C195" si="5">IF(D132&lt;&gt;"","blk-"&amp;B132&amp;"-"&amp;A132,"")</f>
        <v/>
      </c>
      <c r="E132" s="7" t="str">
        <f>IF(D132&lt;&gt;"",Board!G132,"")</f>
        <v/>
      </c>
    </row>
    <row r="133" spans="1:5" x14ac:dyDescent="0.25">
      <c r="A133">
        <v>131</v>
      </c>
      <c r="B133" s="8"/>
      <c r="C133" s="7" t="str">
        <f t="shared" si="5"/>
        <v/>
      </c>
      <c r="E133" s="7" t="str">
        <f>IF(D133&lt;&gt;"",Board!G133,"")</f>
        <v/>
      </c>
    </row>
    <row r="134" spans="1:5" x14ac:dyDescent="0.25">
      <c r="A134">
        <v>132</v>
      </c>
      <c r="B134" s="8"/>
      <c r="C134" s="7" t="str">
        <f t="shared" si="5"/>
        <v/>
      </c>
      <c r="E134" s="7" t="str">
        <f>IF(D134&lt;&gt;"",Board!G134,"")</f>
        <v/>
      </c>
    </row>
    <row r="135" spans="1:5" x14ac:dyDescent="0.25">
      <c r="A135">
        <v>133</v>
      </c>
      <c r="B135" s="8"/>
      <c r="C135" s="7" t="str">
        <f t="shared" si="5"/>
        <v/>
      </c>
      <c r="E135" s="7" t="str">
        <f>IF(D135&lt;&gt;"",Board!G135,"")</f>
        <v/>
      </c>
    </row>
    <row r="136" spans="1:5" x14ac:dyDescent="0.25">
      <c r="A136">
        <v>134</v>
      </c>
      <c r="B136" s="8"/>
      <c r="C136" s="7" t="str">
        <f t="shared" si="5"/>
        <v/>
      </c>
      <c r="E136" s="7" t="str">
        <f>IF(D136&lt;&gt;"",Board!G136,"")</f>
        <v/>
      </c>
    </row>
    <row r="137" spans="1:5" x14ac:dyDescent="0.25">
      <c r="A137">
        <v>135</v>
      </c>
      <c r="B137" s="8"/>
      <c r="C137" s="7" t="str">
        <f t="shared" si="5"/>
        <v/>
      </c>
      <c r="E137" s="7" t="str">
        <f>IF(D137&lt;&gt;"",Board!G137,"")</f>
        <v/>
      </c>
    </row>
    <row r="138" spans="1:5" x14ac:dyDescent="0.25">
      <c r="A138">
        <v>136</v>
      </c>
      <c r="B138" s="8"/>
      <c r="C138" s="7" t="str">
        <f t="shared" si="5"/>
        <v/>
      </c>
      <c r="E138" s="7" t="str">
        <f>IF(D138&lt;&gt;"",Board!G138,"")</f>
        <v/>
      </c>
    </row>
    <row r="139" spans="1:5" x14ac:dyDescent="0.25">
      <c r="A139">
        <v>137</v>
      </c>
      <c r="B139" s="8"/>
      <c r="C139" s="7" t="str">
        <f t="shared" si="5"/>
        <v/>
      </c>
      <c r="E139" s="7" t="str">
        <f>IF(D139&lt;&gt;"",Board!G139,"")</f>
        <v/>
      </c>
    </row>
    <row r="140" spans="1:5" x14ac:dyDescent="0.25">
      <c r="A140">
        <v>138</v>
      </c>
      <c r="B140" s="8"/>
      <c r="C140" s="7" t="str">
        <f t="shared" si="5"/>
        <v/>
      </c>
      <c r="E140" s="7" t="str">
        <f>IF(D140&lt;&gt;"",Board!G140,"")</f>
        <v/>
      </c>
    </row>
    <row r="141" spans="1:5" x14ac:dyDescent="0.25">
      <c r="A141">
        <v>139</v>
      </c>
      <c r="B141" s="8"/>
      <c r="C141" s="7" t="str">
        <f t="shared" si="5"/>
        <v/>
      </c>
      <c r="E141" s="7" t="str">
        <f>IF(D141&lt;&gt;"",Board!G141,"")</f>
        <v/>
      </c>
    </row>
    <row r="142" spans="1:5" x14ac:dyDescent="0.25">
      <c r="A142">
        <v>140</v>
      </c>
      <c r="B142" s="8"/>
      <c r="C142" s="7" t="str">
        <f t="shared" si="5"/>
        <v/>
      </c>
      <c r="E142" s="7" t="str">
        <f>IF(D142&lt;&gt;"",Board!G142,"")</f>
        <v/>
      </c>
    </row>
    <row r="143" spans="1:5" x14ac:dyDescent="0.25">
      <c r="A143">
        <v>141</v>
      </c>
      <c r="B143" s="8"/>
      <c r="C143" s="7" t="str">
        <f t="shared" si="5"/>
        <v/>
      </c>
      <c r="E143" s="7" t="str">
        <f>IF(D143&lt;&gt;"",Board!G143,"")</f>
        <v/>
      </c>
    </row>
    <row r="144" spans="1:5" x14ac:dyDescent="0.25">
      <c r="A144">
        <v>142</v>
      </c>
      <c r="B144" s="8"/>
      <c r="C144" s="7" t="str">
        <f t="shared" si="5"/>
        <v/>
      </c>
      <c r="E144" s="7" t="str">
        <f>IF(D144&lt;&gt;"",Board!G144,"")</f>
        <v/>
      </c>
    </row>
    <row r="145" spans="1:5" x14ac:dyDescent="0.25">
      <c r="A145">
        <v>143</v>
      </c>
      <c r="B145" s="8"/>
      <c r="C145" s="7" t="str">
        <f t="shared" si="5"/>
        <v/>
      </c>
      <c r="E145" s="7" t="str">
        <f>IF(D145&lt;&gt;"",Board!G145,"")</f>
        <v/>
      </c>
    </row>
    <row r="146" spans="1:5" x14ac:dyDescent="0.25">
      <c r="A146">
        <v>144</v>
      </c>
      <c r="B146" s="8"/>
      <c r="C146" s="7" t="str">
        <f t="shared" si="5"/>
        <v/>
      </c>
      <c r="E146" s="7" t="str">
        <f>IF(D146&lt;&gt;"",Board!G146,"")</f>
        <v/>
      </c>
    </row>
    <row r="147" spans="1:5" x14ac:dyDescent="0.25">
      <c r="A147">
        <v>145</v>
      </c>
      <c r="B147" s="8"/>
      <c r="C147" s="7" t="str">
        <f t="shared" si="5"/>
        <v/>
      </c>
      <c r="E147" s="7" t="str">
        <f>IF(D147&lt;&gt;"",Board!G147,"")</f>
        <v/>
      </c>
    </row>
    <row r="148" spans="1:5" x14ac:dyDescent="0.25">
      <c r="A148">
        <v>146</v>
      </c>
      <c r="B148" s="8"/>
      <c r="C148" s="7" t="str">
        <f t="shared" si="5"/>
        <v/>
      </c>
      <c r="E148" s="7" t="str">
        <f>IF(D148&lt;&gt;"",Board!G148,"")</f>
        <v/>
      </c>
    </row>
    <row r="149" spans="1:5" x14ac:dyDescent="0.25">
      <c r="A149">
        <v>147</v>
      </c>
      <c r="B149" s="8"/>
      <c r="C149" s="7" t="str">
        <f t="shared" si="5"/>
        <v/>
      </c>
      <c r="E149" s="7" t="str">
        <f>IF(D149&lt;&gt;"",Board!G149,"")</f>
        <v/>
      </c>
    </row>
    <row r="150" spans="1:5" x14ac:dyDescent="0.25">
      <c r="A150">
        <v>148</v>
      </c>
      <c r="B150" s="8"/>
      <c r="C150" s="7" t="str">
        <f t="shared" si="5"/>
        <v/>
      </c>
      <c r="E150" s="7" t="str">
        <f>IF(D150&lt;&gt;"",Board!G150,"")</f>
        <v/>
      </c>
    </row>
    <row r="151" spans="1:5" x14ac:dyDescent="0.25">
      <c r="A151">
        <v>149</v>
      </c>
      <c r="B151" s="8"/>
      <c r="C151" s="7" t="str">
        <f t="shared" si="5"/>
        <v/>
      </c>
      <c r="E151" s="7" t="str">
        <f>IF(D151&lt;&gt;"",Board!G151,"")</f>
        <v/>
      </c>
    </row>
    <row r="152" spans="1:5" x14ac:dyDescent="0.25">
      <c r="A152">
        <v>150</v>
      </c>
      <c r="B152" s="8"/>
      <c r="C152" s="7" t="str">
        <f t="shared" si="5"/>
        <v/>
      </c>
      <c r="E152" s="7" t="str">
        <f>IF(D152&lt;&gt;"",Board!G152,"")</f>
        <v/>
      </c>
    </row>
    <row r="153" spans="1:5" x14ac:dyDescent="0.25">
      <c r="A153">
        <v>151</v>
      </c>
      <c r="B153" s="8"/>
      <c r="C153" s="7" t="str">
        <f t="shared" si="5"/>
        <v/>
      </c>
      <c r="E153" s="7" t="str">
        <f>IF(D153&lt;&gt;"",Board!G153,"")</f>
        <v/>
      </c>
    </row>
    <row r="154" spans="1:5" x14ac:dyDescent="0.25">
      <c r="A154">
        <v>152</v>
      </c>
      <c r="B154" s="8"/>
      <c r="C154" s="7" t="str">
        <f t="shared" si="5"/>
        <v/>
      </c>
      <c r="E154" s="7" t="str">
        <f>IF(D154&lt;&gt;"",Board!G154,"")</f>
        <v/>
      </c>
    </row>
    <row r="155" spans="1:5" x14ac:dyDescent="0.25">
      <c r="A155">
        <v>153</v>
      </c>
      <c r="B155" s="8"/>
      <c r="C155" s="7" t="str">
        <f t="shared" si="5"/>
        <v/>
      </c>
      <c r="E155" s="7" t="str">
        <f>IF(D155&lt;&gt;"",Board!G155,"")</f>
        <v/>
      </c>
    </row>
    <row r="156" spans="1:5" x14ac:dyDescent="0.25">
      <c r="A156">
        <v>154</v>
      </c>
      <c r="B156" s="8"/>
      <c r="C156" s="7" t="str">
        <f t="shared" si="5"/>
        <v/>
      </c>
      <c r="E156" s="7" t="str">
        <f>IF(D156&lt;&gt;"",Board!G156,"")</f>
        <v/>
      </c>
    </row>
    <row r="157" spans="1:5" x14ac:dyDescent="0.25">
      <c r="A157">
        <v>155</v>
      </c>
      <c r="B157" s="8"/>
      <c r="C157" s="7" t="str">
        <f t="shared" si="5"/>
        <v/>
      </c>
      <c r="E157" s="7" t="str">
        <f>IF(D157&lt;&gt;"",Board!G157,"")</f>
        <v/>
      </c>
    </row>
    <row r="158" spans="1:5" x14ac:dyDescent="0.25">
      <c r="A158">
        <v>156</v>
      </c>
      <c r="B158" s="8"/>
      <c r="C158" s="7" t="str">
        <f t="shared" si="5"/>
        <v/>
      </c>
      <c r="E158" s="7" t="str">
        <f>IF(D158&lt;&gt;"",Board!G158,"")</f>
        <v/>
      </c>
    </row>
    <row r="159" spans="1:5" x14ac:dyDescent="0.25">
      <c r="A159">
        <v>157</v>
      </c>
      <c r="B159" s="8"/>
      <c r="C159" s="7" t="str">
        <f t="shared" si="5"/>
        <v/>
      </c>
      <c r="E159" s="7" t="str">
        <f>IF(D159&lt;&gt;"",Board!G159,"")</f>
        <v/>
      </c>
    </row>
    <row r="160" spans="1:5" x14ac:dyDescent="0.25">
      <c r="A160">
        <v>158</v>
      </c>
      <c r="B160" s="8"/>
      <c r="C160" s="7" t="str">
        <f t="shared" si="5"/>
        <v/>
      </c>
      <c r="E160" s="7" t="str">
        <f>IF(D160&lt;&gt;"",Board!G160,"")</f>
        <v/>
      </c>
    </row>
    <row r="161" spans="1:5" x14ac:dyDescent="0.25">
      <c r="A161">
        <v>159</v>
      </c>
      <c r="B161" s="8"/>
      <c r="C161" s="7" t="str">
        <f t="shared" si="5"/>
        <v/>
      </c>
      <c r="E161" s="7" t="str">
        <f>IF(D161&lt;&gt;"",Board!G161,"")</f>
        <v/>
      </c>
    </row>
    <row r="162" spans="1:5" x14ac:dyDescent="0.25">
      <c r="A162">
        <v>160</v>
      </c>
      <c r="B162" s="8"/>
      <c r="C162" s="7" t="str">
        <f t="shared" si="5"/>
        <v/>
      </c>
      <c r="E162" s="7" t="str">
        <f>IF(D162&lt;&gt;"",Board!G162,"")</f>
        <v/>
      </c>
    </row>
    <row r="163" spans="1:5" x14ac:dyDescent="0.25">
      <c r="A163">
        <v>161</v>
      </c>
      <c r="B163" s="8"/>
      <c r="C163" s="7" t="str">
        <f t="shared" si="5"/>
        <v/>
      </c>
      <c r="E163" s="7" t="str">
        <f>IF(D163&lt;&gt;"",Board!G163,"")</f>
        <v/>
      </c>
    </row>
    <row r="164" spans="1:5" x14ac:dyDescent="0.25">
      <c r="A164">
        <v>162</v>
      </c>
      <c r="B164" s="8"/>
      <c r="C164" s="7" t="str">
        <f t="shared" si="5"/>
        <v/>
      </c>
      <c r="E164" s="7" t="str">
        <f>IF(D164&lt;&gt;"",Board!G164,"")</f>
        <v/>
      </c>
    </row>
    <row r="165" spans="1:5" x14ac:dyDescent="0.25">
      <c r="A165">
        <v>163</v>
      </c>
      <c r="B165" s="8"/>
      <c r="C165" s="7" t="str">
        <f t="shared" si="5"/>
        <v/>
      </c>
      <c r="E165" s="7" t="str">
        <f>IF(D165&lt;&gt;"",Board!G165,"")</f>
        <v/>
      </c>
    </row>
    <row r="166" spans="1:5" x14ac:dyDescent="0.25">
      <c r="A166">
        <v>164</v>
      </c>
      <c r="B166" s="8"/>
      <c r="C166" s="7" t="str">
        <f t="shared" si="5"/>
        <v/>
      </c>
      <c r="E166" s="7" t="str">
        <f>IF(D166&lt;&gt;"",Board!G166,"")</f>
        <v/>
      </c>
    </row>
    <row r="167" spans="1:5" x14ac:dyDescent="0.25">
      <c r="A167">
        <v>165</v>
      </c>
      <c r="B167" s="8"/>
      <c r="C167" s="7" t="str">
        <f t="shared" si="5"/>
        <v/>
      </c>
      <c r="E167" s="7" t="str">
        <f>IF(D167&lt;&gt;"",Board!G167,"")</f>
        <v/>
      </c>
    </row>
    <row r="168" spans="1:5" x14ac:dyDescent="0.25">
      <c r="A168">
        <v>166</v>
      </c>
      <c r="B168" s="8"/>
      <c r="C168" s="7" t="str">
        <f t="shared" si="5"/>
        <v/>
      </c>
      <c r="E168" s="7" t="str">
        <f>IF(D168&lt;&gt;"",Board!G168,"")</f>
        <v/>
      </c>
    </row>
    <row r="169" spans="1:5" x14ac:dyDescent="0.25">
      <c r="A169">
        <v>167</v>
      </c>
      <c r="B169" s="8"/>
      <c r="C169" s="7" t="str">
        <f t="shared" si="5"/>
        <v/>
      </c>
      <c r="E169" s="7" t="str">
        <f>IF(D169&lt;&gt;"",Board!G169,"")</f>
        <v/>
      </c>
    </row>
    <row r="170" spans="1:5" x14ac:dyDescent="0.25">
      <c r="A170">
        <v>168</v>
      </c>
      <c r="B170" s="8"/>
      <c r="C170" s="7" t="str">
        <f t="shared" si="5"/>
        <v/>
      </c>
      <c r="E170" s="7" t="str">
        <f>IF(D170&lt;&gt;"",Board!G170,"")</f>
        <v/>
      </c>
    </row>
    <row r="171" spans="1:5" x14ac:dyDescent="0.25">
      <c r="A171">
        <v>169</v>
      </c>
      <c r="B171" s="8"/>
      <c r="C171" s="7" t="str">
        <f t="shared" si="5"/>
        <v/>
      </c>
      <c r="E171" s="7" t="str">
        <f>IF(D171&lt;&gt;"",Board!G171,"")</f>
        <v/>
      </c>
    </row>
    <row r="172" spans="1:5" x14ac:dyDescent="0.25">
      <c r="A172">
        <v>170</v>
      </c>
      <c r="B172" s="8"/>
      <c r="C172" s="7" t="str">
        <f t="shared" si="5"/>
        <v/>
      </c>
      <c r="E172" s="7" t="str">
        <f>IF(D172&lt;&gt;"",Board!G172,"")</f>
        <v/>
      </c>
    </row>
    <row r="173" spans="1:5" x14ac:dyDescent="0.25">
      <c r="A173">
        <v>171</v>
      </c>
      <c r="B173" s="8"/>
      <c r="C173" s="7" t="str">
        <f t="shared" si="5"/>
        <v/>
      </c>
      <c r="E173" s="7" t="str">
        <f>IF(D173&lt;&gt;"",Board!G173,"")</f>
        <v/>
      </c>
    </row>
    <row r="174" spans="1:5" x14ac:dyDescent="0.25">
      <c r="A174">
        <v>172</v>
      </c>
      <c r="B174" s="8"/>
      <c r="C174" s="7" t="str">
        <f t="shared" si="5"/>
        <v/>
      </c>
      <c r="E174" s="7" t="str">
        <f>IF(D174&lt;&gt;"",Board!G174,"")</f>
        <v/>
      </c>
    </row>
    <row r="175" spans="1:5" x14ac:dyDescent="0.25">
      <c r="A175">
        <v>173</v>
      </c>
      <c r="B175" s="8"/>
      <c r="C175" s="7" t="str">
        <f t="shared" si="5"/>
        <v/>
      </c>
      <c r="E175" s="7" t="str">
        <f>IF(D175&lt;&gt;"",Board!G175,"")</f>
        <v/>
      </c>
    </row>
    <row r="176" spans="1:5" x14ac:dyDescent="0.25">
      <c r="A176">
        <v>174</v>
      </c>
      <c r="B176" s="8"/>
      <c r="C176" s="7" t="str">
        <f t="shared" si="5"/>
        <v/>
      </c>
      <c r="E176" s="7" t="str">
        <f>IF(D176&lt;&gt;"",Board!G176,"")</f>
        <v/>
      </c>
    </row>
    <row r="177" spans="1:5" x14ac:dyDescent="0.25">
      <c r="A177">
        <v>175</v>
      </c>
      <c r="B177" s="8"/>
      <c r="C177" s="7" t="str">
        <f t="shared" si="5"/>
        <v/>
      </c>
      <c r="E177" s="7" t="str">
        <f>IF(D177&lt;&gt;"",Board!G177,"")</f>
        <v/>
      </c>
    </row>
    <row r="178" spans="1:5" x14ac:dyDescent="0.25">
      <c r="A178">
        <v>176</v>
      </c>
      <c r="B178" s="8"/>
      <c r="C178" s="7" t="str">
        <f t="shared" si="5"/>
        <v/>
      </c>
      <c r="E178" s="7" t="str">
        <f>IF(D178&lt;&gt;"",Board!G178,"")</f>
        <v/>
      </c>
    </row>
    <row r="179" spans="1:5" x14ac:dyDescent="0.25">
      <c r="A179">
        <v>177</v>
      </c>
      <c r="B179" s="8"/>
      <c r="C179" s="7" t="str">
        <f t="shared" si="5"/>
        <v/>
      </c>
      <c r="E179" s="7" t="str">
        <f>IF(D179&lt;&gt;"",Board!G179,"")</f>
        <v/>
      </c>
    </row>
    <row r="180" spans="1:5" x14ac:dyDescent="0.25">
      <c r="A180">
        <v>178</v>
      </c>
      <c r="B180" s="8"/>
      <c r="C180" s="7" t="str">
        <f t="shared" si="5"/>
        <v/>
      </c>
      <c r="E180" s="7" t="str">
        <f>IF(D180&lt;&gt;"",Board!G180,"")</f>
        <v/>
      </c>
    </row>
    <row r="181" spans="1:5" x14ac:dyDescent="0.25">
      <c r="A181">
        <v>179</v>
      </c>
      <c r="B181" s="8"/>
      <c r="C181" s="7" t="str">
        <f t="shared" si="5"/>
        <v/>
      </c>
      <c r="E181" s="7" t="str">
        <f>IF(D181&lt;&gt;"",Board!G181,"")</f>
        <v/>
      </c>
    </row>
    <row r="182" spans="1:5" x14ac:dyDescent="0.25">
      <c r="A182">
        <v>180</v>
      </c>
      <c r="B182" s="8"/>
      <c r="C182" s="7" t="str">
        <f t="shared" si="5"/>
        <v/>
      </c>
      <c r="E182" s="7" t="str">
        <f>IF(D182&lt;&gt;"",Board!G182,"")</f>
        <v/>
      </c>
    </row>
    <row r="183" spans="1:5" x14ac:dyDescent="0.25">
      <c r="A183">
        <v>181</v>
      </c>
      <c r="B183" s="8"/>
      <c r="C183" s="7" t="str">
        <f t="shared" si="5"/>
        <v/>
      </c>
      <c r="E183" s="7" t="str">
        <f>IF(D183&lt;&gt;"",Board!G183,"")</f>
        <v/>
      </c>
    </row>
    <row r="184" spans="1:5" x14ac:dyDescent="0.25">
      <c r="A184">
        <v>182</v>
      </c>
      <c r="B184" s="8"/>
      <c r="C184" s="7" t="str">
        <f t="shared" si="5"/>
        <v/>
      </c>
      <c r="E184" s="7" t="str">
        <f>IF(D184&lt;&gt;"",Board!G184,"")</f>
        <v/>
      </c>
    </row>
    <row r="185" spans="1:5" x14ac:dyDescent="0.25">
      <c r="A185">
        <v>183</v>
      </c>
      <c r="B185" s="8"/>
      <c r="C185" s="7" t="str">
        <f t="shared" si="5"/>
        <v/>
      </c>
      <c r="E185" s="7" t="str">
        <f>IF(D185&lt;&gt;"",Board!G185,"")</f>
        <v/>
      </c>
    </row>
    <row r="186" spans="1:5" x14ac:dyDescent="0.25">
      <c r="A186">
        <v>184</v>
      </c>
      <c r="B186" s="8"/>
      <c r="C186" s="7" t="str">
        <f t="shared" si="5"/>
        <v/>
      </c>
      <c r="E186" s="7" t="str">
        <f>IF(D186&lt;&gt;"",Board!G186,"")</f>
        <v/>
      </c>
    </row>
    <row r="187" spans="1:5" x14ac:dyDescent="0.25">
      <c r="A187">
        <v>185</v>
      </c>
      <c r="B187" s="8"/>
      <c r="C187" s="7" t="str">
        <f t="shared" si="5"/>
        <v/>
      </c>
      <c r="E187" s="7" t="str">
        <f>IF(D187&lt;&gt;"",Board!G187,"")</f>
        <v/>
      </c>
    </row>
    <row r="188" spans="1:5" x14ac:dyDescent="0.25">
      <c r="A188">
        <v>186</v>
      </c>
      <c r="B188" s="8"/>
      <c r="C188" s="7" t="str">
        <f t="shared" si="5"/>
        <v/>
      </c>
      <c r="E188" s="7" t="str">
        <f>IF(D188&lt;&gt;"",Board!G188,"")</f>
        <v/>
      </c>
    </row>
    <row r="189" spans="1:5" x14ac:dyDescent="0.25">
      <c r="A189">
        <v>187</v>
      </c>
      <c r="B189" s="8"/>
      <c r="C189" s="7" t="str">
        <f t="shared" si="5"/>
        <v/>
      </c>
      <c r="E189" s="7" t="str">
        <f>IF(D189&lt;&gt;"",Board!G189,"")</f>
        <v/>
      </c>
    </row>
    <row r="190" spans="1:5" x14ac:dyDescent="0.25">
      <c r="A190">
        <v>188</v>
      </c>
      <c r="B190" s="8"/>
      <c r="C190" s="7" t="str">
        <f t="shared" si="5"/>
        <v/>
      </c>
      <c r="E190" s="7" t="str">
        <f>IF(D190&lt;&gt;"",Board!G190,"")</f>
        <v/>
      </c>
    </row>
    <row r="191" spans="1:5" x14ac:dyDescent="0.25">
      <c r="A191">
        <v>189</v>
      </c>
      <c r="B191" s="8"/>
      <c r="C191" s="7" t="str">
        <f t="shared" si="5"/>
        <v/>
      </c>
      <c r="E191" s="7" t="str">
        <f>IF(D191&lt;&gt;"",Board!G191,"")</f>
        <v/>
      </c>
    </row>
    <row r="192" spans="1:5" x14ac:dyDescent="0.25">
      <c r="A192">
        <v>190</v>
      </c>
      <c r="B192" s="8"/>
      <c r="C192" s="7" t="str">
        <f t="shared" si="5"/>
        <v/>
      </c>
      <c r="E192" s="7" t="str">
        <f>IF(D192&lt;&gt;"",Board!G192,"")</f>
        <v/>
      </c>
    </row>
    <row r="193" spans="1:5" x14ac:dyDescent="0.25">
      <c r="A193">
        <v>191</v>
      </c>
      <c r="B193" s="8"/>
      <c r="C193" s="7" t="str">
        <f t="shared" si="5"/>
        <v/>
      </c>
      <c r="E193" s="7" t="str">
        <f>IF(D193&lt;&gt;"",Board!G193,"")</f>
        <v/>
      </c>
    </row>
    <row r="194" spans="1:5" x14ac:dyDescent="0.25">
      <c r="A194">
        <v>192</v>
      </c>
      <c r="B194" s="8"/>
      <c r="C194" s="7" t="str">
        <f t="shared" si="5"/>
        <v/>
      </c>
      <c r="E194" s="7" t="str">
        <f>IF(D194&lt;&gt;"",Board!G194,"")</f>
        <v/>
      </c>
    </row>
    <row r="195" spans="1:5" x14ac:dyDescent="0.25">
      <c r="A195">
        <v>193</v>
      </c>
      <c r="B195" s="8"/>
      <c r="C195" s="7" t="str">
        <f t="shared" si="5"/>
        <v/>
      </c>
      <c r="E195" s="7" t="str">
        <f>IF(D195&lt;&gt;"",Board!G195,"")</f>
        <v/>
      </c>
    </row>
    <row r="196" spans="1:5" x14ac:dyDescent="0.25">
      <c r="A196">
        <v>194</v>
      </c>
      <c r="B196" s="8"/>
      <c r="C196" s="7" t="str">
        <f t="shared" ref="C196:C223" si="6">IF(D196&lt;&gt;"","blk-"&amp;B196&amp;"-"&amp;A196,"")</f>
        <v/>
      </c>
      <c r="E196" s="7" t="str">
        <f>IF(D196&lt;&gt;"",Board!G196,"")</f>
        <v/>
      </c>
    </row>
    <row r="197" spans="1:5" x14ac:dyDescent="0.25">
      <c r="A197">
        <v>195</v>
      </c>
      <c r="B197" s="8"/>
      <c r="C197" s="7" t="str">
        <f t="shared" si="6"/>
        <v/>
      </c>
      <c r="E197" s="7" t="str">
        <f>IF(D197&lt;&gt;"",Board!G197,"")</f>
        <v/>
      </c>
    </row>
    <row r="198" spans="1:5" x14ac:dyDescent="0.25">
      <c r="A198">
        <v>196</v>
      </c>
      <c r="B198" s="8"/>
      <c r="C198" s="7" t="str">
        <f t="shared" si="6"/>
        <v/>
      </c>
      <c r="E198" s="7" t="str">
        <f>IF(D198&lt;&gt;"",Board!G198,"")</f>
        <v/>
      </c>
    </row>
    <row r="199" spans="1:5" x14ac:dyDescent="0.25">
      <c r="A199">
        <v>197</v>
      </c>
      <c r="B199" s="8"/>
      <c r="C199" s="7" t="str">
        <f t="shared" si="6"/>
        <v/>
      </c>
      <c r="E199" s="7" t="str">
        <f>IF(D199&lt;&gt;"",Board!G199,"")</f>
        <v/>
      </c>
    </row>
    <row r="200" spans="1:5" x14ac:dyDescent="0.25">
      <c r="A200">
        <v>198</v>
      </c>
      <c r="B200" s="8"/>
      <c r="C200" s="7" t="str">
        <f t="shared" si="6"/>
        <v/>
      </c>
      <c r="E200" s="7" t="str">
        <f>IF(D200&lt;&gt;"",Board!G200,"")</f>
        <v/>
      </c>
    </row>
    <row r="201" spans="1:5" x14ac:dyDescent="0.25">
      <c r="A201">
        <v>199</v>
      </c>
      <c r="B201" s="8"/>
      <c r="C201" s="7" t="str">
        <f t="shared" si="6"/>
        <v/>
      </c>
      <c r="E201" s="7" t="str">
        <f>IF(D201&lt;&gt;"",Board!G201,"")</f>
        <v/>
      </c>
    </row>
    <row r="202" spans="1:5" x14ac:dyDescent="0.25">
      <c r="A202">
        <v>200</v>
      </c>
      <c r="B202" s="8"/>
      <c r="C202" s="7" t="str">
        <f t="shared" si="6"/>
        <v/>
      </c>
      <c r="E202" s="7" t="str">
        <f>IF(D202&lt;&gt;"",Board!G202,"")</f>
        <v/>
      </c>
    </row>
    <row r="203" spans="1:5" x14ac:dyDescent="0.25">
      <c r="A203">
        <v>201</v>
      </c>
      <c r="B203" s="8"/>
      <c r="C203" s="7" t="str">
        <f t="shared" si="6"/>
        <v/>
      </c>
      <c r="E203" s="7" t="str">
        <f>IF(D203&lt;&gt;"",Board!G203,"")</f>
        <v/>
      </c>
    </row>
    <row r="204" spans="1:5" x14ac:dyDescent="0.25">
      <c r="A204">
        <v>202</v>
      </c>
      <c r="B204" s="8"/>
      <c r="C204" s="7" t="str">
        <f t="shared" si="6"/>
        <v/>
      </c>
      <c r="E204" s="7" t="str">
        <f>IF(D204&lt;&gt;"",Board!G204,"")</f>
        <v/>
      </c>
    </row>
    <row r="205" spans="1:5" x14ac:dyDescent="0.25">
      <c r="A205">
        <v>203</v>
      </c>
      <c r="B205" s="8"/>
      <c r="C205" s="7" t="str">
        <f t="shared" si="6"/>
        <v/>
      </c>
      <c r="E205" s="7" t="str">
        <f>IF(D205&lt;&gt;"",Board!G205,"")</f>
        <v/>
      </c>
    </row>
    <row r="206" spans="1:5" x14ac:dyDescent="0.25">
      <c r="A206">
        <v>204</v>
      </c>
      <c r="B206" s="8"/>
      <c r="C206" s="7" t="str">
        <f t="shared" si="6"/>
        <v/>
      </c>
      <c r="E206" s="7" t="str">
        <f>IF(D206&lt;&gt;"",Board!G206,"")</f>
        <v/>
      </c>
    </row>
    <row r="207" spans="1:5" x14ac:dyDescent="0.25">
      <c r="A207">
        <v>205</v>
      </c>
      <c r="B207" s="8"/>
      <c r="C207" s="7" t="str">
        <f t="shared" si="6"/>
        <v/>
      </c>
      <c r="E207" s="7" t="str">
        <f>IF(D207&lt;&gt;"",Board!G207,"")</f>
        <v/>
      </c>
    </row>
    <row r="208" spans="1:5" x14ac:dyDescent="0.25">
      <c r="A208">
        <v>206</v>
      </c>
      <c r="B208" s="8"/>
      <c r="C208" s="7" t="str">
        <f t="shared" si="6"/>
        <v/>
      </c>
      <c r="E208" s="7" t="str">
        <f>IF(D208&lt;&gt;"",Board!G208,"")</f>
        <v/>
      </c>
    </row>
    <row r="209" spans="1:5" x14ac:dyDescent="0.25">
      <c r="A209">
        <v>207</v>
      </c>
      <c r="B209" s="8"/>
      <c r="C209" s="7" t="str">
        <f t="shared" si="6"/>
        <v/>
      </c>
      <c r="E209" s="7" t="str">
        <f>IF(D209&lt;&gt;"",Board!G209,"")</f>
        <v/>
      </c>
    </row>
    <row r="210" spans="1:5" x14ac:dyDescent="0.25">
      <c r="A210">
        <v>208</v>
      </c>
      <c r="B210" s="8"/>
      <c r="C210" s="7" t="str">
        <f t="shared" si="6"/>
        <v/>
      </c>
      <c r="E210" s="7" t="str">
        <f>IF(D210&lt;&gt;"",Board!G210,"")</f>
        <v/>
      </c>
    </row>
    <row r="211" spans="1:5" x14ac:dyDescent="0.25">
      <c r="A211">
        <v>209</v>
      </c>
      <c r="B211" s="8"/>
      <c r="C211" s="7" t="str">
        <f t="shared" si="6"/>
        <v/>
      </c>
      <c r="E211" s="7" t="str">
        <f>IF(D211&lt;&gt;"",Board!G211,"")</f>
        <v/>
      </c>
    </row>
    <row r="212" spans="1:5" x14ac:dyDescent="0.25">
      <c r="A212">
        <v>210</v>
      </c>
      <c r="B212" s="8"/>
      <c r="C212" s="7" t="str">
        <f t="shared" si="6"/>
        <v/>
      </c>
      <c r="E212" s="7" t="str">
        <f>IF(D212&lt;&gt;"",Board!G212,"")</f>
        <v/>
      </c>
    </row>
    <row r="213" spans="1:5" x14ac:dyDescent="0.25">
      <c r="A213">
        <v>211</v>
      </c>
      <c r="B213" s="8"/>
      <c r="C213" s="7" t="str">
        <f t="shared" si="6"/>
        <v/>
      </c>
      <c r="E213" s="7" t="str">
        <f>IF(D213&lt;&gt;"",Board!G213,"")</f>
        <v/>
      </c>
    </row>
    <row r="214" spans="1:5" x14ac:dyDescent="0.25">
      <c r="A214">
        <v>212</v>
      </c>
      <c r="B214" s="8"/>
      <c r="C214" s="7" t="str">
        <f t="shared" si="6"/>
        <v/>
      </c>
      <c r="E214" s="7" t="str">
        <f>IF(D214&lt;&gt;"",Board!G214,"")</f>
        <v/>
      </c>
    </row>
    <row r="215" spans="1:5" x14ac:dyDescent="0.25">
      <c r="A215">
        <v>213</v>
      </c>
      <c r="B215" s="8"/>
      <c r="C215" s="7" t="str">
        <f t="shared" si="6"/>
        <v/>
      </c>
      <c r="E215" s="7" t="str">
        <f>IF(D215&lt;&gt;"",Board!G215,"")</f>
        <v/>
      </c>
    </row>
    <row r="216" spans="1:5" x14ac:dyDescent="0.25">
      <c r="A216">
        <v>214</v>
      </c>
      <c r="B216" s="8"/>
      <c r="C216" s="7" t="str">
        <f t="shared" si="6"/>
        <v/>
      </c>
      <c r="E216" s="7" t="str">
        <f>IF(D216&lt;&gt;"",Board!G216,"")</f>
        <v/>
      </c>
    </row>
    <row r="217" spans="1:5" x14ac:dyDescent="0.25">
      <c r="A217">
        <v>215</v>
      </c>
      <c r="B217" s="8"/>
      <c r="C217" s="7" t="str">
        <f t="shared" si="6"/>
        <v/>
      </c>
      <c r="E217" s="7" t="str">
        <f>IF(D217&lt;&gt;"",Board!G217,"")</f>
        <v/>
      </c>
    </row>
    <row r="218" spans="1:5" x14ac:dyDescent="0.25">
      <c r="A218">
        <v>216</v>
      </c>
      <c r="B218" s="8"/>
      <c r="C218" s="7" t="str">
        <f t="shared" si="6"/>
        <v/>
      </c>
      <c r="E218" s="7" t="str">
        <f>IF(D218&lt;&gt;"",Board!G218,"")</f>
        <v/>
      </c>
    </row>
    <row r="219" spans="1:5" x14ac:dyDescent="0.25">
      <c r="A219">
        <v>217</v>
      </c>
      <c r="B219" s="8"/>
      <c r="C219" s="7" t="str">
        <f t="shared" si="6"/>
        <v/>
      </c>
      <c r="E219" s="7" t="str">
        <f>IF(D219&lt;&gt;"",Board!G219,"")</f>
        <v/>
      </c>
    </row>
    <row r="220" spans="1:5" x14ac:dyDescent="0.25">
      <c r="A220">
        <v>218</v>
      </c>
      <c r="B220" s="8"/>
      <c r="C220" s="7" t="str">
        <f t="shared" si="6"/>
        <v/>
      </c>
      <c r="E220" s="7" t="str">
        <f>IF(D220&lt;&gt;"",Board!G220,"")</f>
        <v/>
      </c>
    </row>
    <row r="221" spans="1:5" x14ac:dyDescent="0.25">
      <c r="A221">
        <v>219</v>
      </c>
      <c r="B221" s="8"/>
      <c r="C221" s="7" t="str">
        <f t="shared" si="6"/>
        <v/>
      </c>
      <c r="E221" s="7" t="str">
        <f>IF(D221&lt;&gt;"",Board!G221,"")</f>
        <v/>
      </c>
    </row>
    <row r="222" spans="1:5" x14ac:dyDescent="0.25">
      <c r="A222">
        <v>220</v>
      </c>
      <c r="B222" s="8"/>
      <c r="C222" s="7" t="str">
        <f t="shared" si="6"/>
        <v/>
      </c>
      <c r="E222" s="7" t="str">
        <f>IF(D222&lt;&gt;"",Board!G222,"")</f>
        <v/>
      </c>
    </row>
    <row r="223" spans="1:5" x14ac:dyDescent="0.25">
      <c r="A223">
        <v>221</v>
      </c>
      <c r="B223" s="8"/>
      <c r="C223" s="7" t="str">
        <f t="shared" si="6"/>
        <v/>
      </c>
      <c r="E223" s="7" t="str">
        <f>IF(D223&lt;&gt;"",Board!G223,"")</f>
        <v/>
      </c>
    </row>
    <row r="224" spans="1:5" x14ac:dyDescent="0.25">
      <c r="A224">
        <v>222</v>
      </c>
      <c r="E224" s="7" t="str">
        <f>IF(D224&lt;&gt;"",Board!G224,"")</f>
        <v/>
      </c>
    </row>
    <row r="225" spans="1:5" x14ac:dyDescent="0.25">
      <c r="A225">
        <v>223</v>
      </c>
      <c r="E225" s="7" t="str">
        <f>IF(D225&lt;&gt;"",Board!G225,"")</f>
        <v/>
      </c>
    </row>
    <row r="226" spans="1:5" x14ac:dyDescent="0.25">
      <c r="A226">
        <v>224</v>
      </c>
      <c r="E226" s="7" t="str">
        <f>IF(D226&lt;&gt;"",Board!G226,"")</f>
        <v/>
      </c>
    </row>
    <row r="227" spans="1:5" x14ac:dyDescent="0.25">
      <c r="A227">
        <v>225</v>
      </c>
      <c r="E227" s="7" t="str">
        <f>IF(D227&lt;&gt;"",Board!G227,"")</f>
        <v/>
      </c>
    </row>
    <row r="228" spans="1:5" x14ac:dyDescent="0.25">
      <c r="A228">
        <v>226</v>
      </c>
      <c r="E228" s="7" t="str">
        <f>IF(D228&lt;&gt;"",Board!G228,"")</f>
        <v/>
      </c>
    </row>
    <row r="229" spans="1:5" x14ac:dyDescent="0.25">
      <c r="A229">
        <v>227</v>
      </c>
      <c r="E229" s="7" t="str">
        <f>IF(D229&lt;&gt;"",Board!G229,"")</f>
        <v/>
      </c>
    </row>
    <row r="230" spans="1:5" x14ac:dyDescent="0.25">
      <c r="A230">
        <v>228</v>
      </c>
      <c r="E230" s="7" t="str">
        <f>IF(D230&lt;&gt;"",Board!G230,"")</f>
        <v/>
      </c>
    </row>
    <row r="231" spans="1:5" x14ac:dyDescent="0.25">
      <c r="A231">
        <v>229</v>
      </c>
      <c r="E231" s="7" t="str">
        <f>IF(D231&lt;&gt;"",Board!G231,"")</f>
        <v/>
      </c>
    </row>
    <row r="232" spans="1:5" x14ac:dyDescent="0.25">
      <c r="A232">
        <v>230</v>
      </c>
      <c r="E232" s="7" t="str">
        <f>IF(D232&lt;&gt;"",Board!G232,"")</f>
        <v/>
      </c>
    </row>
    <row r="233" spans="1:5" x14ac:dyDescent="0.25">
      <c r="A233">
        <v>231</v>
      </c>
      <c r="E233" s="7" t="str">
        <f>IF(D233&lt;&gt;"",Board!G233,"")</f>
        <v/>
      </c>
    </row>
    <row r="234" spans="1:5" x14ac:dyDescent="0.25">
      <c r="A234">
        <v>232</v>
      </c>
      <c r="E234" s="7" t="str">
        <f>IF(D234&lt;&gt;"",Board!G234,"")</f>
        <v/>
      </c>
    </row>
    <row r="235" spans="1:5" x14ac:dyDescent="0.25">
      <c r="A235">
        <v>233</v>
      </c>
      <c r="E235" s="7" t="str">
        <f>IF(D235&lt;&gt;"",Board!G235,"")</f>
        <v/>
      </c>
    </row>
    <row r="236" spans="1:5" x14ac:dyDescent="0.25">
      <c r="A236">
        <v>234</v>
      </c>
      <c r="E236" s="7" t="str">
        <f>IF(D236&lt;&gt;"",Board!G236,"")</f>
        <v/>
      </c>
    </row>
    <row r="237" spans="1:5" x14ac:dyDescent="0.25">
      <c r="A237">
        <v>235</v>
      </c>
      <c r="E237" s="7" t="str">
        <f>IF(D237&lt;&gt;"",Board!G237,"")</f>
        <v/>
      </c>
    </row>
    <row r="238" spans="1:5" x14ac:dyDescent="0.25">
      <c r="A238">
        <v>236</v>
      </c>
      <c r="E238" s="7" t="str">
        <f>IF(D238&lt;&gt;"",Board!G238,"")</f>
        <v/>
      </c>
    </row>
    <row r="239" spans="1:5" x14ac:dyDescent="0.25">
      <c r="A239">
        <v>237</v>
      </c>
      <c r="E239" s="7" t="str">
        <f>IF(D239&lt;&gt;"",Board!G239,"")</f>
        <v/>
      </c>
    </row>
    <row r="240" spans="1:5" x14ac:dyDescent="0.25">
      <c r="A240">
        <v>238</v>
      </c>
      <c r="E240" s="7" t="str">
        <f>IF(D240&lt;&gt;"",Board!G240,"")</f>
        <v/>
      </c>
    </row>
    <row r="241" spans="1:5" x14ac:dyDescent="0.25">
      <c r="A241">
        <v>239</v>
      </c>
      <c r="E241" s="7" t="str">
        <f>IF(D241&lt;&gt;"",Board!G241,"")</f>
        <v/>
      </c>
    </row>
    <row r="242" spans="1:5" x14ac:dyDescent="0.25">
      <c r="A242">
        <v>240</v>
      </c>
      <c r="E242" s="7" t="str">
        <f>IF(D242&lt;&gt;"",Board!G242,"")</f>
        <v/>
      </c>
    </row>
    <row r="243" spans="1:5" x14ac:dyDescent="0.25">
      <c r="A243">
        <v>241</v>
      </c>
      <c r="E243" s="7" t="str">
        <f>IF(D243&lt;&gt;"",Board!G243,"")</f>
        <v/>
      </c>
    </row>
    <row r="244" spans="1:5" x14ac:dyDescent="0.25">
      <c r="A244">
        <v>242</v>
      </c>
      <c r="E244" s="7" t="str">
        <f>IF(D244&lt;&gt;"",Board!G244,"")</f>
        <v/>
      </c>
    </row>
    <row r="245" spans="1:5" x14ac:dyDescent="0.25">
      <c r="A245">
        <v>243</v>
      </c>
      <c r="E245" s="7" t="str">
        <f>IF(D245&lt;&gt;"",Board!G245,"")</f>
        <v/>
      </c>
    </row>
    <row r="246" spans="1:5" x14ac:dyDescent="0.25">
      <c r="A246">
        <v>244</v>
      </c>
      <c r="E246" s="7" t="str">
        <f>IF(D246&lt;&gt;"",Board!G246,"")</f>
        <v/>
      </c>
    </row>
    <row r="247" spans="1:5" x14ac:dyDescent="0.25">
      <c r="A247">
        <v>245</v>
      </c>
      <c r="E247" s="7" t="str">
        <f>IF(D247&lt;&gt;"",Board!G247,"")</f>
        <v/>
      </c>
    </row>
    <row r="248" spans="1:5" x14ac:dyDescent="0.25">
      <c r="A248">
        <v>246</v>
      </c>
      <c r="E248" s="7" t="str">
        <f>IF(D248&lt;&gt;"",Board!G248,"")</f>
        <v/>
      </c>
    </row>
    <row r="249" spans="1:5" x14ac:dyDescent="0.25">
      <c r="A249">
        <v>247</v>
      </c>
      <c r="E249" s="7" t="str">
        <f>IF(D249&lt;&gt;"",Board!G249,"")</f>
        <v/>
      </c>
    </row>
    <row r="250" spans="1:5" x14ac:dyDescent="0.25">
      <c r="A250">
        <v>248</v>
      </c>
      <c r="E250" s="7" t="str">
        <f>IF(D250&lt;&gt;"",Board!G250,"")</f>
        <v/>
      </c>
    </row>
    <row r="251" spans="1:5" x14ac:dyDescent="0.25">
      <c r="A251">
        <v>249</v>
      </c>
      <c r="E251" s="7" t="str">
        <f>IF(D251&lt;&gt;"",Board!G251,"")</f>
        <v/>
      </c>
    </row>
    <row r="252" spans="1:5" x14ac:dyDescent="0.25">
      <c r="A252">
        <v>250</v>
      </c>
      <c r="E252" s="7" t="str">
        <f>IF(D252&lt;&gt;"",Board!G252,"")</f>
        <v/>
      </c>
    </row>
    <row r="253" spans="1:5" x14ac:dyDescent="0.25">
      <c r="A253">
        <v>251</v>
      </c>
      <c r="E253" s="7" t="str">
        <f>IF(D253&lt;&gt;"",Board!G253,"")</f>
        <v/>
      </c>
    </row>
    <row r="254" spans="1:5" x14ac:dyDescent="0.25">
      <c r="A254">
        <v>252</v>
      </c>
      <c r="E254" s="7" t="str">
        <f>IF(D254&lt;&gt;"",Board!G254,"")</f>
        <v/>
      </c>
    </row>
    <row r="255" spans="1:5" x14ac:dyDescent="0.25">
      <c r="A255">
        <v>253</v>
      </c>
      <c r="E255" s="7" t="str">
        <f>IF(D255&lt;&gt;"",Board!G255,"")</f>
        <v/>
      </c>
    </row>
    <row r="256" spans="1:5" x14ac:dyDescent="0.25">
      <c r="A256">
        <v>254</v>
      </c>
      <c r="E256" s="7" t="str">
        <f>IF(D256&lt;&gt;"",Board!G256,"")</f>
        <v/>
      </c>
    </row>
    <row r="257" spans="1:5" x14ac:dyDescent="0.25">
      <c r="A257">
        <v>255</v>
      </c>
      <c r="E257" s="7" t="str">
        <f>IF(D257&lt;&gt;"",Board!G257,"")</f>
        <v/>
      </c>
    </row>
    <row r="258" spans="1:5" x14ac:dyDescent="0.25">
      <c r="A258">
        <v>256</v>
      </c>
      <c r="E258" s="7" t="str">
        <f>IF(D258&lt;&gt;"",Board!G258,"")</f>
        <v/>
      </c>
    </row>
    <row r="259" spans="1:5" x14ac:dyDescent="0.25">
      <c r="A259">
        <v>257</v>
      </c>
      <c r="E259" s="7" t="str">
        <f>IF(D259&lt;&gt;"",Board!G259,"")</f>
        <v/>
      </c>
    </row>
    <row r="260" spans="1:5" x14ac:dyDescent="0.25">
      <c r="A260">
        <v>258</v>
      </c>
      <c r="E260" s="7" t="str">
        <f>IF(D260&lt;&gt;"",Board!G260,"")</f>
        <v/>
      </c>
    </row>
    <row r="261" spans="1:5" x14ac:dyDescent="0.25">
      <c r="A261">
        <v>259</v>
      </c>
      <c r="E261" s="7" t="str">
        <f>IF(D261&lt;&gt;"",Board!G261,"")</f>
        <v/>
      </c>
    </row>
    <row r="262" spans="1:5" x14ac:dyDescent="0.25">
      <c r="A262">
        <v>260</v>
      </c>
      <c r="E262" s="7" t="str">
        <f>IF(D262&lt;&gt;"",Board!G262,"")</f>
        <v/>
      </c>
    </row>
    <row r="263" spans="1:5" x14ac:dyDescent="0.25">
      <c r="A263">
        <v>261</v>
      </c>
      <c r="E263" s="7" t="str">
        <f>IF(D263&lt;&gt;"",Board!G263,"")</f>
        <v/>
      </c>
    </row>
    <row r="264" spans="1:5" x14ac:dyDescent="0.25">
      <c r="A264">
        <v>262</v>
      </c>
      <c r="E264" s="7" t="str">
        <f>IF(D264&lt;&gt;"",Board!G264,"")</f>
        <v/>
      </c>
    </row>
    <row r="265" spans="1:5" x14ac:dyDescent="0.25">
      <c r="A265">
        <v>263</v>
      </c>
      <c r="E265" s="7" t="str">
        <f>IF(D265&lt;&gt;"",Board!G265,"")</f>
        <v/>
      </c>
    </row>
    <row r="266" spans="1:5" x14ac:dyDescent="0.25">
      <c r="A266">
        <v>264</v>
      </c>
      <c r="E266" s="7" t="str">
        <f>IF(D266&lt;&gt;"",Board!G266,"")</f>
        <v/>
      </c>
    </row>
    <row r="267" spans="1:5" x14ac:dyDescent="0.25">
      <c r="A267">
        <v>265</v>
      </c>
      <c r="E267" s="7" t="str">
        <f>IF(D267&lt;&gt;"",Board!G267,"")</f>
        <v/>
      </c>
    </row>
    <row r="268" spans="1:5" x14ac:dyDescent="0.25">
      <c r="A268">
        <v>266</v>
      </c>
      <c r="E268" s="7" t="str">
        <f>IF(D268&lt;&gt;"",Board!G268,"")</f>
        <v/>
      </c>
    </row>
    <row r="269" spans="1:5" x14ac:dyDescent="0.25">
      <c r="A269">
        <v>267</v>
      </c>
      <c r="E269" s="7" t="str">
        <f>IF(D269&lt;&gt;"",Board!G269,"")</f>
        <v/>
      </c>
    </row>
    <row r="270" spans="1:5" x14ac:dyDescent="0.25">
      <c r="A270">
        <v>268</v>
      </c>
      <c r="E270" s="7" t="str">
        <f>IF(D270&lt;&gt;"",Board!G270,"")</f>
        <v/>
      </c>
    </row>
    <row r="271" spans="1:5" x14ac:dyDescent="0.25">
      <c r="A271">
        <v>269</v>
      </c>
      <c r="E271" s="7" t="str">
        <f>IF(D271&lt;&gt;"",Board!G271,"")</f>
        <v/>
      </c>
    </row>
    <row r="272" spans="1:5" x14ac:dyDescent="0.25">
      <c r="A272">
        <v>270</v>
      </c>
      <c r="E272" s="7" t="str">
        <f>IF(D272&lt;&gt;"",Board!G272,"")</f>
        <v/>
      </c>
    </row>
    <row r="273" spans="1:5" x14ac:dyDescent="0.25">
      <c r="A273">
        <v>271</v>
      </c>
      <c r="E273" s="7" t="str">
        <f>IF(D273&lt;&gt;"",Board!G273,"")</f>
        <v/>
      </c>
    </row>
    <row r="274" spans="1:5" x14ac:dyDescent="0.25">
      <c r="A274">
        <v>272</v>
      </c>
      <c r="E274" s="7" t="str">
        <f>IF(D274&lt;&gt;"",Board!G274,"")</f>
        <v/>
      </c>
    </row>
    <row r="275" spans="1:5" x14ac:dyDescent="0.25">
      <c r="A275">
        <v>273</v>
      </c>
      <c r="E275" s="7" t="str">
        <f>IF(D275&lt;&gt;"",Board!G275,"")</f>
        <v/>
      </c>
    </row>
    <row r="276" spans="1:5" x14ac:dyDescent="0.25">
      <c r="A276">
        <v>274</v>
      </c>
      <c r="E276" s="7" t="str">
        <f>IF(D276&lt;&gt;"",Board!G276,"")</f>
        <v/>
      </c>
    </row>
    <row r="277" spans="1:5" x14ac:dyDescent="0.25">
      <c r="A277">
        <v>275</v>
      </c>
      <c r="E277" s="7" t="str">
        <f>IF(D277&lt;&gt;"",Board!G277,"")</f>
        <v/>
      </c>
    </row>
    <row r="278" spans="1:5" x14ac:dyDescent="0.25">
      <c r="A278">
        <v>276</v>
      </c>
      <c r="E278" s="7" t="str">
        <f>IF(D278&lt;&gt;"",Board!G278,"")</f>
        <v/>
      </c>
    </row>
    <row r="279" spans="1:5" x14ac:dyDescent="0.25">
      <c r="A279">
        <v>277</v>
      </c>
      <c r="E279" s="7" t="str">
        <f>IF(D279&lt;&gt;"",Board!G279,"")</f>
        <v/>
      </c>
    </row>
    <row r="280" spans="1:5" x14ac:dyDescent="0.25">
      <c r="A280">
        <v>278</v>
      </c>
      <c r="E280" s="7" t="str">
        <f>IF(D280&lt;&gt;"",Board!G280,"")</f>
        <v/>
      </c>
    </row>
    <row r="281" spans="1:5" x14ac:dyDescent="0.25">
      <c r="A281">
        <v>279</v>
      </c>
      <c r="E281" s="7" t="str">
        <f>IF(D281&lt;&gt;"",Board!G281,"")</f>
        <v/>
      </c>
    </row>
    <row r="282" spans="1:5" x14ac:dyDescent="0.25">
      <c r="A282">
        <v>280</v>
      </c>
      <c r="E282" s="7" t="str">
        <f>IF(D282&lt;&gt;"",Board!G282,"")</f>
        <v/>
      </c>
    </row>
    <row r="283" spans="1:5" x14ac:dyDescent="0.25">
      <c r="A283">
        <v>281</v>
      </c>
      <c r="E283" s="7" t="str">
        <f>IF(D283&lt;&gt;"",Board!G283,"")</f>
        <v/>
      </c>
    </row>
    <row r="284" spans="1:5" x14ac:dyDescent="0.25">
      <c r="A284">
        <v>282</v>
      </c>
      <c r="E284" s="7" t="str">
        <f>IF(D284&lt;&gt;"",Board!G284,"")</f>
        <v/>
      </c>
    </row>
    <row r="285" spans="1:5" x14ac:dyDescent="0.25">
      <c r="A285">
        <v>283</v>
      </c>
      <c r="E285" s="7" t="str">
        <f>IF(D285&lt;&gt;"",Board!G285,"")</f>
        <v/>
      </c>
    </row>
    <row r="286" spans="1:5" x14ac:dyDescent="0.25">
      <c r="A286">
        <v>284</v>
      </c>
      <c r="E286" s="7" t="str">
        <f>IF(D286&lt;&gt;"",Board!G286,"")</f>
        <v/>
      </c>
    </row>
    <row r="287" spans="1:5" x14ac:dyDescent="0.25">
      <c r="A287">
        <v>285</v>
      </c>
      <c r="E287" s="7" t="str">
        <f>IF(D287&lt;&gt;"",Board!G287,"")</f>
        <v/>
      </c>
    </row>
    <row r="288" spans="1:5" x14ac:dyDescent="0.25">
      <c r="A288">
        <v>286</v>
      </c>
      <c r="E288" s="7" t="str">
        <f>IF(D288&lt;&gt;"",Board!G288,"")</f>
        <v/>
      </c>
    </row>
    <row r="289" spans="1:5" x14ac:dyDescent="0.25">
      <c r="A289">
        <v>287</v>
      </c>
      <c r="E289" s="7" t="str">
        <f>IF(D289&lt;&gt;"",Board!G289,"")</f>
        <v/>
      </c>
    </row>
    <row r="290" spans="1:5" x14ac:dyDescent="0.25">
      <c r="A290">
        <v>288</v>
      </c>
      <c r="E290" s="7" t="str">
        <f>IF(D290&lt;&gt;"",Board!G290,"")</f>
        <v/>
      </c>
    </row>
    <row r="291" spans="1:5" x14ac:dyDescent="0.25">
      <c r="A291">
        <v>289</v>
      </c>
      <c r="E291" s="7" t="str">
        <f>IF(D291&lt;&gt;"",Board!G291,"")</f>
        <v/>
      </c>
    </row>
    <row r="292" spans="1:5" x14ac:dyDescent="0.25">
      <c r="A292">
        <v>290</v>
      </c>
      <c r="E292" s="7" t="str">
        <f>IF(D292&lt;&gt;"",Board!G292,"")</f>
        <v/>
      </c>
    </row>
    <row r="293" spans="1:5" x14ac:dyDescent="0.25">
      <c r="A293">
        <v>291</v>
      </c>
      <c r="E293" s="7" t="str">
        <f>IF(D293&lt;&gt;"",Board!G293,"")</f>
        <v/>
      </c>
    </row>
    <row r="294" spans="1:5" x14ac:dyDescent="0.25">
      <c r="A294">
        <v>292</v>
      </c>
      <c r="E294" s="7" t="str">
        <f>IF(D294&lt;&gt;"",Board!G294,"")</f>
        <v/>
      </c>
    </row>
    <row r="295" spans="1:5" x14ac:dyDescent="0.25">
      <c r="A295">
        <v>293</v>
      </c>
      <c r="E295" s="7" t="str">
        <f>IF(D295&lt;&gt;"",Board!G295,"")</f>
        <v/>
      </c>
    </row>
    <row r="296" spans="1:5" x14ac:dyDescent="0.25">
      <c r="A296">
        <v>294</v>
      </c>
      <c r="E296" s="7" t="str">
        <f>IF(D296&lt;&gt;"",Board!G296,"")</f>
        <v/>
      </c>
    </row>
    <row r="297" spans="1:5" x14ac:dyDescent="0.25">
      <c r="A297">
        <v>295</v>
      </c>
      <c r="E297" s="7" t="str">
        <f>IF(D297&lt;&gt;"",Board!G297,"")</f>
        <v/>
      </c>
    </row>
    <row r="298" spans="1:5" x14ac:dyDescent="0.25">
      <c r="A298">
        <v>296</v>
      </c>
      <c r="E298" s="7" t="str">
        <f>IF(D298&lt;&gt;"",Board!G298,"")</f>
        <v/>
      </c>
    </row>
    <row r="299" spans="1:5" x14ac:dyDescent="0.25">
      <c r="A299">
        <v>297</v>
      </c>
      <c r="E299" s="7" t="str">
        <f>IF(D299&lt;&gt;"",Board!G299,"")</f>
        <v/>
      </c>
    </row>
    <row r="300" spans="1:5" x14ac:dyDescent="0.25">
      <c r="A300">
        <v>298</v>
      </c>
      <c r="E300" s="7" t="str">
        <f>IF(D300&lt;&gt;"",Board!G300,"")</f>
        <v/>
      </c>
    </row>
    <row r="301" spans="1:5" x14ac:dyDescent="0.25">
      <c r="A301">
        <v>299</v>
      </c>
      <c r="E301" s="7" t="str">
        <f>IF(D301&lt;&gt;"",Board!G301,"")</f>
        <v/>
      </c>
    </row>
    <row r="302" spans="1:5" x14ac:dyDescent="0.25">
      <c r="A302">
        <v>300</v>
      </c>
      <c r="E302" s="7" t="str">
        <f>IF(D302&lt;&gt;"",Board!G302,"")</f>
        <v/>
      </c>
    </row>
    <row r="303" spans="1:5" x14ac:dyDescent="0.25">
      <c r="A303">
        <v>301</v>
      </c>
      <c r="E303" s="7" t="str">
        <f>IF(D303&lt;&gt;"",Board!G303,"")</f>
        <v/>
      </c>
    </row>
    <row r="304" spans="1:5" x14ac:dyDescent="0.25">
      <c r="A304">
        <v>302</v>
      </c>
      <c r="E304" s="7" t="str">
        <f>IF(D304&lt;&gt;"",Board!G304,"")</f>
        <v/>
      </c>
    </row>
    <row r="305" spans="1:5" x14ac:dyDescent="0.25">
      <c r="A305">
        <v>303</v>
      </c>
      <c r="E305" s="7" t="str">
        <f>IF(D305&lt;&gt;"",Board!G305,"")</f>
        <v/>
      </c>
    </row>
    <row r="306" spans="1:5" x14ac:dyDescent="0.25">
      <c r="A306">
        <v>304</v>
      </c>
      <c r="E306" s="7" t="str">
        <f>IF(D306&lt;&gt;"",Board!G306,"")</f>
        <v/>
      </c>
    </row>
    <row r="307" spans="1:5" x14ac:dyDescent="0.25">
      <c r="A307">
        <v>305</v>
      </c>
      <c r="E307" s="7" t="str">
        <f>IF(D307&lt;&gt;"",Board!G307,"")</f>
        <v/>
      </c>
    </row>
    <row r="308" spans="1:5" x14ac:dyDescent="0.25">
      <c r="A308">
        <v>306</v>
      </c>
      <c r="E308" s="7" t="str">
        <f>IF(D308&lt;&gt;"",Board!G308,"")</f>
        <v/>
      </c>
    </row>
    <row r="309" spans="1:5" x14ac:dyDescent="0.25">
      <c r="A309">
        <v>307</v>
      </c>
      <c r="E309" s="7" t="str">
        <f>IF(D309&lt;&gt;"",Board!G309,"")</f>
        <v/>
      </c>
    </row>
    <row r="310" spans="1:5" x14ac:dyDescent="0.25">
      <c r="A310">
        <v>308</v>
      </c>
      <c r="E310" s="7" t="str">
        <f>IF(D310&lt;&gt;"",Board!G310,"")</f>
        <v/>
      </c>
    </row>
    <row r="311" spans="1:5" x14ac:dyDescent="0.25">
      <c r="A311">
        <v>309</v>
      </c>
      <c r="E311" s="7" t="str">
        <f>IF(D311&lt;&gt;"",Board!G311,"")</f>
        <v/>
      </c>
    </row>
    <row r="312" spans="1:5" x14ac:dyDescent="0.25">
      <c r="A312">
        <v>310</v>
      </c>
      <c r="E312" s="7" t="str">
        <f>IF(D312&lt;&gt;"",Board!G312,"")</f>
        <v/>
      </c>
    </row>
    <row r="313" spans="1:5" x14ac:dyDescent="0.25">
      <c r="A313">
        <v>311</v>
      </c>
      <c r="E313" s="7" t="str">
        <f>IF(D313&lt;&gt;"",Board!G313,"")</f>
        <v/>
      </c>
    </row>
    <row r="314" spans="1:5" x14ac:dyDescent="0.25">
      <c r="A314">
        <v>312</v>
      </c>
      <c r="E314" s="7" t="str">
        <f>IF(D314&lt;&gt;"",Board!G314,"")</f>
        <v/>
      </c>
    </row>
    <row r="315" spans="1:5" x14ac:dyDescent="0.25">
      <c r="A315">
        <v>313</v>
      </c>
      <c r="E315" s="7" t="str">
        <f>IF(D315&lt;&gt;"",Board!G315,"")</f>
        <v/>
      </c>
    </row>
    <row r="316" spans="1:5" x14ac:dyDescent="0.25">
      <c r="A316">
        <v>314</v>
      </c>
      <c r="E316" s="7" t="str">
        <f>IF(D316&lt;&gt;"",Board!G316,"")</f>
        <v/>
      </c>
    </row>
    <row r="317" spans="1:5" x14ac:dyDescent="0.25">
      <c r="A317">
        <v>315</v>
      </c>
      <c r="E317" s="7" t="str">
        <f>IF(D317&lt;&gt;"",Board!G317,"")</f>
        <v/>
      </c>
    </row>
    <row r="318" spans="1:5" x14ac:dyDescent="0.25">
      <c r="A318">
        <v>316</v>
      </c>
      <c r="E318" s="7" t="str">
        <f>IF(D318&lt;&gt;"",Board!G318,"")</f>
        <v/>
      </c>
    </row>
    <row r="319" spans="1:5" x14ac:dyDescent="0.25">
      <c r="A319">
        <v>317</v>
      </c>
      <c r="E319" s="7" t="str">
        <f>IF(D319&lt;&gt;"",Board!G319,"")</f>
        <v/>
      </c>
    </row>
    <row r="320" spans="1:5" x14ac:dyDescent="0.25">
      <c r="A320">
        <v>318</v>
      </c>
      <c r="E320" s="7" t="str">
        <f>IF(D320&lt;&gt;"",Board!G320,"")</f>
        <v/>
      </c>
    </row>
    <row r="321" spans="1:5" x14ac:dyDescent="0.25">
      <c r="A321">
        <v>319</v>
      </c>
      <c r="E321" s="7" t="str">
        <f>IF(D321&lt;&gt;"",Board!G321,"")</f>
        <v/>
      </c>
    </row>
    <row r="322" spans="1:5" x14ac:dyDescent="0.25">
      <c r="A322">
        <v>320</v>
      </c>
      <c r="E322" s="7" t="str">
        <f>IF(D322&lt;&gt;"",Board!G322,"")</f>
        <v/>
      </c>
    </row>
    <row r="323" spans="1:5" x14ac:dyDescent="0.25">
      <c r="A323">
        <v>321</v>
      </c>
      <c r="E323" s="7" t="str">
        <f>IF(D323&lt;&gt;"",Board!G323,"")</f>
        <v/>
      </c>
    </row>
    <row r="324" spans="1:5" x14ac:dyDescent="0.25">
      <c r="A324">
        <v>322</v>
      </c>
      <c r="E324" s="7" t="str">
        <f>IF(D324&lt;&gt;"",Board!G324,"")</f>
        <v/>
      </c>
    </row>
    <row r="325" spans="1:5" x14ac:dyDescent="0.25">
      <c r="A325">
        <v>323</v>
      </c>
      <c r="E325" s="7" t="str">
        <f>IF(D325&lt;&gt;"",Board!G325,"")</f>
        <v/>
      </c>
    </row>
    <row r="326" spans="1:5" x14ac:dyDescent="0.25">
      <c r="A326">
        <v>324</v>
      </c>
      <c r="E326" s="7" t="str">
        <f>IF(D326&lt;&gt;"",Board!G326,"")</f>
        <v/>
      </c>
    </row>
    <row r="327" spans="1:5" x14ac:dyDescent="0.25">
      <c r="A327">
        <v>325</v>
      </c>
      <c r="E327" s="7" t="str">
        <f>IF(D327&lt;&gt;"",Board!G327,"")</f>
        <v/>
      </c>
    </row>
    <row r="328" spans="1:5" x14ac:dyDescent="0.25">
      <c r="A328">
        <v>326</v>
      </c>
      <c r="E328" s="7" t="str">
        <f>IF(D328&lt;&gt;"",Board!G328,"")</f>
        <v/>
      </c>
    </row>
    <row r="329" spans="1:5" x14ac:dyDescent="0.25">
      <c r="A329">
        <v>327</v>
      </c>
      <c r="E329" s="7" t="str">
        <f>IF(D329&lt;&gt;"",Board!G329,"")</f>
        <v/>
      </c>
    </row>
    <row r="330" spans="1:5" x14ac:dyDescent="0.25">
      <c r="A330">
        <v>328</v>
      </c>
      <c r="E330" s="7" t="str">
        <f>IF(D330&lt;&gt;"",Board!G330,"")</f>
        <v/>
      </c>
    </row>
    <row r="331" spans="1:5" x14ac:dyDescent="0.25">
      <c r="A331">
        <v>329</v>
      </c>
      <c r="E331" s="7" t="str">
        <f>IF(D331&lt;&gt;"",Board!G331,"")</f>
        <v/>
      </c>
    </row>
    <row r="332" spans="1:5" x14ac:dyDescent="0.25">
      <c r="A332">
        <v>330</v>
      </c>
      <c r="E332" s="7" t="str">
        <f>IF(D332&lt;&gt;"",Board!G332,"")</f>
        <v/>
      </c>
    </row>
    <row r="333" spans="1:5" x14ac:dyDescent="0.25">
      <c r="A333">
        <v>331</v>
      </c>
      <c r="E333" s="7" t="str">
        <f>IF(D333&lt;&gt;"",Board!G333,"")</f>
        <v/>
      </c>
    </row>
    <row r="334" spans="1:5" x14ac:dyDescent="0.25">
      <c r="A334">
        <v>332</v>
      </c>
      <c r="E334" s="7" t="str">
        <f>IF(D334&lt;&gt;"",Board!G334,"")</f>
        <v/>
      </c>
    </row>
    <row r="335" spans="1:5" x14ac:dyDescent="0.25">
      <c r="A335">
        <v>333</v>
      </c>
      <c r="E335" s="7" t="str">
        <f>IF(D335&lt;&gt;"",Board!G335,"")</f>
        <v/>
      </c>
    </row>
    <row r="336" spans="1:5" x14ac:dyDescent="0.25">
      <c r="A336">
        <v>334</v>
      </c>
      <c r="E336" s="7" t="str">
        <f>IF(D336&lt;&gt;"",Board!G336,"")</f>
        <v/>
      </c>
    </row>
    <row r="337" spans="1:5" x14ac:dyDescent="0.25">
      <c r="A337">
        <v>335</v>
      </c>
      <c r="E337" s="7" t="str">
        <f>IF(D337&lt;&gt;"",Board!G337,"")</f>
        <v/>
      </c>
    </row>
    <row r="338" spans="1:5" x14ac:dyDescent="0.25">
      <c r="A338">
        <v>336</v>
      </c>
      <c r="E338" s="7" t="str">
        <f>IF(D338&lt;&gt;"",Board!G338,"")</f>
        <v/>
      </c>
    </row>
    <row r="339" spans="1:5" x14ac:dyDescent="0.25">
      <c r="A339">
        <v>337</v>
      </c>
      <c r="E339" s="7" t="str">
        <f>IF(D339&lt;&gt;"",Board!G339,"")</f>
        <v/>
      </c>
    </row>
    <row r="340" spans="1:5" x14ac:dyDescent="0.25">
      <c r="A340">
        <v>338</v>
      </c>
      <c r="E340" s="7" t="str">
        <f>IF(D340&lt;&gt;"",Board!G340,"")</f>
        <v/>
      </c>
    </row>
    <row r="341" spans="1:5" x14ac:dyDescent="0.25">
      <c r="A341">
        <v>339</v>
      </c>
      <c r="E341" s="7" t="str">
        <f>IF(D341&lt;&gt;"",Board!G341,"")</f>
        <v/>
      </c>
    </row>
    <row r="342" spans="1:5" x14ac:dyDescent="0.25">
      <c r="A342">
        <v>340</v>
      </c>
      <c r="E342" s="7" t="str">
        <f>IF(D342&lt;&gt;"",Board!G342,"")</f>
        <v/>
      </c>
    </row>
    <row r="343" spans="1:5" x14ac:dyDescent="0.25">
      <c r="A343">
        <v>341</v>
      </c>
      <c r="E343" s="7" t="str">
        <f>IF(D343&lt;&gt;"",Board!G343,"")</f>
        <v/>
      </c>
    </row>
    <row r="344" spans="1:5" x14ac:dyDescent="0.25">
      <c r="A344">
        <v>342</v>
      </c>
      <c r="E344" s="7" t="str">
        <f>IF(D344&lt;&gt;"",Board!G344,"")</f>
        <v/>
      </c>
    </row>
    <row r="345" spans="1:5" x14ac:dyDescent="0.25">
      <c r="A345">
        <v>343</v>
      </c>
      <c r="E345" s="7" t="str">
        <f>IF(D345&lt;&gt;"",Board!G345,"")</f>
        <v/>
      </c>
    </row>
    <row r="346" spans="1:5" x14ac:dyDescent="0.25">
      <c r="A346">
        <v>344</v>
      </c>
      <c r="E346" s="7" t="str">
        <f>IF(D346&lt;&gt;"",Board!G346,"")</f>
        <v/>
      </c>
    </row>
    <row r="347" spans="1:5" x14ac:dyDescent="0.25">
      <c r="A347">
        <v>345</v>
      </c>
      <c r="E347" s="7" t="str">
        <f>IF(D347&lt;&gt;"",Board!G347,"")</f>
        <v/>
      </c>
    </row>
    <row r="348" spans="1:5" x14ac:dyDescent="0.25">
      <c r="A348">
        <v>346</v>
      </c>
      <c r="E348" s="7" t="str">
        <f>IF(D348&lt;&gt;"",Board!G348,"")</f>
        <v/>
      </c>
    </row>
    <row r="349" spans="1:5" x14ac:dyDescent="0.25">
      <c r="A349">
        <v>347</v>
      </c>
      <c r="E349" s="7" t="str">
        <f>IF(D349&lt;&gt;"",Board!G349,"")</f>
        <v/>
      </c>
    </row>
    <row r="350" spans="1:5" x14ac:dyDescent="0.25">
      <c r="A350">
        <v>348</v>
      </c>
      <c r="E350" s="7" t="str">
        <f>IF(D350&lt;&gt;"",Board!G350,"")</f>
        <v/>
      </c>
    </row>
    <row r="351" spans="1:5" x14ac:dyDescent="0.25">
      <c r="A351">
        <v>349</v>
      </c>
      <c r="E351" s="7" t="str">
        <f>IF(D351&lt;&gt;"",Board!G351,"")</f>
        <v/>
      </c>
    </row>
    <row r="352" spans="1:5" x14ac:dyDescent="0.25">
      <c r="A352">
        <v>350</v>
      </c>
      <c r="E352" s="7" t="str">
        <f>IF(D352&lt;&gt;"",Board!G352,"")</f>
        <v/>
      </c>
    </row>
    <row r="353" spans="1:5" x14ac:dyDescent="0.25">
      <c r="A353">
        <v>351</v>
      </c>
      <c r="E353" s="7" t="str">
        <f>IF(D353&lt;&gt;"",Board!G353,"")</f>
        <v/>
      </c>
    </row>
    <row r="354" spans="1:5" x14ac:dyDescent="0.25">
      <c r="A354">
        <v>352</v>
      </c>
      <c r="E354" s="7" t="str">
        <f>IF(D354&lt;&gt;"",Board!G354,"")</f>
        <v/>
      </c>
    </row>
    <row r="355" spans="1:5" x14ac:dyDescent="0.25">
      <c r="A355">
        <v>353</v>
      </c>
      <c r="E355" s="7" t="str">
        <f>IF(D355&lt;&gt;"",Board!G355,"")</f>
        <v/>
      </c>
    </row>
    <row r="356" spans="1:5" x14ac:dyDescent="0.25">
      <c r="A356">
        <v>354</v>
      </c>
      <c r="E356" s="7" t="str">
        <f>IF(D356&lt;&gt;"",Board!G356,"")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Board!$D$3:$D$524</xm:f>
          </x14:formula1>
          <xm:sqref>B3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election activeCell="B2" sqref="B2"/>
    </sheetView>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5" workbookViewId="0">
      <selection activeCell="T25" sqref="T25"/>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4" workbookViewId="0">
      <selection activeCell="T3" sqref="T3"/>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election activeCell="T3" sqref="T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election activeCell="P10" sqref="P10"/>
    </sheetView>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2</v>
      </c>
    </row>
    <row r="4" spans="1:16" ht="14.45" x14ac:dyDescent="0.3">
      <c r="A4" s="47" t="str">
        <f ca="1">OFFSET('Weekly Summary'!N4,P7,0)</f>
        <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2</v>
      </c>
    </row>
    <row r="23" spans="1:9" ht="14.45" x14ac:dyDescent="0.3">
      <c r="A23" s="47" t="str">
        <f ca="1">OFFSET('Weekly Summary'!N23,P26,0)</f>
        <v/>
      </c>
      <c r="C23" s="34" t="s">
        <v>105</v>
      </c>
      <c r="E23" s="48">
        <f ca="1">INDEX(Samples,RANDBETWEEN(1, TotalCount), 0)</f>
        <v>2</v>
      </c>
      <c r="F23" s="48">
        <f ca="1">INDEX(Samples,RANDBETWEEN(1, TotalCount), 0)</f>
        <v>2</v>
      </c>
      <c r="G23" s="48">
        <f ca="1">INDEX(Samples,RANDBETWEEN(1, TotalCount), 0)</f>
        <v>2</v>
      </c>
      <c r="H23" s="48">
        <f ca="1">INDEX(Samples,RANDBETWEEN(1, TotalCount), 0)</f>
        <v>3</v>
      </c>
      <c r="I23" s="48">
        <f ca="1">INDEX(Samples,RANDBETWEEN(1, TotalCount), 0)</f>
        <v>3</v>
      </c>
    </row>
    <row r="24" spans="1:9" ht="14.45" x14ac:dyDescent="0.3">
      <c r="A24" s="47" t="str">
        <f ca="1">OFFSET('Weekly Summary'!N24,P27,0)</f>
        <v/>
      </c>
      <c r="C24" s="34" t="s">
        <v>90</v>
      </c>
      <c r="E24" s="48">
        <f ca="1">RANDBETWEEN(ThroughputLowEstimate,ThroughputHighEstimate)</f>
        <v>2</v>
      </c>
      <c r="F24" s="48">
        <f ca="1">RANDBETWEEN(ThroughputLowEstimate,ThroughputHighEstimate)</f>
        <v>1</v>
      </c>
      <c r="G24" s="48">
        <f ca="1">RANDBETWEEN(ThroughputLowEstimate,ThroughputHighEstimate)</f>
        <v>3</v>
      </c>
      <c r="H24" s="48">
        <f ca="1">RANDBETWEEN(ThroughputLowEstimate,ThroughputHighEstimate)</f>
        <v>4</v>
      </c>
      <c r="I24" s="48">
        <f ca="1">RANDBETWEEN(ThroughputLowEstimate,ThroughputHighEstimate)</f>
        <v>5</v>
      </c>
    </row>
    <row r="25" spans="1:9" ht="14.45" x14ac:dyDescent="0.3">
      <c r="A25" s="47" t="str">
        <f ca="1">OFFSET('Weekly Summary'!N25,P28,0)</f>
        <v/>
      </c>
      <c r="C25" s="34" t="s">
        <v>106</v>
      </c>
      <c r="E25" s="48">
        <f ca="1">IF(SamplesOrEstimateFlag = "Data", INDEX(Samples,RANDBETWEEN(1, TotalCount), 0), RANDBETWEEN(ThroughputLowEstimate,ThroughputHighEstimate))</f>
        <v>2</v>
      </c>
      <c r="F25" s="48">
        <f ca="1">IF(SamplesOrEstimateFlag = "Data", INDEX(Samples,RANDBETWEEN(1, TotalCount), 0), RANDBETWEEN(ThroughputLowEstimate,ThroughputHighEstimate))</f>
        <v>3</v>
      </c>
      <c r="G25" s="48">
        <f ca="1">IF(SamplesOrEstimateFlag = "Data", INDEX(Samples,RANDBETWEEN(1, TotalCount), 0), RANDBETWEEN(ThroughputLowEstimate,ThroughputHighEstimate))</f>
        <v>2</v>
      </c>
      <c r="H25" s="48">
        <f ca="1">IF(SamplesOrEstimateFlag = "Data", INDEX(Samples,RANDBETWEEN(1, TotalCount), 0), RANDBETWEEN(ThroughputLowEstimate,ThroughputHighEstimate))</f>
        <v>3</v>
      </c>
      <c r="I25" s="48">
        <f ca="1">IF(SamplesOrEstimateFlag = "Data", INDEX(Samples,RANDBETWEEN(1, TotalCount), 0), RANDBETWEEN(ThroughputLowEstimate,ThroughputHighEstimate))</f>
        <v>3</v>
      </c>
    </row>
    <row r="29" spans="1:9" x14ac:dyDescent="0.25">
      <c r="C29" s="63" t="s">
        <v>107</v>
      </c>
    </row>
    <row r="30" spans="1:9" x14ac:dyDescent="0.25">
      <c r="C30" s="34" t="s">
        <v>108</v>
      </c>
      <c r="D30" t="str">
        <f ca="1" xml:space="preserve"> SUBSTITUTE(CONCATENATE(A2,",",A3,",",A4,",",A5,",",A6,",",A7,",",A8,",",A9,",",A10,",",A11,",",A12,",",A13,",",A14,",",A15,",",A16,",",A17,",",A18,",",A19,",",A20,",",A21,",",A22,",",A23,",",A24,",",A25),",,","")</f>
        <v>3,2</v>
      </c>
    </row>
    <row r="31" spans="1:9" x14ac:dyDescent="0.25">
      <c r="C31" s="34" t="s">
        <v>109</v>
      </c>
      <c r="D31" t="str">
        <f ca="1">CONCATENATE("&lt;sip name=""dist"" type=""CSV"" ver=""1.0"" count=""",TotalThroughputSampleCount,""" average=""", AVERAGE(Samples),"""  median=""",MEDIAN(Samples),"""&gt;",D30,"&lt;/sip&gt;")</f>
        <v>&lt;sip name="dist" type="CSV" ver="1.0" count="2" average="2.5"  median="2.5"&gt;3,2&lt;/sip&gt;</v>
      </c>
    </row>
    <row r="32" spans="1:9" x14ac:dyDescent="0.25">
      <c r="C32" s="34" t="s">
        <v>110</v>
      </c>
      <c r="D32" t="str">
        <f ca="1">CONCATENATE("&lt;distribution name=""dist"" shape=""fromSamples""&gt;",D30,"&lt;/distribution&gt;")</f>
        <v>&lt;distribution name="dist" shape="fromSamples"&gt;3,2&lt;/distribution&gt;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D4" sqref="D4"/>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COUNTIFS(Board!K$3:K1000,"&gt;="&amp;$B2,Board!K$3:K1000,"&lt;="&amp;$C2,Board!L$3:L1000,"="&amp;"")</f>
        <v>1</v>
      </c>
      <c r="E2">
        <f>COUNTIFS(Board!L$3:L1000,"&gt;="&amp;$B2,Board!L$3:L1000,"&lt;="&amp;$C2,Board!M$3:M1000,"="&amp;"")</f>
        <v>0</v>
      </c>
      <c r="F2">
        <f>COUNTIFS(Board!M$3:M1000,"&gt;="&amp;$B2,Board!M$3:M1000,"&lt;="&amp;$C2,Board!N$3:N1000,"="&amp;"")</f>
        <v>0</v>
      </c>
      <c r="G2">
        <f>SUM(E2:F2)</f>
        <v>0</v>
      </c>
      <c r="H2">
        <f>COUNTIFS(Board!N$3:N1000,"&gt;="&amp;$B2,Board!N$3:N1000,"&lt;="&amp;$C2,Board!O$3:O1000,"="&amp;"")</f>
        <v>0</v>
      </c>
      <c r="I2">
        <f>COUNTIFS(Board!O$3:O1000,"&gt;="&amp;$B2,Board!O$3:O1000,"&lt;="&amp;$C2,Board!P$3:P1000,"="&amp;"")</f>
        <v>0</v>
      </c>
      <c r="J2">
        <f>SUM(H2:I2)</f>
        <v>0</v>
      </c>
      <c r="K2">
        <f>COUNTIFS(Board!P$3:P1000,"&gt;="&amp;$B2,Board!P$3:P1000,"&lt;="&amp;$C2,Board!Q$3:Q1000,"="&amp;"")</f>
        <v>1</v>
      </c>
      <c r="L2">
        <f>COUNTIFS(Board!Q$3:Q1000,"&gt;="&amp;$B2,Board!Q$3:Q1000,"&lt;="&amp;$C2,Board!R$3:R1000,"="&amp;"")</f>
        <v>0</v>
      </c>
      <c r="M2">
        <f>SUM(K2:L2)</f>
        <v>1</v>
      </c>
      <c r="N2">
        <f>COUNTIFS(Board!R$3:R1000,"&gt;="&amp;'Weekly Summary'!$B2,Board!R$3:R1000,"&lt;="&amp;'Weekly Summary'!$C2)</f>
        <v>3</v>
      </c>
      <c r="O2">
        <f>N2</f>
        <v>3</v>
      </c>
      <c r="P2">
        <f>IFERROR(AVERAGEIFS(Board!S$3:S$1000,Board!R$3:R1000,"&gt;="&amp;B2,Board!R$3:R1000,"&lt;="&amp;C2),"")</f>
        <v>2.6666666666666665</v>
      </c>
      <c r="Q2">
        <f>IF(D2&lt;&gt;"",COUNTIFS(Board!D$3:D$1000,"SPM"&amp;"*",Board!R$3:R$1000,""),"")</f>
        <v>16</v>
      </c>
      <c r="R2">
        <f>IF(D2&lt;&gt;"",COUNTIFS(Board!D$3:D1000,"SPM"&amp;"*",Board!K$3:K1000,""),"")</f>
        <v>6</v>
      </c>
    </row>
    <row r="3" spans="1:18" ht="14.45" x14ac:dyDescent="0.3">
      <c r="A3" s="4">
        <f>B3</f>
        <v>42806</v>
      </c>
      <c r="B3" s="4">
        <v>42806</v>
      </c>
      <c r="C3" s="4">
        <v>42812</v>
      </c>
      <c r="D3">
        <f ca="1">IF(TODAY()&gt;=$A3,COUNTIFS(Board!K$3:K1000,"&lt;="&amp;$C3,Board!L$3:L1000,"="&amp;""),"")</f>
        <v>4</v>
      </c>
      <c r="E3">
        <f ca="1">IF(TODAY()&gt;=$A3,COUNTIFS(Board!L$3:L1000,"&lt;="&amp;$C3,Board!M$3:M1000,"="&amp;""),"")</f>
        <v>3</v>
      </c>
      <c r="F3">
        <f ca="1">IF(TODAY()&gt;=$A3,COUNTIFS(Board!M$3:M1000,"&lt;="&amp;$C3,Board!N$3:N1000,"="&amp;""),"")</f>
        <v>0</v>
      </c>
      <c r="G3">
        <f ca="1">IF(F3&lt;&gt;"",IF(OR(E3,F3),1,0),"")</f>
        <v>1</v>
      </c>
      <c r="H3">
        <f ca="1">IF(TODAY()&gt;=$A3,COUNTIFS(Board!N$3:N1000,"&lt;="&amp;$C3,Board!O$3:O1000,"="&amp;""),"")</f>
        <v>1</v>
      </c>
      <c r="I3">
        <f ca="1">IF(TODAY()&gt;=$A3,COUNTIFS(Board!O$3:O1000,"&lt;="&amp;$C3,Board!P$3:P1000,"="&amp;""),"")</f>
        <v>1</v>
      </c>
      <c r="J3">
        <f ca="1">IF(I3&lt;&gt;"",IF(OR(H3,I3),1,0),"")</f>
        <v>1</v>
      </c>
      <c r="K3">
        <f ca="1">IF(TODAY()&gt;=$A3,COUNTIFS(Board!P$3:P1000,"&lt;="&amp;$C3,Board!Q$3:Q1000,"="&amp;""),"")</f>
        <v>1</v>
      </c>
      <c r="L3">
        <f ca="1">IF(TODAY()&gt;=$A3,COUNTIFS(Board!Q$3:Q1000,"&lt;="&amp;$C3,Board!R$3:R1000,"="&amp;""),"")</f>
        <v>0</v>
      </c>
      <c r="M3">
        <f ca="1">IF(L3&lt;&gt;"",IF(OR(K3,L3),1,0),"")</f>
        <v>1</v>
      </c>
      <c r="N3">
        <f ca="1">IF(M3&lt;&gt;"",COUNTIFS(Board!R$3:R1001,"&gt;="&amp;'Weekly Summary'!$B3,Board!R$3:R1001,"&lt;="&amp;'Weekly Summary'!$C3),"")</f>
        <v>2</v>
      </c>
      <c r="O3">
        <f ca="1">IF(N3&lt;&gt;"",O2+N3,"")</f>
        <v>5</v>
      </c>
      <c r="P3" t="str">
        <f>IFERROR(AVERAGEIFS(Board!S$3:S$1000,Board!R$3:R1001,"&gt;="&amp;B3,Board!R$3:R1001,"&lt;="&amp;C3),"")</f>
        <v/>
      </c>
      <c r="Q3">
        <f ca="1">IF(D3&lt;&gt;"",COUNTIFS(Board!D$3:D$1000,"SPM"&amp;"*",Board!R$3:R$1000,""),"")</f>
        <v>16</v>
      </c>
      <c r="R3">
        <f ca="1">IF(D3&lt;&gt;"",COUNTIFS(Board!D$3:D1001,"SPM"&amp;"*",Board!K$3:K1001,""),"")</f>
        <v>6</v>
      </c>
    </row>
    <row r="4" spans="1:18" ht="14.45" x14ac:dyDescent="0.3">
      <c r="A4" s="4">
        <f t="shared" ref="A4:A19" si="0">B4</f>
        <v>42813</v>
      </c>
      <c r="B4" s="4">
        <v>42813</v>
      </c>
      <c r="C4" s="4">
        <v>42819</v>
      </c>
      <c r="D4" t="str">
        <f ca="1">IF(TODAY()&gt;=$A4,COUNTIFS(Board!K$3:K1001,"&lt;="&amp;$C4,Board!L$3:L1001,"="&amp;""),"")</f>
        <v/>
      </c>
      <c r="E4" t="str">
        <f ca="1">IF(TODAY()&gt;=$A4,COUNTIFS(Board!L$3:L1001,"&lt;="&amp;$C4,Board!M$3:M1001,"="&amp;""),"")</f>
        <v/>
      </c>
      <c r="F4" t="str">
        <f ca="1">IF(TODAY()&gt;=$A4,COUNTIFS(Board!M$3:M1001,"&lt;="&amp;$C4,Board!N$3:N1001,"="&amp;""),"")</f>
        <v/>
      </c>
      <c r="G4" t="str">
        <f t="shared" ref="G4:G67" ca="1" si="1">IF(F4&lt;&gt;"",IF(OR(E4,F4),1,0),"")</f>
        <v/>
      </c>
      <c r="H4" t="str">
        <f ca="1">IF(TODAY()&gt;=$A4,COUNTIFS(Board!N$3:N1001,"&lt;="&amp;$C4,Board!O$3:O1001,"="&amp;""),"")</f>
        <v/>
      </c>
      <c r="I4" t="str">
        <f ca="1">IF(TODAY()&gt;=$A4,COUNTIFS(Board!O$3:O1001,"&lt;="&amp;$C4,Board!P$3:P1001,"="&amp;""),"")</f>
        <v/>
      </c>
      <c r="J4" t="str">
        <f t="shared" ref="J4:J67" ca="1" si="2">IF(I4&lt;&gt;"",IF(OR(H4,I4),1,0),"")</f>
        <v/>
      </c>
      <c r="K4" t="str">
        <f ca="1">IF(TODAY()&gt;=$A4,COUNTIFS(Board!P$3:P1001,"&lt;="&amp;$C4,Board!Q$3:Q1001,"="&amp;""),"")</f>
        <v/>
      </c>
      <c r="L4" t="str">
        <f ca="1">IF(TODAY()&gt;=$A4,COUNTIFS(Board!Q$3:Q1001,"&lt;="&amp;$C4,Board!R$3:R1001,"="&amp;""),"")</f>
        <v/>
      </c>
      <c r="M4" t="str">
        <f t="shared" ref="M4:M67" ca="1" si="3">IF(L4&lt;&gt;"",IF(OR(K4,L4),1,0),"")</f>
        <v/>
      </c>
      <c r="N4" t="str">
        <f ca="1">IF(M4&lt;&gt;"",COUNTIFS(Board!R$3:R1002,"&gt;="&amp;'Weekly Summary'!$B4,Board!R$3:R1002,"&lt;="&amp;'Weekly Summary'!$C4),"")</f>
        <v/>
      </c>
      <c r="O4" t="str">
        <f t="shared" ref="O4:O67" ca="1" si="4">IF(N4&lt;&gt;"",O3+N4,"")</f>
        <v/>
      </c>
      <c r="P4" t="str">
        <f>IFERROR(AVERAGEIFS(Board!S$3:S$1000,Board!R$3:R1002,"&gt;="&amp;B4,Board!R$3:R1002,"&lt;="&amp;C4),"")</f>
        <v/>
      </c>
      <c r="Q4" t="str">
        <f ca="1">IF(D4&lt;&gt;"",COUNTIFS(Board!D$3:D$1000,"SPM"&amp;"*",Board!R$3:R$1000,""),"")</f>
        <v/>
      </c>
      <c r="R4" t="str">
        <f ca="1">IF(D4&lt;&gt;"",COUNTIFS(Board!D$3:D1002,"SPM"&amp;"*",Board!K$3:K1002,""),"")</f>
        <v/>
      </c>
    </row>
    <row r="5" spans="1:18" ht="14.45" x14ac:dyDescent="0.3">
      <c r="A5" s="4">
        <f t="shared" si="0"/>
        <v>42820</v>
      </c>
      <c r="B5" s="4">
        <v>42820</v>
      </c>
      <c r="C5" s="4">
        <v>42826</v>
      </c>
      <c r="D5" t="str">
        <f ca="1">IF(TODAY()&gt;=$A5,COUNTIFS(Board!K$3:K1002,"&lt;="&amp;$C5,Board!L$3:L1002,"="&amp;""),"")</f>
        <v/>
      </c>
      <c r="E5" t="str">
        <f ca="1">IF(TODAY()&gt;=$A5,COUNTIFS(Board!L$3:L1002,"&lt;="&amp;$C5,Board!M$3:M1002,"="&amp;""),"")</f>
        <v/>
      </c>
      <c r="F5" t="str">
        <f ca="1">IF(TODAY()&gt;=$A5,COUNTIFS(Board!M$3:M1002,"&lt;="&amp;$C5,Board!N$3:N1002,"="&amp;""),"")</f>
        <v/>
      </c>
      <c r="G5" t="str">
        <f t="shared" ca="1" si="1"/>
        <v/>
      </c>
      <c r="H5" t="str">
        <f ca="1">IF(TODAY()&gt;=$A5,COUNTIFS(Board!N$3:N1002,"&lt;="&amp;$C5,Board!O$3:O1002,"="&amp;""),"")</f>
        <v/>
      </c>
      <c r="I5" t="str">
        <f ca="1">IF(TODAY()&gt;=$A5,COUNTIFS(Board!O$3:O1002,"&lt;="&amp;$C5,Board!P$3:P1002,"="&amp;""),"")</f>
        <v/>
      </c>
      <c r="J5" t="str">
        <f t="shared" ca="1" si="2"/>
        <v/>
      </c>
      <c r="K5" t="str">
        <f ca="1">IF(TODAY()&gt;=$A5,COUNTIFS(Board!P$3:P1002,"&lt;="&amp;$C5,Board!Q$3:Q1002,"="&amp;""),"")</f>
        <v/>
      </c>
      <c r="L5" t="str">
        <f ca="1">IF(TODAY()&gt;=$A5,COUNTIFS(Board!Q$3:Q1002,"&lt;="&amp;$C5,Board!R$3:R1002,"="&amp;""),"")</f>
        <v/>
      </c>
      <c r="M5" t="str">
        <f t="shared" ca="1" si="3"/>
        <v/>
      </c>
      <c r="N5" t="str">
        <f ca="1">IF(M5&lt;&gt;"",COUNTIFS(Board!R$3:R1003,"&gt;="&amp;'Weekly Summary'!$B5,Board!R$3:R1003,"&lt;="&amp;'Weekly Summary'!$C5),"")</f>
        <v/>
      </c>
      <c r="O5" t="str">
        <f t="shared" ca="1" si="4"/>
        <v/>
      </c>
      <c r="P5" t="str">
        <f>IFERROR(AVERAGEIFS(Board!S$3:S$1000,Board!R$3:R1003,"&gt;="&amp;B5,Board!R$3:R1003,"&lt;="&amp;C5),"")</f>
        <v/>
      </c>
      <c r="Q5" t="str">
        <f ca="1">IF(D5&lt;&gt;"",COUNTIFS(Board!D$3:D$1000,"SPM"&amp;"*",Board!R$3:R$1000,""),"")</f>
        <v/>
      </c>
      <c r="R5" t="str">
        <f ca="1">IF(D5&lt;&gt;"",COUNTIFS(Board!D$3:D1003,"SPM"&amp;"*",Board!K$3:K1003,""),"")</f>
        <v/>
      </c>
    </row>
    <row r="6" spans="1:18" ht="14.45" x14ac:dyDescent="0.3">
      <c r="A6" s="4">
        <f t="shared" si="0"/>
        <v>42827</v>
      </c>
      <c r="B6" s="4">
        <v>42827</v>
      </c>
      <c r="C6" s="4">
        <v>42833</v>
      </c>
      <c r="D6" t="str">
        <f ca="1">IF(TODAY()&gt;=$A6,COUNTIFS(Board!K$3:K1003,"&lt;="&amp;$C6,Board!L$3:L1003,"="&amp;""),"")</f>
        <v/>
      </c>
      <c r="E6" t="str">
        <f ca="1">IF(TODAY()&gt;=$A6,COUNTIFS(Board!L$3:L1003,"&lt;="&amp;$C6,Board!M$3:M1003,"="&amp;""),"")</f>
        <v/>
      </c>
      <c r="F6" t="str">
        <f ca="1">IF(TODAY()&gt;=$A6,COUNTIFS(Board!M$3:M1003,"&lt;="&amp;$C6,Board!N$3:N1003,"="&amp;""),"")</f>
        <v/>
      </c>
      <c r="G6" t="str">
        <f t="shared" ca="1" si="1"/>
        <v/>
      </c>
      <c r="H6" t="str">
        <f ca="1">IF(TODAY()&gt;=$A6,COUNTIFS(Board!N$3:N1003,"&lt;="&amp;$C6,Board!O$3:O1003,"="&amp;""),"")</f>
        <v/>
      </c>
      <c r="I6" t="str">
        <f ca="1">IF(TODAY()&gt;=$A6,COUNTIFS(Board!O$3:O1003,"&lt;="&amp;$C6,Board!P$3:P1003,"="&amp;""),"")</f>
        <v/>
      </c>
      <c r="J6" t="str">
        <f t="shared" ca="1" si="2"/>
        <v/>
      </c>
      <c r="K6" t="str">
        <f ca="1">IF(TODAY()&gt;=$A6,COUNTIFS(Board!P$3:P1003,"&lt;="&amp;$C6,Board!Q$3:Q1003,"="&amp;""),"")</f>
        <v/>
      </c>
      <c r="L6" t="str">
        <f ca="1">IF(TODAY()&gt;=$A6,COUNTIFS(Board!Q$3:Q1003,"&lt;="&amp;$C6,Board!R$3:R1003,"="&amp;""),"")</f>
        <v/>
      </c>
      <c r="M6" t="str">
        <f t="shared" ca="1" si="3"/>
        <v/>
      </c>
      <c r="N6" t="str">
        <f ca="1">IF(M6&lt;&gt;"",COUNTIFS(Board!R$3:R1004,"&gt;="&amp;'Weekly Summary'!$B6,Board!R$3:R1004,"&lt;="&amp;'Weekly Summary'!$C6),"")</f>
        <v/>
      </c>
      <c r="O6" t="str">
        <f t="shared" ca="1" si="4"/>
        <v/>
      </c>
      <c r="P6" t="str">
        <f>IFERROR(AVERAGEIFS(Board!S$3:S$1000,Board!R$3:R1004,"&gt;="&amp;B6,Board!R$3:R1004,"&lt;="&amp;C6),"")</f>
        <v/>
      </c>
      <c r="Q6" t="str">
        <f ca="1">IF(D6&lt;&gt;"",COUNTIFS(Board!D$3:D$1000,"SPM"&amp;"*",Board!R$3:R$1000,""),"")</f>
        <v/>
      </c>
      <c r="R6" t="str">
        <f ca="1">IF(D6&lt;&gt;"",COUNTIFS(Board!D$3:D1004,"SPM"&amp;"*",Board!K$3:K1004,""),"")</f>
        <v/>
      </c>
    </row>
    <row r="7" spans="1:18" ht="14.45" x14ac:dyDescent="0.3">
      <c r="A7" s="4">
        <f t="shared" si="0"/>
        <v>42834</v>
      </c>
      <c r="B7" s="4">
        <v>42834</v>
      </c>
      <c r="C7" s="4">
        <v>42840</v>
      </c>
      <c r="D7" t="str">
        <f ca="1">IF(TODAY()&gt;=$A7,COUNTIFS(Board!K$3:K1004,"&lt;="&amp;$C7,Board!L$3:L1004,"="&amp;""),"")</f>
        <v/>
      </c>
      <c r="E7" t="str">
        <f ca="1">IF(TODAY()&gt;=$A7,COUNTIFS(Board!L$3:L1004,"&lt;="&amp;$C7,Board!M$3:M1004,"="&amp;""),"")</f>
        <v/>
      </c>
      <c r="F7" t="str">
        <f ca="1">IF(TODAY()&gt;=$A7,COUNTIFS(Board!M$3:M1004,"&lt;="&amp;$C7,Board!N$3:N1004,"="&amp;""),"")</f>
        <v/>
      </c>
      <c r="G7" t="str">
        <f t="shared" ca="1" si="1"/>
        <v/>
      </c>
      <c r="H7" t="str">
        <f ca="1">IF(TODAY()&gt;=$A7,COUNTIFS(Board!N$3:N1004,"&lt;="&amp;$C7,Board!O$3:O1004,"="&amp;""),"")</f>
        <v/>
      </c>
      <c r="I7" t="str">
        <f ca="1">IF(TODAY()&gt;=$A7,COUNTIFS(Board!O$3:O1004,"&lt;="&amp;$C7,Board!P$3:P1004,"="&amp;""),"")</f>
        <v/>
      </c>
      <c r="J7" t="str">
        <f t="shared" ca="1" si="2"/>
        <v/>
      </c>
      <c r="K7" t="str">
        <f ca="1">IF(TODAY()&gt;=$A7,COUNTIFS(Board!P$3:P1004,"&lt;="&amp;$C7,Board!Q$3:Q1004,"="&amp;""),"")</f>
        <v/>
      </c>
      <c r="L7" t="str">
        <f ca="1">IF(TODAY()&gt;=$A7,COUNTIFS(Board!Q$3:Q1004,"&lt;="&amp;$C7,Board!R$3:R1004,"="&amp;""),"")</f>
        <v/>
      </c>
      <c r="M7" t="str">
        <f t="shared" ca="1" si="3"/>
        <v/>
      </c>
      <c r="N7" t="str">
        <f ca="1">IF(M7&lt;&gt;"",COUNTIFS(Board!R$3:R1005,"&gt;="&amp;'Weekly Summary'!$B7,Board!R$3:R1005,"&lt;="&amp;'Weekly Summary'!$C7),"")</f>
        <v/>
      </c>
      <c r="O7" t="str">
        <f t="shared" ca="1" si="4"/>
        <v/>
      </c>
      <c r="P7" t="str">
        <f>IFERROR(AVERAGEIFS(Board!S$3:S$1000,Board!R$3:R1005,"&gt;="&amp;B7,Board!R$3:R1005,"&lt;="&amp;C7),"")</f>
        <v/>
      </c>
      <c r="Q7" t="str">
        <f ca="1">IF(D7&lt;&gt;"",COUNTIFS(Board!D$3:D$1000,"SPM"&amp;"*",Board!R$3:R$1000,""),"")</f>
        <v/>
      </c>
      <c r="R7" t="str">
        <f ca="1">IF(D7&lt;&gt;"",COUNTIFS(Board!D$3:D1005,"SPM"&amp;"*",Board!K$3:K1005,""),"")</f>
        <v/>
      </c>
    </row>
    <row r="8" spans="1:18" ht="14.45" x14ac:dyDescent="0.3">
      <c r="A8" s="4">
        <f t="shared" si="0"/>
        <v>42841</v>
      </c>
      <c r="B8" s="4">
        <v>42841</v>
      </c>
      <c r="C8" s="4">
        <v>42847</v>
      </c>
      <c r="D8" t="str">
        <f ca="1">IF(TODAY()&gt;=$A8,COUNTIFS(Board!K$3:K1005,"&lt;="&amp;$C8,Board!L$3:L1005,"="&amp;""),"")</f>
        <v/>
      </c>
      <c r="E8" t="str">
        <f ca="1">IF(TODAY()&gt;=$A8,COUNTIFS(Board!L$3:L1005,"&lt;="&amp;$C8,Board!M$3:M1005,"="&amp;""),"")</f>
        <v/>
      </c>
      <c r="F8" t="str">
        <f ca="1">IF(TODAY()&gt;=$A8,COUNTIFS(Board!M$3:M1005,"&lt;="&amp;$C8,Board!N$3:N1005,"="&amp;""),"")</f>
        <v/>
      </c>
      <c r="G8" t="str">
        <f t="shared" ca="1" si="1"/>
        <v/>
      </c>
      <c r="H8" t="str">
        <f ca="1">IF(TODAY()&gt;=$A8,COUNTIFS(Board!N$3:N1005,"&lt;="&amp;$C8,Board!O$3:O1005,"="&amp;""),"")</f>
        <v/>
      </c>
      <c r="I8" t="str">
        <f ca="1">IF(TODAY()&gt;=$A8,COUNTIFS(Board!O$3:O1005,"&lt;="&amp;$C8,Board!P$3:P1005,"="&amp;""),"")</f>
        <v/>
      </c>
      <c r="J8" t="str">
        <f t="shared" ca="1" si="2"/>
        <v/>
      </c>
      <c r="K8" t="str">
        <f ca="1">IF(TODAY()&gt;=$A8,COUNTIFS(Board!P$3:P1005,"&lt;="&amp;$C8,Board!Q$3:Q1005,"="&amp;""),"")</f>
        <v/>
      </c>
      <c r="L8" t="str">
        <f ca="1">IF(TODAY()&gt;=$A8,COUNTIFS(Board!Q$3:Q1005,"&lt;="&amp;$C8,Board!R$3:R1005,"="&amp;""),"")</f>
        <v/>
      </c>
      <c r="M8" t="str">
        <f t="shared" ca="1" si="3"/>
        <v/>
      </c>
      <c r="N8" t="str">
        <f ca="1">IF(M8&lt;&gt;"",COUNTIFS(Board!R$3:R1006,"&gt;="&amp;'Weekly Summary'!$B8,Board!R$3:R1006,"&lt;="&amp;'Weekly Summary'!$C8),"")</f>
        <v/>
      </c>
      <c r="O8" t="str">
        <f t="shared" ca="1" si="4"/>
        <v/>
      </c>
      <c r="P8" t="str">
        <f>IFERROR(AVERAGEIFS(Board!S$3:S$1000,Board!R$3:R1006,"&gt;="&amp;B8,Board!R$3:R1006,"&lt;="&amp;C8),"")</f>
        <v/>
      </c>
      <c r="Q8" t="str">
        <f ca="1">IF(D8&lt;&gt;"",COUNTIFS(Board!D$3:D$1000,"SPM"&amp;"*",Board!R$3:R$1000,""),"")</f>
        <v/>
      </c>
      <c r="R8" t="str">
        <f ca="1">IF(D8&lt;&gt;"",COUNTIFS(Board!D$3:D1006,"SPM"&amp;"*",Board!K$3:K1006,""),"")</f>
        <v/>
      </c>
    </row>
    <row r="9" spans="1:18" ht="14.45" x14ac:dyDescent="0.3">
      <c r="A9" s="4">
        <f t="shared" si="0"/>
        <v>42848</v>
      </c>
      <c r="B9" s="4">
        <v>42848</v>
      </c>
      <c r="C9" s="4">
        <v>42854</v>
      </c>
      <c r="D9" t="str">
        <f ca="1">IF(TODAY()&gt;=$A9,COUNTIFS(Board!K$3:K1006,"&lt;="&amp;$C9,Board!L$3:L1006,"="&amp;""),"")</f>
        <v/>
      </c>
      <c r="E9" t="str">
        <f ca="1">IF(TODAY()&gt;=$A9,COUNTIFS(Board!L$3:L1006,"&lt;="&amp;$C9,Board!M$3:M1006,"="&amp;""),"")</f>
        <v/>
      </c>
      <c r="F9" t="str">
        <f ca="1">IF(TODAY()&gt;=$A9,COUNTIFS(Board!M$3:M1006,"&lt;="&amp;$C9,Board!N$3:N1006,"="&amp;""),"")</f>
        <v/>
      </c>
      <c r="G9" t="str">
        <f t="shared" ca="1" si="1"/>
        <v/>
      </c>
      <c r="H9" t="str">
        <f ca="1">IF(TODAY()&gt;=$A9,COUNTIFS(Board!N$3:N1006,"&lt;="&amp;$C9,Board!O$3:O1006,"="&amp;""),"")</f>
        <v/>
      </c>
      <c r="I9" t="str">
        <f ca="1">IF(TODAY()&gt;=$A9,COUNTIFS(Board!O$3:O1006,"&lt;="&amp;$C9,Board!P$3:P1006,"="&amp;""),"")</f>
        <v/>
      </c>
      <c r="J9" t="str">
        <f t="shared" ca="1" si="2"/>
        <v/>
      </c>
      <c r="K9" t="str">
        <f ca="1">IF(TODAY()&gt;=$A9,COUNTIFS(Board!P$3:P1006,"&lt;="&amp;$C9,Board!Q$3:Q1006,"="&amp;""),"")</f>
        <v/>
      </c>
      <c r="L9" t="str">
        <f ca="1">IF(TODAY()&gt;=$A9,COUNTIFS(Board!Q$3:Q1006,"&lt;="&amp;$C9,Board!R$3:R1006,"="&amp;""),"")</f>
        <v/>
      </c>
      <c r="M9" t="str">
        <f t="shared" ca="1" si="3"/>
        <v/>
      </c>
      <c r="N9" t="str">
        <f ca="1">IF(M9&lt;&gt;"",COUNTIFS(Board!R$3:R1007,"&gt;="&amp;'Weekly Summary'!$B9,Board!R$3:R1007,"&lt;="&amp;'Weekly Summary'!$C9),"")</f>
        <v/>
      </c>
      <c r="O9" t="str">
        <f t="shared" ca="1" si="4"/>
        <v/>
      </c>
      <c r="P9" t="str">
        <f>IFERROR(AVERAGEIFS(Board!S$3:S$1000,Board!R$3:R1007,"&gt;="&amp;B9,Board!R$3:R1007,"&lt;="&amp;C9),"")</f>
        <v/>
      </c>
      <c r="Q9" t="str">
        <f ca="1">IF(D9&lt;&gt;"",COUNTIFS(Board!D$3:D$1000,"SPM"&amp;"*",Board!R$3:R$1000,""),"")</f>
        <v/>
      </c>
      <c r="R9" t="str">
        <f ca="1">IF(D9&lt;&gt;"",COUNTIFS(Board!D$3:D1007,"SPM"&amp;"*",Board!K$3:K1007,""),"")</f>
        <v/>
      </c>
    </row>
    <row r="10" spans="1:18" ht="14.45" x14ac:dyDescent="0.3">
      <c r="A10" s="4">
        <f t="shared" si="0"/>
        <v>42855</v>
      </c>
      <c r="B10" s="4">
        <v>42855</v>
      </c>
      <c r="C10" s="4">
        <v>42861</v>
      </c>
      <c r="D10" t="str">
        <f ca="1">IF(TODAY()&gt;=$A10,COUNTIFS(Board!K$3:K1007,"&lt;="&amp;$C10,Board!L$3:L1007,"="&amp;""),"")</f>
        <v/>
      </c>
      <c r="E10" t="str">
        <f ca="1">IF(TODAY()&gt;=$A10,COUNTIFS(Board!L$3:L1007,"&lt;="&amp;$C10,Board!M$3:M1007,"="&amp;""),"")</f>
        <v/>
      </c>
      <c r="F10" t="str">
        <f ca="1">IF(TODAY()&gt;=$A10,COUNTIFS(Board!M$3:M1007,"&lt;="&amp;$C10,Board!N$3:N1007,"="&amp;""),"")</f>
        <v/>
      </c>
      <c r="G10" t="str">
        <f t="shared" ca="1" si="1"/>
        <v/>
      </c>
      <c r="H10" t="str">
        <f ca="1">IF(TODAY()&gt;=$A10,COUNTIFS(Board!N$3:N1007,"&lt;="&amp;$C10,Board!O$3:O1007,"="&amp;""),"")</f>
        <v/>
      </c>
      <c r="I10" t="str">
        <f ca="1">IF(TODAY()&gt;=$A10,COUNTIFS(Board!O$3:O1007,"&lt;="&amp;$C10,Board!P$3:P1007,"="&amp;""),"")</f>
        <v/>
      </c>
      <c r="J10" t="str">
        <f t="shared" ca="1" si="2"/>
        <v/>
      </c>
      <c r="K10" t="str">
        <f ca="1">IF(TODAY()&gt;=$A10,COUNTIFS(Board!P$3:P1007,"&lt;="&amp;$C10,Board!Q$3:Q1007,"="&amp;""),"")</f>
        <v/>
      </c>
      <c r="L10" t="str">
        <f ca="1">IF(TODAY()&gt;=$A10,COUNTIFS(Board!Q$3:Q1007,"&lt;="&amp;$C10,Board!R$3:R1007,"="&amp;""),"")</f>
        <v/>
      </c>
      <c r="M10" t="str">
        <f t="shared" ca="1" si="3"/>
        <v/>
      </c>
      <c r="N10" t="str">
        <f ca="1">IF(M10&lt;&gt;"",COUNTIFS(Board!R$3:R1008,"&gt;="&amp;'Weekly Summary'!$B10,Board!R$3:R1008,"&lt;="&amp;'Weekly Summary'!$C10),"")</f>
        <v/>
      </c>
      <c r="O10" t="str">
        <f t="shared" ca="1" si="4"/>
        <v/>
      </c>
      <c r="P10" t="str">
        <f>IFERROR(AVERAGEIFS(Board!S$3:S$1000,Board!R$3:R1008,"&gt;="&amp;B10,Board!R$3:R1008,"&lt;="&amp;C10),"")</f>
        <v/>
      </c>
      <c r="Q10" t="str">
        <f ca="1">IF(D10&lt;&gt;"",COUNTIFS(Board!D$3:D$1000,"SPM"&amp;"*",Board!R$3:R$1000,""),"")</f>
        <v/>
      </c>
      <c r="R10" t="str">
        <f ca="1">IF(D10&lt;&gt;"",COUNTIFS(Board!D$3:D1008,"SPM"&amp;"*",Board!K$3:K1008,""),"")</f>
        <v/>
      </c>
    </row>
    <row r="11" spans="1:18" ht="14.45" x14ac:dyDescent="0.3">
      <c r="A11" s="4">
        <f t="shared" si="0"/>
        <v>42862</v>
      </c>
      <c r="B11" s="4">
        <v>42862</v>
      </c>
      <c r="C11" s="4">
        <v>42868</v>
      </c>
      <c r="D11" t="str">
        <f ca="1">IF(TODAY()&gt;=$A11,COUNTIFS(Board!K$3:K1008,"&lt;="&amp;$C11,Board!L$3:L1008,"="&amp;""),"")</f>
        <v/>
      </c>
      <c r="E11" t="str">
        <f ca="1">IF(TODAY()&gt;=$A11,COUNTIFS(Board!L$3:L1008,"&lt;="&amp;$C11,Board!M$3:M1008,"="&amp;""),"")</f>
        <v/>
      </c>
      <c r="F11" t="str">
        <f ca="1">IF(TODAY()&gt;=$A11,COUNTIFS(Board!M$3:M1008,"&lt;="&amp;$C11,Board!N$3:N1008,"="&amp;""),"")</f>
        <v/>
      </c>
      <c r="G11" t="str">
        <f t="shared" ca="1" si="1"/>
        <v/>
      </c>
      <c r="H11" t="str">
        <f ca="1">IF(TODAY()&gt;=$A11,COUNTIFS(Board!N$3:N1008,"&lt;="&amp;$C11,Board!O$3:O1008,"="&amp;""),"")</f>
        <v/>
      </c>
      <c r="I11" t="str">
        <f ca="1">IF(TODAY()&gt;=$A11,COUNTIFS(Board!O$3:O1008,"&lt;="&amp;$C11,Board!P$3:P1008,"="&amp;""),"")</f>
        <v/>
      </c>
      <c r="J11" t="str">
        <f t="shared" ca="1" si="2"/>
        <v/>
      </c>
      <c r="K11" t="str">
        <f ca="1">IF(TODAY()&gt;=$A11,COUNTIFS(Board!P$3:P1008,"&lt;="&amp;$C11,Board!Q$3:Q1008,"="&amp;""),"")</f>
        <v/>
      </c>
      <c r="L11" t="str">
        <f ca="1">IF(TODAY()&gt;=$A11,COUNTIFS(Board!Q$3:Q1008,"&lt;="&amp;$C11,Board!R$3:R1008,"="&amp;""),"")</f>
        <v/>
      </c>
      <c r="M11" t="str">
        <f t="shared" ca="1" si="3"/>
        <v/>
      </c>
      <c r="N11" t="str">
        <f ca="1">IF(M11&lt;&gt;"",COUNTIFS(Board!R$3:R1009,"&gt;="&amp;'Weekly Summary'!$B11,Board!R$3:R1009,"&lt;="&amp;'Weekly Summary'!$C11),"")</f>
        <v/>
      </c>
      <c r="O11" t="str">
        <f t="shared" ca="1" si="4"/>
        <v/>
      </c>
      <c r="P11" t="str">
        <f>IFERROR(AVERAGEIFS(Board!S$3:S$1000,Board!R$3:R1009,"&gt;="&amp;B11,Board!R$3:R1009,"&lt;="&amp;C11),"")</f>
        <v/>
      </c>
      <c r="Q11" t="str">
        <f ca="1">IF(D11&lt;&gt;"",COUNTIFS(Board!D$3:D$1000,"SPM"&amp;"*",Board!R$3:R$1000,""),"")</f>
        <v/>
      </c>
      <c r="R11" t="str">
        <f ca="1">IF(D11&lt;&gt;"",COUNTIFS(Board!D$3:D1009,"SPM"&amp;"*",Board!K$3:K1009,""),"")</f>
        <v/>
      </c>
    </row>
    <row r="12" spans="1:18" ht="14.45" x14ac:dyDescent="0.3">
      <c r="A12" s="4">
        <f t="shared" si="0"/>
        <v>42869</v>
      </c>
      <c r="B12" s="4">
        <v>42869</v>
      </c>
      <c r="C12" s="4">
        <v>42875</v>
      </c>
      <c r="D12" t="str">
        <f ca="1">IF(TODAY()&gt;=$A12,COUNTIFS(Board!K$3:K1009,"&lt;="&amp;$C12,Board!L$3:L1009,"="&amp;""),"")</f>
        <v/>
      </c>
      <c r="E12" t="str">
        <f ca="1">IF(TODAY()&gt;=$A12,COUNTIFS(Board!L$3:L1009,"&lt;="&amp;$C12,Board!M$3:M1009,"="&amp;""),"")</f>
        <v/>
      </c>
      <c r="F12" t="str">
        <f ca="1">IF(TODAY()&gt;=$A12,COUNTIFS(Board!M$3:M1009,"&lt;="&amp;$C12,Board!N$3:N1009,"="&amp;""),"")</f>
        <v/>
      </c>
      <c r="G12" t="str">
        <f t="shared" ca="1" si="1"/>
        <v/>
      </c>
      <c r="H12" t="str">
        <f ca="1">IF(TODAY()&gt;=$A12,COUNTIFS(Board!N$3:N1009,"&lt;="&amp;$C12,Board!O$3:O1009,"="&amp;""),"")</f>
        <v/>
      </c>
      <c r="I12" t="str">
        <f ca="1">IF(TODAY()&gt;=$A12,COUNTIFS(Board!O$3:O1009,"&lt;="&amp;$C12,Board!P$3:P1009,"="&amp;""),"")</f>
        <v/>
      </c>
      <c r="J12" t="str">
        <f t="shared" ca="1" si="2"/>
        <v/>
      </c>
      <c r="K12" t="str">
        <f ca="1">IF(TODAY()&gt;=$A12,COUNTIFS(Board!P$3:P1009,"&lt;="&amp;$C12,Board!Q$3:Q1009,"="&amp;""),"")</f>
        <v/>
      </c>
      <c r="L12" t="str">
        <f ca="1">IF(TODAY()&gt;=$A12,COUNTIFS(Board!Q$3:Q1009,"&lt;="&amp;$C12,Board!R$3:R1009,"="&amp;""),"")</f>
        <v/>
      </c>
      <c r="M12" t="str">
        <f t="shared" ca="1" si="3"/>
        <v/>
      </c>
      <c r="N12" t="str">
        <f ca="1">IF(M12&lt;&gt;"",COUNTIFS(Board!R$3:R1010,"&gt;="&amp;'Weekly Summary'!$B12,Board!R$3:R1010,"&lt;="&amp;'Weekly Summary'!$C12),"")</f>
        <v/>
      </c>
      <c r="O12" t="str">
        <f t="shared" ca="1" si="4"/>
        <v/>
      </c>
      <c r="P12" t="str">
        <f>IFERROR(AVERAGEIFS(Board!S$3:S$1000,Board!R$3:R1010,"&gt;="&amp;B12,Board!R$3:R1010,"&lt;="&amp;C12),"")</f>
        <v/>
      </c>
      <c r="Q12" t="str">
        <f ca="1">IF(D12&lt;&gt;"",COUNTIFS(Board!D$3:D$1000,"SPM"&amp;"*",Board!R$3:R$1000,""),"")</f>
        <v/>
      </c>
      <c r="R12" t="str">
        <f ca="1">IF(D12&lt;&gt;"",COUNTIFS(Board!D$3:D1010,"SPM"&amp;"*",Board!K$3:K1010,""),"")</f>
        <v/>
      </c>
    </row>
    <row r="13" spans="1:18" ht="14.45" x14ac:dyDescent="0.3">
      <c r="A13" s="4">
        <f t="shared" si="0"/>
        <v>42876</v>
      </c>
      <c r="B13" s="4">
        <v>42876</v>
      </c>
      <c r="C13" s="4">
        <v>42882</v>
      </c>
      <c r="D13" t="str">
        <f ca="1">IF(TODAY()&gt;=$A13,COUNTIFS(Board!K$3:K1010,"&lt;="&amp;$C13,Board!L$3:L1010,"="&amp;""),"")</f>
        <v/>
      </c>
      <c r="E13" t="str">
        <f ca="1">IF(TODAY()&gt;=$A13,COUNTIFS(Board!L$3:L1010,"&lt;="&amp;$C13,Board!M$3:M1010,"="&amp;""),"")</f>
        <v/>
      </c>
      <c r="F13" t="str">
        <f ca="1">IF(TODAY()&gt;=$A13,COUNTIFS(Board!M$3:M1010,"&lt;="&amp;$C13,Board!N$3:N1010,"="&amp;""),"")</f>
        <v/>
      </c>
      <c r="G13" t="str">
        <f t="shared" ca="1" si="1"/>
        <v/>
      </c>
      <c r="H13" t="str">
        <f ca="1">IF(TODAY()&gt;=$A13,COUNTIFS(Board!N$3:N1010,"&lt;="&amp;$C13,Board!O$3:O1010,"="&amp;""),"")</f>
        <v/>
      </c>
      <c r="I13" t="str">
        <f ca="1">IF(TODAY()&gt;=$A13,COUNTIFS(Board!O$3:O1010,"&lt;="&amp;$C13,Board!P$3:P1010,"="&amp;""),"")</f>
        <v/>
      </c>
      <c r="J13" t="str">
        <f t="shared" ca="1" si="2"/>
        <v/>
      </c>
      <c r="K13" t="str">
        <f ca="1">IF(TODAY()&gt;=$A13,COUNTIFS(Board!P$3:P1010,"&lt;="&amp;$C13,Board!Q$3:Q1010,"="&amp;""),"")</f>
        <v/>
      </c>
      <c r="L13" t="str">
        <f ca="1">IF(TODAY()&gt;=$A13,COUNTIFS(Board!Q$3:Q1010,"&lt;="&amp;$C13,Board!R$3:R1010,"="&amp;""),"")</f>
        <v/>
      </c>
      <c r="M13" t="str">
        <f t="shared" ca="1" si="3"/>
        <v/>
      </c>
      <c r="N13" t="str">
        <f ca="1">IF(M13&lt;&gt;"",COUNTIFS(Board!R$3:R1011,"&gt;="&amp;'Weekly Summary'!$B13,Board!R$3:R1011,"&lt;="&amp;'Weekly Summary'!$C13),"")</f>
        <v/>
      </c>
      <c r="O13" t="str">
        <f t="shared" ca="1" si="4"/>
        <v/>
      </c>
      <c r="P13" t="str">
        <f>IFERROR(AVERAGEIFS(Board!S$3:S$1000,Board!R$3:R1011,"&gt;="&amp;B13,Board!R$3:R1011,"&lt;="&amp;C13),"")</f>
        <v/>
      </c>
      <c r="Q13" t="str">
        <f ca="1">IF(D13&lt;&gt;"",COUNTIFS(Board!D$3:D$1000,"SPM"&amp;"*",Board!R$3:R$1000,""),"")</f>
        <v/>
      </c>
      <c r="R13" t="str">
        <f ca="1">IF(D13&lt;&gt;"",COUNTIFS(Board!D$3:D1011,"SPM"&amp;"*",Board!K$3:K1011,""),"")</f>
        <v/>
      </c>
    </row>
    <row r="14" spans="1:18" ht="14.45" x14ac:dyDescent="0.3">
      <c r="A14" s="4">
        <f t="shared" si="0"/>
        <v>42883</v>
      </c>
      <c r="B14" s="4">
        <v>42883</v>
      </c>
      <c r="C14" s="4">
        <v>42889</v>
      </c>
      <c r="D14" t="str">
        <f ca="1">IF(TODAY()&gt;=$A14,COUNTIFS(Board!K$3:K1011,"&lt;="&amp;$C14,Board!L$3:L1011,"="&amp;""),"")</f>
        <v/>
      </c>
      <c r="E14" t="str">
        <f ca="1">IF(TODAY()&gt;=$A14,COUNTIFS(Board!L$3:L1011,"&lt;="&amp;$C14,Board!M$3:M1011,"="&amp;""),"")</f>
        <v/>
      </c>
      <c r="F14" t="str">
        <f ca="1">IF(TODAY()&gt;=$A14,COUNTIFS(Board!M$3:M1011,"&lt;="&amp;$C14,Board!N$3:N1011,"="&amp;""),"")</f>
        <v/>
      </c>
      <c r="G14" t="str">
        <f t="shared" ca="1" si="1"/>
        <v/>
      </c>
      <c r="H14" t="str">
        <f ca="1">IF(TODAY()&gt;=$A14,COUNTIFS(Board!N$3:N1011,"&lt;="&amp;$C14,Board!O$3:O1011,"="&amp;""),"")</f>
        <v/>
      </c>
      <c r="I14" t="str">
        <f ca="1">IF(TODAY()&gt;=$A14,COUNTIFS(Board!O$3:O1011,"&lt;="&amp;$C14,Board!P$3:P1011,"="&amp;""),"")</f>
        <v/>
      </c>
      <c r="J14" t="str">
        <f t="shared" ca="1" si="2"/>
        <v/>
      </c>
      <c r="K14" t="str">
        <f ca="1">IF(TODAY()&gt;=$A14,COUNTIFS(Board!P$3:P1011,"&lt;="&amp;$C14,Board!Q$3:Q1011,"="&amp;""),"")</f>
        <v/>
      </c>
      <c r="L14" t="str">
        <f ca="1">IF(TODAY()&gt;=$A14,COUNTIFS(Board!Q$3:Q1011,"&lt;="&amp;$C14,Board!R$3:R1011,"="&amp;""),"")</f>
        <v/>
      </c>
      <c r="M14" t="str">
        <f t="shared" ca="1" si="3"/>
        <v/>
      </c>
      <c r="N14" t="str">
        <f ca="1">IF(M14&lt;&gt;"",COUNTIFS(Board!R$3:R1012,"&gt;="&amp;'Weekly Summary'!$B14,Board!R$3:R1012,"&lt;="&amp;'Weekly Summary'!$C14),"")</f>
        <v/>
      </c>
      <c r="O14" t="str">
        <f t="shared" ca="1" si="4"/>
        <v/>
      </c>
      <c r="P14" t="str">
        <f>IFERROR(AVERAGEIFS(Board!S$3:S$1000,Board!R$3:R1012,"&gt;="&amp;B14,Board!R$3:R1012,"&lt;="&amp;C14),"")</f>
        <v/>
      </c>
      <c r="Q14" t="str">
        <f ca="1">IF(D14&lt;&gt;"",COUNTIFS(Board!D$3:D$1000,"SPM"&amp;"*",Board!R$3:R$1000,""),"")</f>
        <v/>
      </c>
      <c r="R14" t="str">
        <f ca="1">IF(D14&lt;&gt;"",COUNTIFS(Board!D$3:D1012,"SPM"&amp;"*",Board!K$3:K1012,""),"")</f>
        <v/>
      </c>
    </row>
    <row r="15" spans="1:18" ht="14.45" x14ac:dyDescent="0.3">
      <c r="A15" s="4">
        <f t="shared" si="0"/>
        <v>42890</v>
      </c>
      <c r="B15" s="4">
        <v>42890</v>
      </c>
      <c r="C15" s="4">
        <v>42896</v>
      </c>
      <c r="D15" t="str">
        <f ca="1">IF(TODAY()&gt;=$A15,COUNTIFS(Board!K$3:K1012,"&lt;="&amp;$C15,Board!L$3:L1012,"="&amp;""),"")</f>
        <v/>
      </c>
      <c r="E15" t="str">
        <f ca="1">IF(TODAY()&gt;=$A15,COUNTIFS(Board!L$3:L1012,"&lt;="&amp;$C15,Board!M$3:M1012,"="&amp;""),"")</f>
        <v/>
      </c>
      <c r="F15" t="str">
        <f ca="1">IF(TODAY()&gt;=$A15,COUNTIFS(Board!M$3:M1012,"&lt;="&amp;$C15,Board!N$3:N1012,"="&amp;""),"")</f>
        <v/>
      </c>
      <c r="G15" t="str">
        <f t="shared" ca="1" si="1"/>
        <v/>
      </c>
      <c r="H15" t="str">
        <f ca="1">IF(TODAY()&gt;=$A15,COUNTIFS(Board!N$3:N1012,"&lt;="&amp;$C15,Board!O$3:O1012,"="&amp;""),"")</f>
        <v/>
      </c>
      <c r="I15" t="str">
        <f ca="1">IF(TODAY()&gt;=$A15,COUNTIFS(Board!O$3:O1012,"&lt;="&amp;$C15,Board!P$3:P1012,"="&amp;""),"")</f>
        <v/>
      </c>
      <c r="J15" t="str">
        <f t="shared" ca="1" si="2"/>
        <v/>
      </c>
      <c r="K15" t="str">
        <f ca="1">IF(TODAY()&gt;=$A15,COUNTIFS(Board!P$3:P1012,"&lt;="&amp;$C15,Board!Q$3:Q1012,"="&amp;""),"")</f>
        <v/>
      </c>
      <c r="L15" t="str">
        <f ca="1">IF(TODAY()&gt;=$A15,COUNTIFS(Board!Q$3:Q1012,"&lt;="&amp;$C15,Board!R$3:R1012,"="&amp;""),"")</f>
        <v/>
      </c>
      <c r="M15" t="str">
        <f t="shared" ca="1" si="3"/>
        <v/>
      </c>
      <c r="N15" t="str">
        <f ca="1">IF(M15&lt;&gt;"",COUNTIFS(Board!R$3:R1013,"&gt;="&amp;'Weekly Summary'!$B15,Board!R$3:R1013,"&lt;="&amp;'Weekly Summary'!$C15),"")</f>
        <v/>
      </c>
      <c r="O15" t="str">
        <f t="shared" ca="1" si="4"/>
        <v/>
      </c>
      <c r="P15" t="str">
        <f>IFERROR(AVERAGEIFS(Board!S$3:S$1000,Board!R$3:R1013,"&gt;="&amp;B15,Board!R$3:R1013,"&lt;="&amp;C15),"")</f>
        <v/>
      </c>
      <c r="Q15" t="str">
        <f ca="1">IF(D15&lt;&gt;"",COUNTIFS(Board!D$3:D$1000,"SPM"&amp;"*",Board!R$3:R$1000,""),"")</f>
        <v/>
      </c>
      <c r="R15" t="str">
        <f ca="1">IF(D15&lt;&gt;"",COUNTIFS(Board!D$3:D1013,"SPM"&amp;"*",Board!K$3:K1013,""),"")</f>
        <v/>
      </c>
    </row>
    <row r="16" spans="1:18" ht="14.45" x14ac:dyDescent="0.3">
      <c r="A16" s="4">
        <f t="shared" si="0"/>
        <v>42897</v>
      </c>
      <c r="B16" s="4">
        <v>42897</v>
      </c>
      <c r="C16" s="4">
        <v>42903</v>
      </c>
      <c r="D16" t="str">
        <f ca="1">IF(TODAY()&gt;=$A16,COUNTIFS(Board!K$3:K1013,"&lt;="&amp;$C16,Board!L$3:L1013,"="&amp;""),"")</f>
        <v/>
      </c>
      <c r="E16" t="str">
        <f ca="1">IF(TODAY()&gt;=$A16,COUNTIFS(Board!L$3:L1013,"&lt;="&amp;$C16,Board!M$3:M1013,"="&amp;""),"")</f>
        <v/>
      </c>
      <c r="F16" t="str">
        <f ca="1">IF(TODAY()&gt;=$A16,COUNTIFS(Board!M$3:M1013,"&lt;="&amp;$C16,Board!N$3:N1013,"="&amp;""),"")</f>
        <v/>
      </c>
      <c r="G16" t="str">
        <f t="shared" ca="1" si="1"/>
        <v/>
      </c>
      <c r="H16" t="str">
        <f ca="1">IF(TODAY()&gt;=$A16,COUNTIFS(Board!N$3:N1013,"&lt;="&amp;$C16,Board!O$3:O1013,"="&amp;""),"")</f>
        <v/>
      </c>
      <c r="I16" t="str">
        <f ca="1">IF(TODAY()&gt;=$A16,COUNTIFS(Board!O$3:O1013,"&lt;="&amp;$C16,Board!P$3:P1013,"="&amp;""),"")</f>
        <v/>
      </c>
      <c r="J16" t="str">
        <f t="shared" ca="1" si="2"/>
        <v/>
      </c>
      <c r="K16" t="str">
        <f ca="1">IF(TODAY()&gt;=$A16,COUNTIFS(Board!P$3:P1013,"&lt;="&amp;$C16,Board!Q$3:Q1013,"="&amp;""),"")</f>
        <v/>
      </c>
      <c r="L16" t="str">
        <f ca="1">IF(TODAY()&gt;=$A16,COUNTIFS(Board!Q$3:Q1013,"&lt;="&amp;$C16,Board!R$3:R1013,"="&amp;""),"")</f>
        <v/>
      </c>
      <c r="M16" t="str">
        <f t="shared" ca="1" si="3"/>
        <v/>
      </c>
      <c r="N16" t="str">
        <f ca="1">IF(M16&lt;&gt;"",COUNTIFS(Board!R$3:R1014,"&gt;="&amp;'Weekly Summary'!$B16,Board!R$3:R1014,"&lt;="&amp;'Weekly Summary'!$C16),"")</f>
        <v/>
      </c>
      <c r="O16" t="str">
        <f t="shared" ca="1" si="4"/>
        <v/>
      </c>
      <c r="P16" t="str">
        <f>IFERROR(AVERAGEIFS(Board!S$3:S$1000,Board!R$3:R1014,"&gt;="&amp;B16,Board!R$3:R1014,"&lt;="&amp;C16),"")</f>
        <v/>
      </c>
      <c r="Q16" t="str">
        <f ca="1">IF(D16&lt;&gt;"",COUNTIFS(Board!D$3:D$1000,"SPM"&amp;"*",Board!R$3:R$1000,""),"")</f>
        <v/>
      </c>
      <c r="R16" t="str">
        <f ca="1">IF(D16&lt;&gt;"",COUNTIFS(Board!D$3:D1014,"SPM"&amp;"*",Board!K$3:K1014,""),"")</f>
        <v/>
      </c>
    </row>
    <row r="17" spans="1:18" ht="14.45" x14ac:dyDescent="0.3">
      <c r="A17" s="4">
        <f t="shared" si="0"/>
        <v>42904</v>
      </c>
      <c r="B17" s="4">
        <v>42904</v>
      </c>
      <c r="C17" s="4">
        <v>42910</v>
      </c>
      <c r="D17" t="str">
        <f ca="1">IF(TODAY()&gt;=$A17,COUNTIFS(Board!K$3:K1014,"&lt;="&amp;$C17,Board!L$3:L1014,"="&amp;""),"")</f>
        <v/>
      </c>
      <c r="E17" t="str">
        <f ca="1">IF(TODAY()&gt;=$A17,COUNTIFS(Board!L$3:L1014,"&lt;="&amp;$C17,Board!M$3:M1014,"="&amp;""),"")</f>
        <v/>
      </c>
      <c r="F17" t="str">
        <f ca="1">IF(TODAY()&gt;=$A17,COUNTIFS(Board!M$3:M1014,"&lt;="&amp;$C17,Board!N$3:N1014,"="&amp;""),"")</f>
        <v/>
      </c>
      <c r="G17" t="str">
        <f t="shared" ca="1" si="1"/>
        <v/>
      </c>
      <c r="H17" t="str">
        <f ca="1">IF(TODAY()&gt;=$A17,COUNTIFS(Board!N$3:N1014,"&lt;="&amp;$C17,Board!O$3:O1014,"="&amp;""),"")</f>
        <v/>
      </c>
      <c r="I17" t="str">
        <f ca="1">IF(TODAY()&gt;=$A17,COUNTIFS(Board!O$3:O1014,"&lt;="&amp;$C17,Board!P$3:P1014,"="&amp;""),"")</f>
        <v/>
      </c>
      <c r="J17" t="str">
        <f t="shared" ca="1" si="2"/>
        <v/>
      </c>
      <c r="K17" t="str">
        <f ca="1">IF(TODAY()&gt;=$A17,COUNTIFS(Board!P$3:P1014,"&lt;="&amp;$C17,Board!Q$3:Q1014,"="&amp;""),"")</f>
        <v/>
      </c>
      <c r="L17" t="str">
        <f ca="1">IF(TODAY()&gt;=$A17,COUNTIFS(Board!Q$3:Q1014,"&lt;="&amp;$C17,Board!R$3:R1014,"="&amp;""),"")</f>
        <v/>
      </c>
      <c r="M17" t="str">
        <f t="shared" ca="1" si="3"/>
        <v/>
      </c>
      <c r="N17" t="str">
        <f ca="1">IF(M17&lt;&gt;"",COUNTIFS(Board!R$3:R1015,"&gt;="&amp;'Weekly Summary'!$B17,Board!R$3:R1015,"&lt;="&amp;'Weekly Summary'!$C17),"")</f>
        <v/>
      </c>
      <c r="O17" t="str">
        <f t="shared" ca="1" si="4"/>
        <v/>
      </c>
      <c r="P17" t="str">
        <f>IFERROR(AVERAGEIFS(Board!S$3:S$1000,Board!R$3:R1015,"&gt;="&amp;B17,Board!R$3:R1015,"&lt;="&amp;C17),"")</f>
        <v/>
      </c>
      <c r="Q17" t="str">
        <f ca="1">IF(D17&lt;&gt;"",COUNTIFS(Board!D$3:D$1000,"SPM"&amp;"*",Board!R$3:R$1000,""),"")</f>
        <v/>
      </c>
      <c r="R17" t="str">
        <f ca="1">IF(D17&lt;&gt;"",COUNTIFS(Board!D$3:D1015,"SPM"&amp;"*",Board!K$3:K1015,""),"")</f>
        <v/>
      </c>
    </row>
    <row r="18" spans="1:18" ht="14.45" x14ac:dyDescent="0.3">
      <c r="A18" s="4">
        <f t="shared" si="0"/>
        <v>42911</v>
      </c>
      <c r="B18" s="4">
        <v>42911</v>
      </c>
      <c r="C18" s="4">
        <v>42917</v>
      </c>
      <c r="D18" t="str">
        <f ca="1">IF(TODAY()&gt;=$A18,COUNTIFS(Board!K$3:K1015,"&lt;="&amp;$C18,Board!L$3:L1015,"="&amp;""),"")</f>
        <v/>
      </c>
      <c r="E18" t="str">
        <f ca="1">IF(TODAY()&gt;=$A18,COUNTIFS(Board!L$3:L1015,"&lt;="&amp;$C18,Board!M$3:M1015,"="&amp;""),"")</f>
        <v/>
      </c>
      <c r="F18" t="str">
        <f ca="1">IF(TODAY()&gt;=$A18,COUNTIFS(Board!M$3:M1015,"&lt;="&amp;$C18,Board!N$3:N1015,"="&amp;""),"")</f>
        <v/>
      </c>
      <c r="G18" t="str">
        <f t="shared" ca="1" si="1"/>
        <v/>
      </c>
      <c r="H18" t="str">
        <f ca="1">IF(TODAY()&gt;=$A18,COUNTIFS(Board!N$3:N1015,"&lt;="&amp;$C18,Board!O$3:O1015,"="&amp;""),"")</f>
        <v/>
      </c>
      <c r="I18" t="str">
        <f ca="1">IF(TODAY()&gt;=$A18,COUNTIFS(Board!O$3:O1015,"&lt;="&amp;$C18,Board!P$3:P1015,"="&amp;""),"")</f>
        <v/>
      </c>
      <c r="J18" t="str">
        <f t="shared" ca="1" si="2"/>
        <v/>
      </c>
      <c r="K18" t="str">
        <f ca="1">IF(TODAY()&gt;=$A18,COUNTIFS(Board!P$3:P1015,"&lt;="&amp;$C18,Board!Q$3:Q1015,"="&amp;""),"")</f>
        <v/>
      </c>
      <c r="L18" t="str">
        <f ca="1">IF(TODAY()&gt;=$A18,COUNTIFS(Board!Q$3:Q1015,"&lt;="&amp;$C18,Board!R$3:R1015,"="&amp;""),"")</f>
        <v/>
      </c>
      <c r="M18" t="str">
        <f t="shared" ca="1" si="3"/>
        <v/>
      </c>
      <c r="N18" t="str">
        <f ca="1">IF(M18&lt;&gt;"",COUNTIFS(Board!R$3:R1016,"&gt;="&amp;'Weekly Summary'!$B18,Board!R$3:R1016,"&lt;="&amp;'Weekly Summary'!$C18),"")</f>
        <v/>
      </c>
      <c r="O18" t="str">
        <f t="shared" ca="1" si="4"/>
        <v/>
      </c>
      <c r="P18" t="str">
        <f>IFERROR(AVERAGEIFS(Board!S$3:S$1000,Board!R$3:R1016,"&gt;="&amp;B18,Board!R$3:R1016,"&lt;="&amp;C18),"")</f>
        <v/>
      </c>
      <c r="Q18" t="str">
        <f ca="1">IF(D18&lt;&gt;"",COUNTIFS(Board!D$3:D$1000,"SPM"&amp;"*",Board!R$3:R$1000,""),"")</f>
        <v/>
      </c>
      <c r="R18" t="str">
        <f ca="1">IF(D18&lt;&gt;"",COUNTIFS(Board!D$3:D1016,"SPM"&amp;"*",Board!K$3:K1016,""),"")</f>
        <v/>
      </c>
    </row>
    <row r="19" spans="1:18" ht="14.45" x14ac:dyDescent="0.3">
      <c r="A19" s="4">
        <f t="shared" si="0"/>
        <v>42918</v>
      </c>
      <c r="B19" s="4">
        <v>42918</v>
      </c>
      <c r="C19" s="4">
        <v>42924</v>
      </c>
      <c r="D19" t="str">
        <f ca="1">IF(TODAY()&gt;=$A19,COUNTIFS(Board!K$3:K1016,"&lt;="&amp;$C19,Board!L$3:L1016,"="&amp;""),"")</f>
        <v/>
      </c>
      <c r="E19" t="str">
        <f ca="1">IF(TODAY()&gt;=$A19,COUNTIFS(Board!L$3:L1016,"&lt;="&amp;$C19,Board!M$3:M1016,"="&amp;""),"")</f>
        <v/>
      </c>
      <c r="F19" t="str">
        <f ca="1">IF(TODAY()&gt;=$A19,COUNTIFS(Board!M$3:M1016,"&lt;="&amp;$C19,Board!N$3:N1016,"="&amp;""),"")</f>
        <v/>
      </c>
      <c r="G19" t="str">
        <f t="shared" ca="1" si="1"/>
        <v/>
      </c>
      <c r="H19" t="str">
        <f ca="1">IF(TODAY()&gt;=$A19,COUNTIFS(Board!N$3:N1016,"&lt;="&amp;$C19,Board!O$3:O1016,"="&amp;""),"")</f>
        <v/>
      </c>
      <c r="I19" t="str">
        <f ca="1">IF(TODAY()&gt;=$A19,COUNTIFS(Board!O$3:O1016,"&lt;="&amp;$C19,Board!P$3:P1016,"="&amp;""),"")</f>
        <v/>
      </c>
      <c r="J19" t="str">
        <f t="shared" ca="1" si="2"/>
        <v/>
      </c>
      <c r="K19" t="str">
        <f ca="1">IF(TODAY()&gt;=$A19,COUNTIFS(Board!P$3:P1016,"&lt;="&amp;$C19,Board!Q$3:Q1016,"="&amp;""),"")</f>
        <v/>
      </c>
      <c r="L19" t="str">
        <f ca="1">IF(TODAY()&gt;=$A19,COUNTIFS(Board!Q$3:Q1016,"&lt;="&amp;$C19,Board!R$3:R1016,"="&amp;""),"")</f>
        <v/>
      </c>
      <c r="M19" t="str">
        <f t="shared" ca="1" si="3"/>
        <v/>
      </c>
      <c r="N19" t="str">
        <f ca="1">IF(M19&lt;&gt;"",COUNTIFS(Board!R$3:R1017,"&gt;="&amp;'Weekly Summary'!$B19,Board!R$3:R1017,"&lt;="&amp;'Weekly Summary'!$C19),"")</f>
        <v/>
      </c>
      <c r="O19" t="str">
        <f t="shared" ca="1" si="4"/>
        <v/>
      </c>
      <c r="P19" t="str">
        <f>IFERROR(AVERAGEIFS(Board!S$3:S$1000,Board!R$3:R1017,"&gt;="&amp;B19,Board!R$3:R1017,"&lt;="&amp;C19),"")</f>
        <v/>
      </c>
      <c r="Q19" t="str">
        <f ca="1">IF(D19&lt;&gt;"",COUNTIFS(Board!D$3:D$1000,"SPM"&amp;"*",Board!R$3:R$1000,""),"")</f>
        <v/>
      </c>
      <c r="R19" t="str">
        <f ca="1">IF(D19&lt;&gt;"",COUNTIFS(Board!D$3:D1017,"SPM"&amp;"*",Board!K$3:K1017,""),"")</f>
        <v/>
      </c>
    </row>
    <row r="20" spans="1:18" ht="14.45" x14ac:dyDescent="0.3">
      <c r="A20" s="4">
        <f t="shared" ref="A20:A83" si="5">B20</f>
        <v>42925</v>
      </c>
      <c r="B20" s="4">
        <v>42925</v>
      </c>
      <c r="C20" s="4">
        <v>42931</v>
      </c>
      <c r="D20" t="str">
        <f ca="1">IF(TODAY()&gt;=$A20,COUNTIFS(Board!K$3:K1017,"&lt;="&amp;$C20,Board!L$3:L1017,"="&amp;""),"")</f>
        <v/>
      </c>
      <c r="E20" t="str">
        <f ca="1">IF(TODAY()&gt;=$A20,COUNTIFS(Board!L$3:L1017,"&lt;="&amp;$C20,Board!M$3:M1017,"="&amp;""),"")</f>
        <v/>
      </c>
      <c r="F20" t="str">
        <f ca="1">IF(TODAY()&gt;=$A20,COUNTIFS(Board!M$3:M1017,"&lt;="&amp;$C20,Board!N$3:N1017,"="&amp;""),"")</f>
        <v/>
      </c>
      <c r="G20" t="str">
        <f t="shared" ca="1" si="1"/>
        <v/>
      </c>
      <c r="H20" t="str">
        <f ca="1">IF(TODAY()&gt;=$A20,COUNTIFS(Board!N$3:N1017,"&lt;="&amp;$C20,Board!O$3:O1017,"="&amp;""),"")</f>
        <v/>
      </c>
      <c r="I20" t="str">
        <f ca="1">IF(TODAY()&gt;=$A20,COUNTIFS(Board!O$3:O1017,"&lt;="&amp;$C20,Board!P$3:P1017,"="&amp;""),"")</f>
        <v/>
      </c>
      <c r="J20" t="str">
        <f t="shared" ca="1" si="2"/>
        <v/>
      </c>
      <c r="K20" t="str">
        <f ca="1">IF(TODAY()&gt;=$A20,COUNTIFS(Board!P$3:P1017,"&lt;="&amp;$C20,Board!Q$3:Q1017,"="&amp;""),"")</f>
        <v/>
      </c>
      <c r="L20" t="str">
        <f ca="1">IF(TODAY()&gt;=$A20,COUNTIFS(Board!Q$3:Q1017,"&lt;="&amp;$C20,Board!R$3:R1017,"="&amp;""),"")</f>
        <v/>
      </c>
      <c r="M20" t="str">
        <f t="shared" ca="1" si="3"/>
        <v/>
      </c>
      <c r="N20" t="str">
        <f ca="1">IF(M20&lt;&gt;"",COUNTIFS(Board!R$3:R1018,"&gt;="&amp;'Weekly Summary'!$B20,Board!R$3:R1018,"&lt;="&amp;'Weekly Summary'!$C20),"")</f>
        <v/>
      </c>
      <c r="O20" t="str">
        <f t="shared" ca="1" si="4"/>
        <v/>
      </c>
      <c r="P20" t="str">
        <f>IFERROR(AVERAGEIFS(Board!S$3:S$1000,Board!R$3:R1018,"&gt;="&amp;B20,Board!R$3:R1018,"&lt;="&amp;C20),"")</f>
        <v/>
      </c>
      <c r="Q20" t="str">
        <f ca="1">IF(D20&lt;&gt;"",COUNTIFS(Board!D$3:D$1000,"SPM"&amp;"*",Board!R$3:R$1000,""),"")</f>
        <v/>
      </c>
      <c r="R20" t="str">
        <f ca="1">IF(D20&lt;&gt;"",COUNTIFS(Board!D$3:D1018,"SPM"&amp;"*",Board!K$3:K1018,""),"")</f>
        <v/>
      </c>
    </row>
    <row r="21" spans="1:18" ht="14.45" x14ac:dyDescent="0.3">
      <c r="A21" s="4">
        <f t="shared" si="5"/>
        <v>42932</v>
      </c>
      <c r="B21" s="4">
        <v>42932</v>
      </c>
      <c r="C21" s="4">
        <v>42938</v>
      </c>
      <c r="D21" t="str">
        <f ca="1">IF(TODAY()&gt;=$A21,COUNTIFS(Board!K$3:K1018,"&lt;="&amp;$C21,Board!L$3:L1018,"="&amp;""),"")</f>
        <v/>
      </c>
      <c r="E21" t="str">
        <f ca="1">IF(TODAY()&gt;=$A21,COUNTIFS(Board!L$3:L1018,"&lt;="&amp;$C21,Board!M$3:M1018,"="&amp;""),"")</f>
        <v/>
      </c>
      <c r="F21" t="str">
        <f ca="1">IF(TODAY()&gt;=$A21,COUNTIFS(Board!M$3:M1018,"&lt;="&amp;$C21,Board!N$3:N1018,"="&amp;""),"")</f>
        <v/>
      </c>
      <c r="G21" t="str">
        <f t="shared" ca="1" si="1"/>
        <v/>
      </c>
      <c r="H21" t="str">
        <f ca="1">IF(TODAY()&gt;=$A21,COUNTIFS(Board!N$3:N1018,"&lt;="&amp;$C21,Board!O$3:O1018,"="&amp;""),"")</f>
        <v/>
      </c>
      <c r="I21" t="str">
        <f ca="1">IF(TODAY()&gt;=$A21,COUNTIFS(Board!O$3:O1018,"&lt;="&amp;$C21,Board!P$3:P1018,"="&amp;""),"")</f>
        <v/>
      </c>
      <c r="J21" t="str">
        <f t="shared" ca="1" si="2"/>
        <v/>
      </c>
      <c r="K21" t="str">
        <f ca="1">IF(TODAY()&gt;=$A21,COUNTIFS(Board!P$3:P1018,"&lt;="&amp;$C21,Board!Q$3:Q1018,"="&amp;""),"")</f>
        <v/>
      </c>
      <c r="L21" t="str">
        <f ca="1">IF(TODAY()&gt;=$A21,COUNTIFS(Board!Q$3:Q1018,"&lt;="&amp;$C21,Board!R$3:R1018,"="&amp;""),"")</f>
        <v/>
      </c>
      <c r="M21" t="str">
        <f t="shared" ca="1" si="3"/>
        <v/>
      </c>
      <c r="N21" t="str">
        <f ca="1">IF(M21&lt;&gt;"",COUNTIFS(Board!R$3:R1019,"&gt;="&amp;'Weekly Summary'!$B21,Board!R$3:R1019,"&lt;="&amp;'Weekly Summary'!$C21),"")</f>
        <v/>
      </c>
      <c r="O21" t="str">
        <f t="shared" ca="1" si="4"/>
        <v/>
      </c>
      <c r="P21" t="str">
        <f>IFERROR(AVERAGEIFS(Board!S$3:S$1000,Board!R$3:R1019,"&gt;="&amp;B21,Board!R$3:R1019,"&lt;="&amp;C21),"")</f>
        <v/>
      </c>
      <c r="Q21" t="str">
        <f ca="1">IF(D21&lt;&gt;"",COUNTIFS(Board!D$3:D$1000,"SPM"&amp;"*",Board!R$3:R$1000,""),"")</f>
        <v/>
      </c>
      <c r="R21" t="str">
        <f ca="1">IF(D21&lt;&gt;"",COUNTIFS(Board!D$3:D1019,"SPM"&amp;"*",Board!K$3:K1019,""),"")</f>
        <v/>
      </c>
    </row>
    <row r="22" spans="1:18" ht="14.45" x14ac:dyDescent="0.3">
      <c r="A22" s="4">
        <f t="shared" si="5"/>
        <v>42939</v>
      </c>
      <c r="B22" s="4">
        <v>42939</v>
      </c>
      <c r="C22" s="4">
        <v>42945</v>
      </c>
      <c r="D22" t="str">
        <f ca="1">IF(TODAY()&gt;=$A22,COUNTIFS(Board!K$3:K1019,"&lt;="&amp;$C22,Board!L$3:L1019,"="&amp;""),"")</f>
        <v/>
      </c>
      <c r="E22" t="str">
        <f ca="1">IF(TODAY()&gt;=$A22,COUNTIFS(Board!L$3:L1019,"&lt;="&amp;$C22,Board!M$3:M1019,"="&amp;""),"")</f>
        <v/>
      </c>
      <c r="F22" t="str">
        <f ca="1">IF(TODAY()&gt;=$A22,COUNTIFS(Board!M$3:M1019,"&lt;="&amp;$C22,Board!N$3:N1019,"="&amp;""),"")</f>
        <v/>
      </c>
      <c r="G22" t="str">
        <f t="shared" ca="1" si="1"/>
        <v/>
      </c>
      <c r="H22" t="str">
        <f ca="1">IF(TODAY()&gt;=$A22,COUNTIFS(Board!N$3:N1019,"&lt;="&amp;$C22,Board!O$3:O1019,"="&amp;""),"")</f>
        <v/>
      </c>
      <c r="I22" t="str">
        <f ca="1">IF(TODAY()&gt;=$A22,COUNTIFS(Board!O$3:O1019,"&lt;="&amp;$C22,Board!P$3:P1019,"="&amp;""),"")</f>
        <v/>
      </c>
      <c r="J22" t="str">
        <f t="shared" ca="1" si="2"/>
        <v/>
      </c>
      <c r="K22" t="str">
        <f ca="1">IF(TODAY()&gt;=$A22,COUNTIFS(Board!P$3:P1019,"&lt;="&amp;$C22,Board!Q$3:Q1019,"="&amp;""),"")</f>
        <v/>
      </c>
      <c r="L22" t="str">
        <f ca="1">IF(TODAY()&gt;=$A22,COUNTIFS(Board!Q$3:Q1019,"&lt;="&amp;$C22,Board!R$3:R1019,"="&amp;""),"")</f>
        <v/>
      </c>
      <c r="M22" t="str">
        <f t="shared" ca="1" si="3"/>
        <v/>
      </c>
      <c r="N22" t="str">
        <f ca="1">IF(M22&lt;&gt;"",COUNTIFS(Board!R$3:R1020,"&gt;="&amp;'Weekly Summary'!$B22,Board!R$3:R1020,"&lt;="&amp;'Weekly Summary'!$C22),"")</f>
        <v/>
      </c>
      <c r="O22" t="str">
        <f t="shared" ca="1" si="4"/>
        <v/>
      </c>
      <c r="P22" t="str">
        <f>IFERROR(AVERAGEIFS(Board!S$3:S$1000,Board!R$3:R1020,"&gt;="&amp;B22,Board!R$3:R1020,"&lt;="&amp;C22),"")</f>
        <v/>
      </c>
      <c r="Q22" t="str">
        <f ca="1">IF(D22&lt;&gt;"",COUNTIFS(Board!D$3:D$1000,"SPM"&amp;"*",Board!R$3:R$1000,""),"")</f>
        <v/>
      </c>
      <c r="R22" t="str">
        <f ca="1">IF(D22&lt;&gt;"",COUNTIFS(Board!D$3:D1020,"SPM"&amp;"*",Board!K$3:K1020,""),"")</f>
        <v/>
      </c>
    </row>
    <row r="23" spans="1:18" ht="14.45" x14ac:dyDescent="0.3">
      <c r="A23" s="4">
        <f t="shared" si="5"/>
        <v>42946</v>
      </c>
      <c r="B23" s="4">
        <v>42946</v>
      </c>
      <c r="C23" s="4">
        <v>42952</v>
      </c>
      <c r="D23" t="str">
        <f ca="1">IF(TODAY()&gt;=$A23,COUNTIFS(Board!K$3:K1020,"&lt;="&amp;$C23,Board!L$3:L1020,"="&amp;""),"")</f>
        <v/>
      </c>
      <c r="E23" t="str">
        <f ca="1">IF(TODAY()&gt;=$A23,COUNTIFS(Board!L$3:L1020,"&lt;="&amp;$C23,Board!M$3:M1020,"="&amp;""),"")</f>
        <v/>
      </c>
      <c r="F23" t="str">
        <f ca="1">IF(TODAY()&gt;=$A23,COUNTIFS(Board!M$3:M1020,"&lt;="&amp;$C23,Board!N$3:N1020,"="&amp;""),"")</f>
        <v/>
      </c>
      <c r="G23" t="str">
        <f t="shared" ca="1" si="1"/>
        <v/>
      </c>
      <c r="H23" t="str">
        <f ca="1">IF(TODAY()&gt;=$A23,COUNTIFS(Board!N$3:N1020,"&lt;="&amp;$C23,Board!O$3:O1020,"="&amp;""),"")</f>
        <v/>
      </c>
      <c r="I23" t="str">
        <f ca="1">IF(TODAY()&gt;=$A23,COUNTIFS(Board!O$3:O1020,"&lt;="&amp;$C23,Board!P$3:P1020,"="&amp;""),"")</f>
        <v/>
      </c>
      <c r="J23" t="str">
        <f t="shared" ca="1" si="2"/>
        <v/>
      </c>
      <c r="K23" t="str">
        <f ca="1">IF(TODAY()&gt;=$A23,COUNTIFS(Board!P$3:P1020,"&lt;="&amp;$C23,Board!Q$3:Q1020,"="&amp;""),"")</f>
        <v/>
      </c>
      <c r="L23" t="str">
        <f ca="1">IF(TODAY()&gt;=$A23,COUNTIFS(Board!Q$3:Q1020,"&lt;="&amp;$C23,Board!R$3:R1020,"="&amp;""),"")</f>
        <v/>
      </c>
      <c r="M23" t="str">
        <f t="shared" ca="1" si="3"/>
        <v/>
      </c>
      <c r="N23" t="str">
        <f ca="1">IF(M23&lt;&gt;"",COUNTIFS(Board!R$3:R1021,"&gt;="&amp;'Weekly Summary'!$B23,Board!R$3:R1021,"&lt;="&amp;'Weekly Summary'!$C23),"")</f>
        <v/>
      </c>
      <c r="O23" t="str">
        <f t="shared" ca="1" si="4"/>
        <v/>
      </c>
      <c r="P23" t="str">
        <f>IFERROR(AVERAGEIFS(Board!S$3:S$1000,Board!R$3:R1021,"&gt;="&amp;B23,Board!R$3:R1021,"&lt;="&amp;C23),"")</f>
        <v/>
      </c>
      <c r="Q23" t="str">
        <f ca="1">IF(D23&lt;&gt;"",COUNTIFS(Board!D$3:D$1000,"SPM"&amp;"*",Board!R$3:R$1000,""),"")</f>
        <v/>
      </c>
      <c r="R23" t="str">
        <f ca="1">IF(D23&lt;&gt;"",COUNTIFS(Board!D$3:D1021,"SPM"&amp;"*",Board!K$3:K1021,""),"")</f>
        <v/>
      </c>
    </row>
    <row r="24" spans="1:18" ht="14.45" x14ac:dyDescent="0.3">
      <c r="A24" s="4">
        <f t="shared" si="5"/>
        <v>42953</v>
      </c>
      <c r="B24" s="4">
        <v>42953</v>
      </c>
      <c r="C24" s="4">
        <v>42959</v>
      </c>
      <c r="D24" t="str">
        <f ca="1">IF(TODAY()&gt;=$A24,COUNTIFS(Board!K$3:K1021,"&lt;="&amp;$C24,Board!L$3:L1021,"="&amp;""),"")</f>
        <v/>
      </c>
      <c r="E24" t="str">
        <f ca="1">IF(TODAY()&gt;=$A24,COUNTIFS(Board!L$3:L1021,"&lt;="&amp;$C24,Board!M$3:M1021,"="&amp;""),"")</f>
        <v/>
      </c>
      <c r="F24" t="str">
        <f ca="1">IF(TODAY()&gt;=$A24,COUNTIFS(Board!M$3:M1021,"&lt;="&amp;$C24,Board!N$3:N1021,"="&amp;""),"")</f>
        <v/>
      </c>
      <c r="G24" t="str">
        <f t="shared" ca="1" si="1"/>
        <v/>
      </c>
      <c r="H24" t="str">
        <f ca="1">IF(TODAY()&gt;=$A24,COUNTIFS(Board!N$3:N1021,"&lt;="&amp;$C24,Board!O$3:O1021,"="&amp;""),"")</f>
        <v/>
      </c>
      <c r="I24" t="str">
        <f ca="1">IF(TODAY()&gt;=$A24,COUNTIFS(Board!O$3:O1021,"&lt;="&amp;$C24,Board!P$3:P1021,"="&amp;""),"")</f>
        <v/>
      </c>
      <c r="J24" t="str">
        <f t="shared" ca="1" si="2"/>
        <v/>
      </c>
      <c r="K24" t="str">
        <f ca="1">IF(TODAY()&gt;=$A24,COUNTIFS(Board!P$3:P1021,"&lt;="&amp;$C24,Board!Q$3:Q1021,"="&amp;""),"")</f>
        <v/>
      </c>
      <c r="L24" t="str">
        <f ca="1">IF(TODAY()&gt;=$A24,COUNTIFS(Board!Q$3:Q1021,"&lt;="&amp;$C24,Board!R$3:R1021,"="&amp;""),"")</f>
        <v/>
      </c>
      <c r="M24" t="str">
        <f t="shared" ca="1" si="3"/>
        <v/>
      </c>
      <c r="N24" t="str">
        <f ca="1">IF(M24&lt;&gt;"",COUNTIFS(Board!R$3:R1022,"&gt;="&amp;'Weekly Summary'!$B24,Board!R$3:R1022,"&lt;="&amp;'Weekly Summary'!$C24),"")</f>
        <v/>
      </c>
      <c r="O24" t="str">
        <f t="shared" ca="1" si="4"/>
        <v/>
      </c>
      <c r="P24" t="str">
        <f>IFERROR(AVERAGEIFS(Board!S$3:S$1000,Board!R$3:R1022,"&gt;="&amp;B24,Board!R$3:R1022,"&lt;="&amp;C24),"")</f>
        <v/>
      </c>
      <c r="Q24" t="str">
        <f ca="1">IF(D24&lt;&gt;"",COUNTIFS(Board!D$3:D$1000,"SPM"&amp;"*",Board!R$3:R$1000,""),"")</f>
        <v/>
      </c>
      <c r="R24" t="str">
        <f ca="1">IF(D24&lt;&gt;"",COUNTIFS(Board!D$3:D1022,"SPM"&amp;"*",Board!K$3:K1022,""),"")</f>
        <v/>
      </c>
    </row>
    <row r="25" spans="1:18" ht="14.45" x14ac:dyDescent="0.3">
      <c r="A25" s="4">
        <f t="shared" si="5"/>
        <v>42960</v>
      </c>
      <c r="B25" s="4">
        <v>42960</v>
      </c>
      <c r="C25" s="4">
        <v>42966</v>
      </c>
      <c r="D25" t="str">
        <f ca="1">IF(TODAY()&gt;=$A25,COUNTIFS(Board!K$3:K1022,"&lt;="&amp;$C25,Board!L$3:L1022,"="&amp;""),"")</f>
        <v/>
      </c>
      <c r="E25" t="str">
        <f ca="1">IF(TODAY()&gt;=$A25,COUNTIFS(Board!L$3:L1022,"&lt;="&amp;$C25,Board!M$3:M1022,"="&amp;""),"")</f>
        <v/>
      </c>
      <c r="F25" t="str">
        <f ca="1">IF(TODAY()&gt;=$A25,COUNTIFS(Board!M$3:M1022,"&lt;="&amp;$C25,Board!N$3:N1022,"="&amp;""),"")</f>
        <v/>
      </c>
      <c r="G25" t="str">
        <f t="shared" ca="1" si="1"/>
        <v/>
      </c>
      <c r="H25" t="str">
        <f ca="1">IF(TODAY()&gt;=$A25,COUNTIFS(Board!N$3:N1022,"&lt;="&amp;$C25,Board!O$3:O1022,"="&amp;""),"")</f>
        <v/>
      </c>
      <c r="I25" t="str">
        <f ca="1">IF(TODAY()&gt;=$A25,COUNTIFS(Board!O$3:O1022,"&lt;="&amp;$C25,Board!P$3:P1022,"="&amp;""),"")</f>
        <v/>
      </c>
      <c r="J25" t="str">
        <f t="shared" ca="1" si="2"/>
        <v/>
      </c>
      <c r="K25" t="str">
        <f ca="1">IF(TODAY()&gt;=$A25,COUNTIFS(Board!P$3:P1022,"&lt;="&amp;$C25,Board!Q$3:Q1022,"="&amp;""),"")</f>
        <v/>
      </c>
      <c r="L25" t="str">
        <f ca="1">IF(TODAY()&gt;=$A25,COUNTIFS(Board!Q$3:Q1022,"&lt;="&amp;$C25,Board!R$3:R1022,"="&amp;""),"")</f>
        <v/>
      </c>
      <c r="M25" t="str">
        <f t="shared" ca="1" si="3"/>
        <v/>
      </c>
      <c r="N25" t="str">
        <f ca="1">IF(M25&lt;&gt;"",COUNTIFS(Board!R$3:R1023,"&gt;="&amp;'Weekly Summary'!$B25,Board!R$3:R1023,"&lt;="&amp;'Weekly Summary'!$C25),"")</f>
        <v/>
      </c>
      <c r="O25" t="str">
        <f t="shared" ca="1" si="4"/>
        <v/>
      </c>
      <c r="P25" t="str">
        <f>IFERROR(AVERAGEIFS(Board!S$3:S$1000,Board!R$3:R1023,"&gt;="&amp;B25,Board!R$3:R1023,"&lt;="&amp;C25),"")</f>
        <v/>
      </c>
      <c r="Q25" t="str">
        <f ca="1">IF(D25&lt;&gt;"",COUNTIFS(Board!D$3:D$1000,"SPM"&amp;"*",Board!R$3:R$1000,""),"")</f>
        <v/>
      </c>
      <c r="R25" t="str">
        <f ca="1">IF(D25&lt;&gt;"",COUNTIFS(Board!D$3:D1023,"SPM"&amp;"*",Board!K$3:K1023,""),"")</f>
        <v/>
      </c>
    </row>
    <row r="26" spans="1:18" x14ac:dyDescent="0.25">
      <c r="A26" s="4">
        <f t="shared" si="5"/>
        <v>42967</v>
      </c>
      <c r="B26" s="4">
        <v>42967</v>
      </c>
      <c r="C26" s="4">
        <v>42973</v>
      </c>
      <c r="D26" t="str">
        <f ca="1">IF(TODAY()&gt;=$A26,COUNTIFS(Board!K$3:K1023,"&lt;="&amp;$C26,Board!L$3:L1023,"="&amp;""),"")</f>
        <v/>
      </c>
      <c r="E26" t="str">
        <f ca="1">IF(TODAY()&gt;=$A26,COUNTIFS(Board!L$3:L1023,"&lt;="&amp;$C26,Board!M$3:M1023,"="&amp;""),"")</f>
        <v/>
      </c>
      <c r="F26" t="str">
        <f ca="1">IF(TODAY()&gt;=$A26,COUNTIFS(Board!M$3:M1023,"&lt;="&amp;$C26,Board!N$3:N1023,"="&amp;""),"")</f>
        <v/>
      </c>
      <c r="G26" t="str">
        <f t="shared" ca="1" si="1"/>
        <v/>
      </c>
      <c r="H26" t="str">
        <f ca="1">IF(TODAY()&gt;=$A26,COUNTIFS(Board!N$3:N1023,"&lt;="&amp;$C26,Board!O$3:O1023,"="&amp;""),"")</f>
        <v/>
      </c>
      <c r="I26" t="str">
        <f ca="1">IF(TODAY()&gt;=$A26,COUNTIFS(Board!O$3:O1023,"&lt;="&amp;$C26,Board!P$3:P1023,"="&amp;""),"")</f>
        <v/>
      </c>
      <c r="J26" t="str">
        <f t="shared" ca="1" si="2"/>
        <v/>
      </c>
      <c r="K26" t="str">
        <f ca="1">IF(TODAY()&gt;=$A26,COUNTIFS(Board!P$3:P1023,"&lt;="&amp;$C26,Board!Q$3:Q1023,"="&amp;""),"")</f>
        <v/>
      </c>
      <c r="L26" t="str">
        <f ca="1">IF(TODAY()&gt;=$A26,COUNTIFS(Board!Q$3:Q1023,"&lt;="&amp;$C26,Board!R$3:R1023,"="&amp;""),"")</f>
        <v/>
      </c>
      <c r="M26" t="str">
        <f t="shared" ca="1" si="3"/>
        <v/>
      </c>
      <c r="N26" t="str">
        <f ca="1">IF(M26&lt;&gt;"",COUNTIFS(Board!R$3:R1024,"&gt;="&amp;'Weekly Summary'!$B26,Board!R$3:R1024,"&lt;="&amp;'Weekly Summary'!$C26),"")</f>
        <v/>
      </c>
      <c r="O26" t="str">
        <f t="shared" ca="1" si="4"/>
        <v/>
      </c>
      <c r="P26" t="str">
        <f>IFERROR(AVERAGEIFS(Board!S$3:S$1000,Board!R$3:R1024,"&gt;="&amp;B26,Board!R$3:R1024,"&lt;="&amp;C26),"")</f>
        <v/>
      </c>
      <c r="Q26" t="str">
        <f ca="1">IF(D26&lt;&gt;"",COUNTIFS(Board!D$3:D$1000,"SPM"&amp;"*",Board!R$3:R$1000,""),"")</f>
        <v/>
      </c>
      <c r="R26" t="str">
        <f ca="1">IF(D26&lt;&gt;"",COUNTIFS(Board!D$3:D1024,"SPM"&amp;"*",Board!K$3:K1024,""),"")</f>
        <v/>
      </c>
    </row>
    <row r="27" spans="1:18" x14ac:dyDescent="0.25">
      <c r="A27" s="4">
        <f t="shared" si="5"/>
        <v>42974</v>
      </c>
      <c r="B27" s="4">
        <v>42974</v>
      </c>
      <c r="C27" s="4">
        <v>42980</v>
      </c>
      <c r="D27" t="str">
        <f ca="1">IF(TODAY()&gt;=$A27,COUNTIFS(Board!K$3:K1024,"&lt;="&amp;$C27,Board!L$3:L1024,"="&amp;""),"")</f>
        <v/>
      </c>
      <c r="E27" t="str">
        <f ca="1">IF(TODAY()&gt;=$A27,COUNTIFS(Board!L$3:L1024,"&lt;="&amp;$C27,Board!M$3:M1024,"="&amp;""),"")</f>
        <v/>
      </c>
      <c r="F27" t="str">
        <f ca="1">IF(TODAY()&gt;=$A27,COUNTIFS(Board!M$3:M1024,"&lt;="&amp;$C27,Board!N$3:N1024,"="&amp;""),"")</f>
        <v/>
      </c>
      <c r="G27" t="str">
        <f t="shared" ca="1" si="1"/>
        <v/>
      </c>
      <c r="H27" t="str">
        <f ca="1">IF(TODAY()&gt;=$A27,COUNTIFS(Board!N$3:N1024,"&lt;="&amp;$C27,Board!O$3:O1024,"="&amp;""),"")</f>
        <v/>
      </c>
      <c r="I27" t="str">
        <f ca="1">IF(TODAY()&gt;=$A27,COUNTIFS(Board!O$3:O1024,"&lt;="&amp;$C27,Board!P$3:P1024,"="&amp;""),"")</f>
        <v/>
      </c>
      <c r="J27" t="str">
        <f t="shared" ca="1" si="2"/>
        <v/>
      </c>
      <c r="K27" t="str">
        <f ca="1">IF(TODAY()&gt;=$A27,COUNTIFS(Board!P$3:P1024,"&lt;="&amp;$C27,Board!Q$3:Q1024,"="&amp;""),"")</f>
        <v/>
      </c>
      <c r="L27" t="str">
        <f ca="1">IF(TODAY()&gt;=$A27,COUNTIFS(Board!Q$3:Q1024,"&lt;="&amp;$C27,Board!R$3:R1024,"="&amp;""),"")</f>
        <v/>
      </c>
      <c r="M27" t="str">
        <f t="shared" ca="1" si="3"/>
        <v/>
      </c>
      <c r="N27" t="str">
        <f ca="1">IF(M27&lt;&gt;"",COUNTIFS(Board!R$3:R1025,"&gt;="&amp;'Weekly Summary'!$B27,Board!R$3:R1025,"&lt;="&amp;'Weekly Summary'!$C27),"")</f>
        <v/>
      </c>
      <c r="O27" t="str">
        <f t="shared" ca="1" si="4"/>
        <v/>
      </c>
      <c r="P27" t="str">
        <f>IFERROR(AVERAGEIFS(Board!S$3:S$1000,Board!R$3:R1025,"&gt;="&amp;B27,Board!R$3:R1025,"&lt;="&amp;C27),"")</f>
        <v/>
      </c>
      <c r="Q27" t="str">
        <f ca="1">IF(D27&lt;&gt;"",COUNTIFS(Board!D$3:D$1000,"SPM"&amp;"*",Board!R$3:R$1000,""),"")</f>
        <v/>
      </c>
      <c r="R27" t="str">
        <f ca="1">IF(D27&lt;&gt;"",COUNTIFS(Board!D$3:D1025,"SPM"&amp;"*",Board!K$3:K1025,""),"")</f>
        <v/>
      </c>
    </row>
    <row r="28" spans="1:18" x14ac:dyDescent="0.25">
      <c r="A28" s="4">
        <f t="shared" si="5"/>
        <v>42981</v>
      </c>
      <c r="B28" s="4">
        <v>42981</v>
      </c>
      <c r="C28" s="4">
        <v>42987</v>
      </c>
      <c r="D28" t="str">
        <f ca="1">IF(TODAY()&gt;=$A28,COUNTIFS(Board!K$3:K1025,"&lt;="&amp;$C28,Board!L$3:L1025,"="&amp;""),"")</f>
        <v/>
      </c>
      <c r="E28" t="str">
        <f ca="1">IF(TODAY()&gt;=$A28,COUNTIFS(Board!L$3:L1025,"&lt;="&amp;$C28,Board!M$3:M1025,"="&amp;""),"")</f>
        <v/>
      </c>
      <c r="F28" t="str">
        <f ca="1">IF(TODAY()&gt;=$A28,COUNTIFS(Board!M$3:M1025,"&lt;="&amp;$C28,Board!N$3:N1025,"="&amp;""),"")</f>
        <v/>
      </c>
      <c r="G28" t="str">
        <f t="shared" ca="1" si="1"/>
        <v/>
      </c>
      <c r="H28" t="str">
        <f ca="1">IF(TODAY()&gt;=$A28,COUNTIFS(Board!N$3:N1025,"&lt;="&amp;$C28,Board!O$3:O1025,"="&amp;""),"")</f>
        <v/>
      </c>
      <c r="I28" t="str">
        <f ca="1">IF(TODAY()&gt;=$A28,COUNTIFS(Board!O$3:O1025,"&lt;="&amp;$C28,Board!P$3:P1025,"="&amp;""),"")</f>
        <v/>
      </c>
      <c r="J28" t="str">
        <f t="shared" ca="1" si="2"/>
        <v/>
      </c>
      <c r="K28" t="str">
        <f ca="1">IF(TODAY()&gt;=$A28,COUNTIFS(Board!P$3:P1025,"&lt;="&amp;$C28,Board!Q$3:Q1025,"="&amp;""),"")</f>
        <v/>
      </c>
      <c r="L28" t="str">
        <f ca="1">IF(TODAY()&gt;=$A28,COUNTIFS(Board!Q$3:Q1025,"&lt;="&amp;$C28,Board!R$3:R1025,"="&amp;""),"")</f>
        <v/>
      </c>
      <c r="M28" t="str">
        <f t="shared" ca="1" si="3"/>
        <v/>
      </c>
      <c r="N28" t="str">
        <f ca="1">IF(M28&lt;&gt;"",COUNTIFS(Board!R$3:R1026,"&gt;="&amp;'Weekly Summary'!$B28,Board!R$3:R1026,"&lt;="&amp;'Weekly Summary'!$C28),"")</f>
        <v/>
      </c>
      <c r="O28" t="str">
        <f t="shared" ca="1" si="4"/>
        <v/>
      </c>
      <c r="P28" t="str">
        <f>IFERROR(AVERAGEIFS(Board!S$3:S$1000,Board!R$3:R1026,"&gt;="&amp;B28,Board!R$3:R1026,"&lt;="&amp;C28),"")</f>
        <v/>
      </c>
      <c r="Q28" t="str">
        <f ca="1">IF(D28&lt;&gt;"",COUNTIFS(Board!D$3:D$1000,"SPM"&amp;"*",Board!R$3:R$1000,""),"")</f>
        <v/>
      </c>
      <c r="R28" t="str">
        <f ca="1">IF(D28&lt;&gt;"",COUNTIFS(Board!D$3:D1026,"SPM"&amp;"*",Board!K$3:K1026,""),"")</f>
        <v/>
      </c>
    </row>
    <row r="29" spans="1:18" x14ac:dyDescent="0.25">
      <c r="A29" s="4">
        <f t="shared" si="5"/>
        <v>42988</v>
      </c>
      <c r="B29" s="4">
        <v>42988</v>
      </c>
      <c r="C29" s="4">
        <v>42994</v>
      </c>
      <c r="D29" t="str">
        <f ca="1">IF(TODAY()&gt;=$A29,COUNTIFS(Board!K$3:K1026,"&lt;="&amp;$C29,Board!L$3:L1026,"="&amp;""),"")</f>
        <v/>
      </c>
      <c r="E29" t="str">
        <f ca="1">IF(TODAY()&gt;=$A29,COUNTIFS(Board!L$3:L1026,"&lt;="&amp;$C29,Board!M$3:M1026,"="&amp;""),"")</f>
        <v/>
      </c>
      <c r="F29" t="str">
        <f ca="1">IF(TODAY()&gt;=$A29,COUNTIFS(Board!M$3:M1026,"&lt;="&amp;$C29,Board!N$3:N1026,"="&amp;""),"")</f>
        <v/>
      </c>
      <c r="G29" t="str">
        <f t="shared" ca="1" si="1"/>
        <v/>
      </c>
      <c r="H29" t="str">
        <f ca="1">IF(TODAY()&gt;=$A29,COUNTIFS(Board!N$3:N1026,"&lt;="&amp;$C29,Board!O$3:O1026,"="&amp;""),"")</f>
        <v/>
      </c>
      <c r="I29" t="str">
        <f ca="1">IF(TODAY()&gt;=$A29,COUNTIFS(Board!O$3:O1026,"&lt;="&amp;$C29,Board!P$3:P1026,"="&amp;""),"")</f>
        <v/>
      </c>
      <c r="J29" t="str">
        <f t="shared" ca="1" si="2"/>
        <v/>
      </c>
      <c r="K29" t="str">
        <f ca="1">IF(TODAY()&gt;=$A29,COUNTIFS(Board!P$3:P1026,"&lt;="&amp;$C29,Board!Q$3:Q1026,"="&amp;""),"")</f>
        <v/>
      </c>
      <c r="L29" t="str">
        <f ca="1">IF(TODAY()&gt;=$A29,COUNTIFS(Board!Q$3:Q1026,"&lt;="&amp;$C29,Board!R$3:R1026,"="&amp;""),"")</f>
        <v/>
      </c>
      <c r="M29" t="str">
        <f t="shared" ca="1" si="3"/>
        <v/>
      </c>
      <c r="N29" t="str">
        <f ca="1">IF(M29&lt;&gt;"",COUNTIFS(Board!R$3:R1027,"&gt;="&amp;'Weekly Summary'!$B29,Board!R$3:R1027,"&lt;="&amp;'Weekly Summary'!$C29),"")</f>
        <v/>
      </c>
      <c r="O29" t="str">
        <f t="shared" ca="1" si="4"/>
        <v/>
      </c>
      <c r="P29" t="str">
        <f>IFERROR(AVERAGEIFS(Board!S$3:S$1000,Board!R$3:R1027,"&gt;="&amp;B29,Board!R$3:R1027,"&lt;="&amp;C29),"")</f>
        <v/>
      </c>
      <c r="Q29" t="str">
        <f ca="1">IF(D29&lt;&gt;"",COUNTIFS(Board!D$3:D$1000,"SPM"&amp;"*",Board!R$3:R$1000,""),"")</f>
        <v/>
      </c>
      <c r="R29" t="str">
        <f ca="1">IF(D29&lt;&gt;"",COUNTIFS(Board!D$3:D1027,"SPM"&amp;"*",Board!K$3:K1027,""),"")</f>
        <v/>
      </c>
    </row>
    <row r="30" spans="1:18" x14ac:dyDescent="0.25">
      <c r="A30" s="4">
        <f t="shared" si="5"/>
        <v>42995</v>
      </c>
      <c r="B30" s="4">
        <v>42995</v>
      </c>
      <c r="C30" s="4">
        <v>43001</v>
      </c>
      <c r="D30" t="str">
        <f ca="1">IF(TODAY()&gt;=$A30,COUNTIFS(Board!K$3:K1027,"&lt;="&amp;$C30,Board!L$3:L1027,"="&amp;""),"")</f>
        <v/>
      </c>
      <c r="E30" t="str">
        <f ca="1">IF(TODAY()&gt;=$A30,COUNTIFS(Board!L$3:L1027,"&lt;="&amp;$C30,Board!M$3:M1027,"="&amp;""),"")</f>
        <v/>
      </c>
      <c r="F30" t="str">
        <f ca="1">IF(TODAY()&gt;=$A30,COUNTIFS(Board!M$3:M1027,"&lt;="&amp;$C30,Board!N$3:N1027,"="&amp;""),"")</f>
        <v/>
      </c>
      <c r="G30" t="str">
        <f t="shared" ca="1" si="1"/>
        <v/>
      </c>
      <c r="H30" t="str">
        <f ca="1">IF(TODAY()&gt;=$A30,COUNTIFS(Board!N$3:N1027,"&lt;="&amp;$C30,Board!O$3:O1027,"="&amp;""),"")</f>
        <v/>
      </c>
      <c r="I30" t="str">
        <f ca="1">IF(TODAY()&gt;=$A30,COUNTIFS(Board!O$3:O1027,"&lt;="&amp;$C30,Board!P$3:P1027,"="&amp;""),"")</f>
        <v/>
      </c>
      <c r="J30" t="str">
        <f t="shared" ca="1" si="2"/>
        <v/>
      </c>
      <c r="K30" t="str">
        <f ca="1">IF(TODAY()&gt;=$A30,COUNTIFS(Board!P$3:P1027,"&lt;="&amp;$C30,Board!Q$3:Q1027,"="&amp;""),"")</f>
        <v/>
      </c>
      <c r="L30" t="str">
        <f ca="1">IF(TODAY()&gt;=$A30,COUNTIFS(Board!Q$3:Q1027,"&lt;="&amp;$C30,Board!R$3:R1027,"="&amp;""),"")</f>
        <v/>
      </c>
      <c r="M30" t="str">
        <f t="shared" ca="1" si="3"/>
        <v/>
      </c>
      <c r="N30" t="str">
        <f ca="1">IF(M30&lt;&gt;"",COUNTIFS(Board!R$3:R1028,"&gt;="&amp;'Weekly Summary'!$B30,Board!R$3:R1028,"&lt;="&amp;'Weekly Summary'!$C30),"")</f>
        <v/>
      </c>
      <c r="O30" t="str">
        <f t="shared" ca="1" si="4"/>
        <v/>
      </c>
      <c r="P30" t="str">
        <f>IFERROR(AVERAGEIFS(Board!S$3:S$1000,Board!R$3:R1028,"&gt;="&amp;B30,Board!R$3:R1028,"&lt;="&amp;C30),"")</f>
        <v/>
      </c>
      <c r="Q30" t="str">
        <f ca="1">IF(D30&lt;&gt;"",COUNTIFS(Board!D$3:D$1000,"SPM"&amp;"*",Board!R$3:R$1000,""),"")</f>
        <v/>
      </c>
      <c r="R30" t="str">
        <f ca="1">IF(D30&lt;&gt;"",COUNTIFS(Board!D$3:D1028,"SPM"&amp;"*",Board!K$3:K1028,""),"")</f>
        <v/>
      </c>
    </row>
    <row r="31" spans="1:18" x14ac:dyDescent="0.25">
      <c r="A31" s="4">
        <f t="shared" si="5"/>
        <v>43002</v>
      </c>
      <c r="B31" s="4">
        <v>43002</v>
      </c>
      <c r="C31" s="4">
        <v>43008</v>
      </c>
      <c r="D31" t="str">
        <f ca="1">IF(TODAY()&gt;=$A31,COUNTIFS(Board!K$3:K1028,"&lt;="&amp;$C31,Board!L$3:L1028,"="&amp;""),"")</f>
        <v/>
      </c>
      <c r="E31" t="str">
        <f ca="1">IF(TODAY()&gt;=$A31,COUNTIFS(Board!L$3:L1028,"&lt;="&amp;$C31,Board!M$3:M1028,"="&amp;""),"")</f>
        <v/>
      </c>
      <c r="F31" t="str">
        <f ca="1">IF(TODAY()&gt;=$A31,COUNTIFS(Board!M$3:M1028,"&lt;="&amp;$C31,Board!N$3:N1028,"="&amp;""),"")</f>
        <v/>
      </c>
      <c r="G31" t="str">
        <f t="shared" ca="1" si="1"/>
        <v/>
      </c>
      <c r="H31" t="str">
        <f ca="1">IF(TODAY()&gt;=$A31,COUNTIFS(Board!N$3:N1028,"&lt;="&amp;$C31,Board!O$3:O1028,"="&amp;""),"")</f>
        <v/>
      </c>
      <c r="I31" t="str">
        <f ca="1">IF(TODAY()&gt;=$A31,COUNTIFS(Board!O$3:O1028,"&lt;="&amp;$C31,Board!P$3:P1028,"="&amp;""),"")</f>
        <v/>
      </c>
      <c r="J31" t="str">
        <f t="shared" ca="1" si="2"/>
        <v/>
      </c>
      <c r="K31" t="str">
        <f ca="1">IF(TODAY()&gt;=$A31,COUNTIFS(Board!P$3:P1028,"&lt;="&amp;$C31,Board!Q$3:Q1028,"="&amp;""),"")</f>
        <v/>
      </c>
      <c r="L31" t="str">
        <f ca="1">IF(TODAY()&gt;=$A31,COUNTIFS(Board!Q$3:Q1028,"&lt;="&amp;$C31,Board!R$3:R1028,"="&amp;""),"")</f>
        <v/>
      </c>
      <c r="M31" t="str">
        <f t="shared" ca="1" si="3"/>
        <v/>
      </c>
      <c r="N31" t="str">
        <f ca="1">IF(M31&lt;&gt;"",COUNTIFS(Board!R$3:R1029,"&gt;="&amp;'Weekly Summary'!$B31,Board!R$3:R1029,"&lt;="&amp;'Weekly Summary'!$C31),"")</f>
        <v/>
      </c>
      <c r="O31" t="str">
        <f t="shared" ca="1" si="4"/>
        <v/>
      </c>
      <c r="P31" t="str">
        <f>IFERROR(AVERAGEIFS(Board!S$3:S$1000,Board!R$3:R1029,"&gt;="&amp;B31,Board!R$3:R1029,"&lt;="&amp;C31),"")</f>
        <v/>
      </c>
      <c r="Q31" t="str">
        <f ca="1">IF(D31&lt;&gt;"",COUNTIFS(Board!D$3:D$1000,"SPM"&amp;"*",Board!R$3:R$1000,""),"")</f>
        <v/>
      </c>
      <c r="R31" t="str">
        <f ca="1">IF(D31&lt;&gt;"",COUNTIFS(Board!D$3:D1029,"SPM"&amp;"*",Board!K$3:K1029,""),"")</f>
        <v/>
      </c>
    </row>
    <row r="32" spans="1:18" x14ac:dyDescent="0.25">
      <c r="A32" s="4">
        <f t="shared" si="5"/>
        <v>43009</v>
      </c>
      <c r="B32" s="4">
        <v>43009</v>
      </c>
      <c r="C32" s="4">
        <v>43015</v>
      </c>
      <c r="D32" t="str">
        <f ca="1">IF(TODAY()&gt;=$A32,COUNTIFS(Board!K$3:K1029,"&lt;="&amp;$C32,Board!L$3:L1029,"="&amp;""),"")</f>
        <v/>
      </c>
      <c r="E32" t="str">
        <f ca="1">IF(TODAY()&gt;=$A32,COUNTIFS(Board!L$3:L1029,"&lt;="&amp;$C32,Board!M$3:M1029,"="&amp;""),"")</f>
        <v/>
      </c>
      <c r="F32" t="str">
        <f ca="1">IF(TODAY()&gt;=$A32,COUNTIFS(Board!M$3:M1029,"&lt;="&amp;$C32,Board!N$3:N1029,"="&amp;""),"")</f>
        <v/>
      </c>
      <c r="G32" t="str">
        <f t="shared" ca="1" si="1"/>
        <v/>
      </c>
      <c r="H32" t="str">
        <f ca="1">IF(TODAY()&gt;=$A32,COUNTIFS(Board!N$3:N1029,"&lt;="&amp;$C32,Board!O$3:O1029,"="&amp;""),"")</f>
        <v/>
      </c>
      <c r="I32" t="str">
        <f ca="1">IF(TODAY()&gt;=$A32,COUNTIFS(Board!O$3:O1029,"&lt;="&amp;$C32,Board!P$3:P1029,"="&amp;""),"")</f>
        <v/>
      </c>
      <c r="J32" t="str">
        <f t="shared" ca="1" si="2"/>
        <v/>
      </c>
      <c r="K32" t="str">
        <f ca="1">IF(TODAY()&gt;=$A32,COUNTIFS(Board!P$3:P1029,"&lt;="&amp;$C32,Board!Q$3:Q1029,"="&amp;""),"")</f>
        <v/>
      </c>
      <c r="L32" t="str">
        <f ca="1">IF(TODAY()&gt;=$A32,COUNTIFS(Board!Q$3:Q1029,"&lt;="&amp;$C32,Board!R$3:R1029,"="&amp;""),"")</f>
        <v/>
      </c>
      <c r="M32" t="str">
        <f t="shared" ca="1" si="3"/>
        <v/>
      </c>
      <c r="N32" t="str">
        <f ca="1">IF(M32&lt;&gt;"",COUNTIFS(Board!R$3:R1030,"&gt;="&amp;'Weekly Summary'!$B32,Board!R$3:R1030,"&lt;="&amp;'Weekly Summary'!$C32),"")</f>
        <v/>
      </c>
      <c r="O32" t="str">
        <f t="shared" ca="1" si="4"/>
        <v/>
      </c>
      <c r="P32" t="str">
        <f>IFERROR(AVERAGEIFS(Board!S$3:S$1000,Board!R$3:R1030,"&gt;="&amp;B32,Board!R$3:R1030,"&lt;="&amp;C32),"")</f>
        <v/>
      </c>
      <c r="Q32" t="str">
        <f ca="1">IF(D32&lt;&gt;"",COUNTIFS(Board!D$3:D$1000,"SPM"&amp;"*",Board!R$3:R$1000,""),"")</f>
        <v/>
      </c>
      <c r="R32" t="str">
        <f ca="1">IF(D32&lt;&gt;"",COUNTIFS(Board!D$3:D1030,"SPM"&amp;"*",Board!K$3:K1030,""),"")</f>
        <v/>
      </c>
    </row>
    <row r="33" spans="1:18" x14ac:dyDescent="0.25">
      <c r="A33" s="4">
        <f t="shared" si="5"/>
        <v>43016</v>
      </c>
      <c r="B33" s="4">
        <v>43016</v>
      </c>
      <c r="C33" s="4">
        <v>43022</v>
      </c>
      <c r="D33" t="str">
        <f ca="1">IF(TODAY()&gt;=$A33,COUNTIFS(Board!K$3:K1030,"&lt;="&amp;$C33,Board!L$3:L1030,"="&amp;""),"")</f>
        <v/>
      </c>
      <c r="E33" t="str">
        <f ca="1">IF(TODAY()&gt;=$A33,COUNTIFS(Board!L$3:L1030,"&lt;="&amp;$C33,Board!M$3:M1030,"="&amp;""),"")</f>
        <v/>
      </c>
      <c r="F33" t="str">
        <f ca="1">IF(TODAY()&gt;=$A33,COUNTIFS(Board!M$3:M1030,"&lt;="&amp;$C33,Board!N$3:N1030,"="&amp;""),"")</f>
        <v/>
      </c>
      <c r="G33" t="str">
        <f t="shared" ca="1" si="1"/>
        <v/>
      </c>
      <c r="H33" t="str">
        <f ca="1">IF(TODAY()&gt;=$A33,COUNTIFS(Board!N$3:N1030,"&lt;="&amp;$C33,Board!O$3:O1030,"="&amp;""),"")</f>
        <v/>
      </c>
      <c r="I33" t="str">
        <f ca="1">IF(TODAY()&gt;=$A33,COUNTIFS(Board!O$3:O1030,"&lt;="&amp;$C33,Board!P$3:P1030,"="&amp;""),"")</f>
        <v/>
      </c>
      <c r="J33" t="str">
        <f t="shared" ca="1" si="2"/>
        <v/>
      </c>
      <c r="K33" t="str">
        <f ca="1">IF(TODAY()&gt;=$A33,COUNTIFS(Board!P$3:P1030,"&lt;="&amp;$C33,Board!Q$3:Q1030,"="&amp;""),"")</f>
        <v/>
      </c>
      <c r="L33" t="str">
        <f ca="1">IF(TODAY()&gt;=$A33,COUNTIFS(Board!Q$3:Q1030,"&lt;="&amp;$C33,Board!R$3:R1030,"="&amp;""),"")</f>
        <v/>
      </c>
      <c r="M33" t="str">
        <f t="shared" ca="1" si="3"/>
        <v/>
      </c>
      <c r="N33" t="str">
        <f ca="1">IF(M33&lt;&gt;"",COUNTIFS(Board!R$3:R1031,"&gt;="&amp;'Weekly Summary'!$B33,Board!R$3:R1031,"&lt;="&amp;'Weekly Summary'!$C33),"")</f>
        <v/>
      </c>
      <c r="O33" t="str">
        <f t="shared" ca="1" si="4"/>
        <v/>
      </c>
      <c r="P33" t="str">
        <f>IFERROR(AVERAGEIFS(Board!S$3:S$1000,Board!R$3:R1031,"&gt;="&amp;B33,Board!R$3:R1031,"&lt;="&amp;C33),"")</f>
        <v/>
      </c>
      <c r="Q33" t="str">
        <f ca="1">IF(D33&lt;&gt;"",COUNTIFS(Board!D$3:D$1000,"SPM"&amp;"*",Board!R$3:R$1000,""),"")</f>
        <v/>
      </c>
      <c r="R33" t="str">
        <f ca="1">IF(D33&lt;&gt;"",COUNTIFS(Board!D$3:D1031,"SPM"&amp;"*",Board!K$3:K1031,""),"")</f>
        <v/>
      </c>
    </row>
    <row r="34" spans="1:18" x14ac:dyDescent="0.25">
      <c r="A34" s="4">
        <f t="shared" si="5"/>
        <v>43023</v>
      </c>
      <c r="B34" s="4">
        <v>43023</v>
      </c>
      <c r="C34" s="4">
        <v>43029</v>
      </c>
      <c r="D34" t="str">
        <f ca="1">IF(TODAY()&gt;=$A34,COUNTIFS(Board!K$3:K1031,"&lt;="&amp;$C34,Board!L$3:L1031,"="&amp;""),"")</f>
        <v/>
      </c>
      <c r="E34" t="str">
        <f ca="1">IF(TODAY()&gt;=$A34,COUNTIFS(Board!L$3:L1031,"&lt;="&amp;$C34,Board!M$3:M1031,"="&amp;""),"")</f>
        <v/>
      </c>
      <c r="F34" t="str">
        <f ca="1">IF(TODAY()&gt;=$A34,COUNTIFS(Board!M$3:M1031,"&lt;="&amp;$C34,Board!N$3:N1031,"="&amp;""),"")</f>
        <v/>
      </c>
      <c r="G34" t="str">
        <f t="shared" ca="1" si="1"/>
        <v/>
      </c>
      <c r="H34" t="str">
        <f ca="1">IF(TODAY()&gt;=$A34,COUNTIFS(Board!N$3:N1031,"&lt;="&amp;$C34,Board!O$3:O1031,"="&amp;""),"")</f>
        <v/>
      </c>
      <c r="I34" t="str">
        <f ca="1">IF(TODAY()&gt;=$A34,COUNTIFS(Board!O$3:O1031,"&lt;="&amp;$C34,Board!P$3:P1031,"="&amp;""),"")</f>
        <v/>
      </c>
      <c r="J34" t="str">
        <f t="shared" ca="1" si="2"/>
        <v/>
      </c>
      <c r="K34" t="str">
        <f ca="1">IF(TODAY()&gt;=$A34,COUNTIFS(Board!P$3:P1031,"&lt;="&amp;$C34,Board!Q$3:Q1031,"="&amp;""),"")</f>
        <v/>
      </c>
      <c r="L34" t="str">
        <f ca="1">IF(TODAY()&gt;=$A34,COUNTIFS(Board!Q$3:Q1031,"&lt;="&amp;$C34,Board!R$3:R1031,"="&amp;""),"")</f>
        <v/>
      </c>
      <c r="M34" t="str">
        <f t="shared" ca="1" si="3"/>
        <v/>
      </c>
      <c r="N34" t="str">
        <f ca="1">IF(M34&lt;&gt;"",COUNTIFS(Board!R$3:R1032,"&gt;="&amp;'Weekly Summary'!$B34,Board!R$3:R1032,"&lt;="&amp;'Weekly Summary'!$C34),"")</f>
        <v/>
      </c>
      <c r="O34" t="str">
        <f t="shared" ca="1" si="4"/>
        <v/>
      </c>
      <c r="P34" t="str">
        <f>IFERROR(AVERAGEIFS(Board!S$3:S$1000,Board!R$3:R1032,"&gt;="&amp;B34,Board!R$3:R1032,"&lt;="&amp;C34),"")</f>
        <v/>
      </c>
      <c r="Q34" t="str">
        <f ca="1">IF(D34&lt;&gt;"",COUNTIFS(Board!D$3:D$1000,"SPM"&amp;"*",Board!R$3:R$1000,""),"")</f>
        <v/>
      </c>
      <c r="R34" t="str">
        <f ca="1">IF(D34&lt;&gt;"",COUNTIFS(Board!D$3:D1032,"SPM"&amp;"*",Board!K$3:K1032,""),"")</f>
        <v/>
      </c>
    </row>
    <row r="35" spans="1:18" x14ac:dyDescent="0.25">
      <c r="A35" s="4">
        <f t="shared" si="5"/>
        <v>43030</v>
      </c>
      <c r="B35" s="4">
        <v>43030</v>
      </c>
      <c r="C35" s="4">
        <v>43036</v>
      </c>
      <c r="D35" t="str">
        <f ca="1">IF(TODAY()&gt;=$A35,COUNTIFS(Board!K$3:K1032,"&lt;="&amp;$C35,Board!L$3:L1032,"="&amp;""),"")</f>
        <v/>
      </c>
      <c r="E35" t="str">
        <f ca="1">IF(TODAY()&gt;=$A35,COUNTIFS(Board!L$3:L1032,"&lt;="&amp;$C35,Board!M$3:M1032,"="&amp;""),"")</f>
        <v/>
      </c>
      <c r="F35" t="str">
        <f ca="1">IF(TODAY()&gt;=$A35,COUNTIFS(Board!M$3:M1032,"&lt;="&amp;$C35,Board!N$3:N1032,"="&amp;""),"")</f>
        <v/>
      </c>
      <c r="G35" t="str">
        <f t="shared" ca="1" si="1"/>
        <v/>
      </c>
      <c r="H35" t="str">
        <f ca="1">IF(TODAY()&gt;=$A35,COUNTIFS(Board!N$3:N1032,"&lt;="&amp;$C35,Board!O$3:O1032,"="&amp;""),"")</f>
        <v/>
      </c>
      <c r="I35" t="str">
        <f ca="1">IF(TODAY()&gt;=$A35,COUNTIFS(Board!O$3:O1032,"&lt;="&amp;$C35,Board!P$3:P1032,"="&amp;""),"")</f>
        <v/>
      </c>
      <c r="J35" t="str">
        <f t="shared" ca="1" si="2"/>
        <v/>
      </c>
      <c r="K35" t="str">
        <f ca="1">IF(TODAY()&gt;=$A35,COUNTIFS(Board!P$3:P1032,"&lt;="&amp;$C35,Board!Q$3:Q1032,"="&amp;""),"")</f>
        <v/>
      </c>
      <c r="L35" t="str">
        <f ca="1">IF(TODAY()&gt;=$A35,COUNTIFS(Board!Q$3:Q1032,"&lt;="&amp;$C35,Board!R$3:R1032,"="&amp;""),"")</f>
        <v/>
      </c>
      <c r="M35" t="str">
        <f t="shared" ca="1" si="3"/>
        <v/>
      </c>
      <c r="N35" t="str">
        <f ca="1">IF(M35&lt;&gt;"",COUNTIFS(Board!R$3:R1033,"&gt;="&amp;'Weekly Summary'!$B35,Board!R$3:R1033,"&lt;="&amp;'Weekly Summary'!$C35),"")</f>
        <v/>
      </c>
      <c r="O35" t="str">
        <f t="shared" ca="1" si="4"/>
        <v/>
      </c>
      <c r="P35" t="str">
        <f>IFERROR(AVERAGEIFS(Board!S$3:S$1000,Board!R$3:R1033,"&gt;="&amp;B35,Board!R$3:R1033,"&lt;="&amp;C35),"")</f>
        <v/>
      </c>
      <c r="Q35" t="str">
        <f ca="1">IF(D35&lt;&gt;"",COUNTIFS(Board!D$3:D$1000,"SPM"&amp;"*",Board!R$3:R$1000,""),"")</f>
        <v/>
      </c>
      <c r="R35" t="str">
        <f ca="1">IF(D35&lt;&gt;"",COUNTIFS(Board!D$3:D1033,"SPM"&amp;"*",Board!K$3:K1033,""),"")</f>
        <v/>
      </c>
    </row>
    <row r="36" spans="1:18" x14ac:dyDescent="0.25">
      <c r="A36" s="4">
        <f t="shared" si="5"/>
        <v>43037</v>
      </c>
      <c r="B36" s="4">
        <v>43037</v>
      </c>
      <c r="C36" s="4">
        <v>43043</v>
      </c>
      <c r="D36" t="str">
        <f ca="1">IF(TODAY()&gt;=$A36,COUNTIFS(Board!K$3:K1033,"&lt;="&amp;$C36,Board!L$3:L1033,"="&amp;""),"")</f>
        <v/>
      </c>
      <c r="E36" t="str">
        <f ca="1">IF(TODAY()&gt;=$A36,COUNTIFS(Board!L$3:L1033,"&lt;="&amp;$C36,Board!M$3:M1033,"="&amp;""),"")</f>
        <v/>
      </c>
      <c r="F36" t="str">
        <f ca="1">IF(TODAY()&gt;=$A36,COUNTIFS(Board!M$3:M1033,"&lt;="&amp;$C36,Board!N$3:N1033,"="&amp;""),"")</f>
        <v/>
      </c>
      <c r="G36" t="str">
        <f t="shared" ca="1" si="1"/>
        <v/>
      </c>
      <c r="H36" t="str">
        <f ca="1">IF(TODAY()&gt;=$A36,COUNTIFS(Board!N$3:N1033,"&lt;="&amp;$C36,Board!O$3:O1033,"="&amp;""),"")</f>
        <v/>
      </c>
      <c r="I36" t="str">
        <f ca="1">IF(TODAY()&gt;=$A36,COUNTIFS(Board!O$3:O1033,"&lt;="&amp;$C36,Board!P$3:P1033,"="&amp;""),"")</f>
        <v/>
      </c>
      <c r="J36" t="str">
        <f t="shared" ca="1" si="2"/>
        <v/>
      </c>
      <c r="K36" t="str">
        <f ca="1">IF(TODAY()&gt;=$A36,COUNTIFS(Board!P$3:P1033,"&lt;="&amp;$C36,Board!Q$3:Q1033,"="&amp;""),"")</f>
        <v/>
      </c>
      <c r="L36" t="str">
        <f ca="1">IF(TODAY()&gt;=$A36,COUNTIFS(Board!Q$3:Q1033,"&lt;="&amp;$C36,Board!R$3:R1033,"="&amp;""),"")</f>
        <v/>
      </c>
      <c r="M36" t="str">
        <f t="shared" ca="1" si="3"/>
        <v/>
      </c>
      <c r="N36" t="str">
        <f ca="1">IF(M36&lt;&gt;"",COUNTIFS(Board!R$3:R1034,"&gt;="&amp;'Weekly Summary'!$B36,Board!R$3:R1034,"&lt;="&amp;'Weekly Summary'!$C36),"")</f>
        <v/>
      </c>
      <c r="O36" t="str">
        <f t="shared" ca="1" si="4"/>
        <v/>
      </c>
      <c r="P36" t="str">
        <f>IFERROR(AVERAGEIFS(Board!S$3:S$1000,Board!R$3:R1034,"&gt;="&amp;B36,Board!R$3:R1034,"&lt;="&amp;C36),"")</f>
        <v/>
      </c>
      <c r="Q36" t="str">
        <f ca="1">IF(D36&lt;&gt;"",COUNTIFS(Board!D$3:D$1000,"SPM"&amp;"*",Board!R$3:R$1000,""),"")</f>
        <v/>
      </c>
      <c r="R36" t="str">
        <f ca="1">IF(D36&lt;&gt;"",COUNTIFS(Board!D$3:D1034,"SPM"&amp;"*",Board!K$3:K1034,""),"")</f>
        <v/>
      </c>
    </row>
    <row r="37" spans="1:18" x14ac:dyDescent="0.25">
      <c r="A37" s="4">
        <f t="shared" si="5"/>
        <v>43044</v>
      </c>
      <c r="B37" s="4">
        <v>43044</v>
      </c>
      <c r="C37" s="4">
        <v>43050</v>
      </c>
      <c r="D37" t="str">
        <f ca="1">IF(TODAY()&gt;=$A37,COUNTIFS(Board!K$3:K1034,"&lt;="&amp;$C37,Board!L$3:L1034,"="&amp;""),"")</f>
        <v/>
      </c>
      <c r="E37" t="str">
        <f ca="1">IF(TODAY()&gt;=$A37,COUNTIFS(Board!L$3:L1034,"&lt;="&amp;$C37,Board!M$3:M1034,"="&amp;""),"")</f>
        <v/>
      </c>
      <c r="F37" t="str">
        <f ca="1">IF(TODAY()&gt;=$A37,COUNTIFS(Board!M$3:M1034,"&lt;="&amp;$C37,Board!N$3:N1034,"="&amp;""),"")</f>
        <v/>
      </c>
      <c r="G37" t="str">
        <f t="shared" ca="1" si="1"/>
        <v/>
      </c>
      <c r="H37" t="str">
        <f ca="1">IF(TODAY()&gt;=$A37,COUNTIFS(Board!N$3:N1034,"&lt;="&amp;$C37,Board!O$3:O1034,"="&amp;""),"")</f>
        <v/>
      </c>
      <c r="I37" t="str">
        <f ca="1">IF(TODAY()&gt;=$A37,COUNTIFS(Board!O$3:O1034,"&lt;="&amp;$C37,Board!P$3:P1034,"="&amp;""),"")</f>
        <v/>
      </c>
      <c r="J37" t="str">
        <f t="shared" ca="1" si="2"/>
        <v/>
      </c>
      <c r="K37" t="str">
        <f ca="1">IF(TODAY()&gt;=$A37,COUNTIFS(Board!P$3:P1034,"&lt;="&amp;$C37,Board!Q$3:Q1034,"="&amp;""),"")</f>
        <v/>
      </c>
      <c r="L37" t="str">
        <f ca="1">IF(TODAY()&gt;=$A37,COUNTIFS(Board!Q$3:Q1034,"&lt;="&amp;$C37,Board!R$3:R1034,"="&amp;""),"")</f>
        <v/>
      </c>
      <c r="M37" t="str">
        <f t="shared" ca="1" si="3"/>
        <v/>
      </c>
      <c r="N37" t="str">
        <f ca="1">IF(M37&lt;&gt;"",COUNTIFS(Board!R$3:R1035,"&gt;="&amp;'Weekly Summary'!$B37,Board!R$3:R1035,"&lt;="&amp;'Weekly Summary'!$C37),"")</f>
        <v/>
      </c>
      <c r="O37" t="str">
        <f t="shared" ca="1" si="4"/>
        <v/>
      </c>
      <c r="P37" t="str">
        <f>IFERROR(AVERAGEIFS(Board!S$3:S$1000,Board!R$3:R1035,"&gt;="&amp;B37,Board!R$3:R1035,"&lt;="&amp;C37),"")</f>
        <v/>
      </c>
      <c r="Q37" t="str">
        <f ca="1">IF(D37&lt;&gt;"",COUNTIFS(Board!D$3:D$1000,"SPM"&amp;"*",Board!R$3:R$1000,""),"")</f>
        <v/>
      </c>
      <c r="R37" t="str">
        <f ca="1">IF(D37&lt;&gt;"",COUNTIFS(Board!D$3:D1035,"SPM"&amp;"*",Board!K$3:K1035,""),"")</f>
        <v/>
      </c>
    </row>
    <row r="38" spans="1:18" x14ac:dyDescent="0.25">
      <c r="A38" s="4">
        <f t="shared" si="5"/>
        <v>43051</v>
      </c>
      <c r="B38" s="4">
        <v>43051</v>
      </c>
      <c r="C38" s="4">
        <v>43057</v>
      </c>
      <c r="D38" t="str">
        <f ca="1">IF(TODAY()&gt;=$A38,COUNTIFS(Board!K$3:K1035,"&lt;="&amp;$C38,Board!L$3:L1035,"="&amp;""),"")</f>
        <v/>
      </c>
      <c r="E38" t="str">
        <f ca="1">IF(TODAY()&gt;=$A38,COUNTIFS(Board!L$3:L1035,"&lt;="&amp;$C38,Board!M$3:M1035,"="&amp;""),"")</f>
        <v/>
      </c>
      <c r="F38" t="str">
        <f ca="1">IF(TODAY()&gt;=$A38,COUNTIFS(Board!M$3:M1035,"&lt;="&amp;$C38,Board!N$3:N1035,"="&amp;""),"")</f>
        <v/>
      </c>
      <c r="G38" t="str">
        <f t="shared" ca="1" si="1"/>
        <v/>
      </c>
      <c r="H38" t="str">
        <f ca="1">IF(TODAY()&gt;=$A38,COUNTIFS(Board!N$3:N1035,"&lt;="&amp;$C38,Board!O$3:O1035,"="&amp;""),"")</f>
        <v/>
      </c>
      <c r="I38" t="str">
        <f ca="1">IF(TODAY()&gt;=$A38,COUNTIFS(Board!O$3:O1035,"&lt;="&amp;$C38,Board!P$3:P1035,"="&amp;""),"")</f>
        <v/>
      </c>
      <c r="J38" t="str">
        <f t="shared" ca="1" si="2"/>
        <v/>
      </c>
      <c r="K38" t="str">
        <f ca="1">IF(TODAY()&gt;=$A38,COUNTIFS(Board!P$3:P1035,"&lt;="&amp;$C38,Board!Q$3:Q1035,"="&amp;""),"")</f>
        <v/>
      </c>
      <c r="L38" t="str">
        <f ca="1">IF(TODAY()&gt;=$A38,COUNTIFS(Board!Q$3:Q1035,"&lt;="&amp;$C38,Board!R$3:R1035,"="&amp;""),"")</f>
        <v/>
      </c>
      <c r="M38" t="str">
        <f t="shared" ca="1" si="3"/>
        <v/>
      </c>
      <c r="N38" t="str">
        <f ca="1">IF(M38&lt;&gt;"",COUNTIFS(Board!R$3:R1036,"&gt;="&amp;'Weekly Summary'!$B38,Board!R$3:R1036,"&lt;="&amp;'Weekly Summary'!$C38),"")</f>
        <v/>
      </c>
      <c r="O38" t="str">
        <f t="shared" ca="1" si="4"/>
        <v/>
      </c>
      <c r="P38" t="str">
        <f>IFERROR(AVERAGEIFS(Board!S$3:S$1000,Board!R$3:R1036,"&gt;="&amp;B38,Board!R$3:R1036,"&lt;="&amp;C38),"")</f>
        <v/>
      </c>
      <c r="Q38" t="str">
        <f ca="1">IF(D38&lt;&gt;"",COUNTIFS(Board!D$3:D$1000,"SPM"&amp;"*",Board!R$3:R$1000,""),"")</f>
        <v/>
      </c>
      <c r="R38" t="str">
        <f ca="1">IF(D38&lt;&gt;"",COUNTIFS(Board!D$3:D1036,"SPM"&amp;"*",Board!K$3:K1036,""),"")</f>
        <v/>
      </c>
    </row>
    <row r="39" spans="1:18" x14ac:dyDescent="0.25">
      <c r="A39" s="4">
        <f t="shared" si="5"/>
        <v>43058</v>
      </c>
      <c r="B39" s="4">
        <v>43058</v>
      </c>
      <c r="C39" s="4">
        <v>43064</v>
      </c>
      <c r="D39" t="str">
        <f ca="1">IF(TODAY()&gt;=$A39,COUNTIFS(Board!K$3:K1036,"&lt;="&amp;$C39,Board!L$3:L1036,"="&amp;""),"")</f>
        <v/>
      </c>
      <c r="E39" t="str">
        <f ca="1">IF(TODAY()&gt;=$A39,COUNTIFS(Board!L$3:L1036,"&lt;="&amp;$C39,Board!M$3:M1036,"="&amp;""),"")</f>
        <v/>
      </c>
      <c r="F39" t="str">
        <f ca="1">IF(TODAY()&gt;=$A39,COUNTIFS(Board!M$3:M1036,"&lt;="&amp;$C39,Board!N$3:N1036,"="&amp;""),"")</f>
        <v/>
      </c>
      <c r="G39" t="str">
        <f t="shared" ca="1" si="1"/>
        <v/>
      </c>
      <c r="H39" t="str">
        <f ca="1">IF(TODAY()&gt;=$A39,COUNTIFS(Board!N$3:N1036,"&lt;="&amp;$C39,Board!O$3:O1036,"="&amp;""),"")</f>
        <v/>
      </c>
      <c r="I39" t="str">
        <f ca="1">IF(TODAY()&gt;=$A39,COUNTIFS(Board!O$3:O1036,"&lt;="&amp;$C39,Board!P$3:P1036,"="&amp;""),"")</f>
        <v/>
      </c>
      <c r="J39" t="str">
        <f t="shared" ca="1" si="2"/>
        <v/>
      </c>
      <c r="K39" t="str">
        <f ca="1">IF(TODAY()&gt;=$A39,COUNTIFS(Board!P$3:P1036,"&lt;="&amp;$C39,Board!Q$3:Q1036,"="&amp;""),"")</f>
        <v/>
      </c>
      <c r="L39" t="str">
        <f ca="1">IF(TODAY()&gt;=$A39,COUNTIFS(Board!Q$3:Q1036,"&lt;="&amp;$C39,Board!R$3:R1036,"="&amp;""),"")</f>
        <v/>
      </c>
      <c r="M39" t="str">
        <f t="shared" ca="1" si="3"/>
        <v/>
      </c>
      <c r="N39" t="str">
        <f ca="1">IF(M39&lt;&gt;"",COUNTIFS(Board!R$3:R1037,"&gt;="&amp;'Weekly Summary'!$B39,Board!R$3:R1037,"&lt;="&amp;'Weekly Summary'!$C39),"")</f>
        <v/>
      </c>
      <c r="O39" t="str">
        <f t="shared" ca="1" si="4"/>
        <v/>
      </c>
      <c r="P39" t="str">
        <f>IFERROR(AVERAGEIFS(Board!S$3:S$1000,Board!R$3:R1037,"&gt;="&amp;B39,Board!R$3:R1037,"&lt;="&amp;C39),"")</f>
        <v/>
      </c>
      <c r="Q39" t="str">
        <f ca="1">IF(D39&lt;&gt;"",COUNTIFS(Board!D$3:D$1000,"SPM"&amp;"*",Board!R$3:R$1000,""),"")</f>
        <v/>
      </c>
      <c r="R39" t="str">
        <f ca="1">IF(D39&lt;&gt;"",COUNTIFS(Board!D$3:D1037,"SPM"&amp;"*",Board!K$3:K1037,""),"")</f>
        <v/>
      </c>
    </row>
    <row r="40" spans="1:18" x14ac:dyDescent="0.25">
      <c r="A40" s="4">
        <f t="shared" si="5"/>
        <v>43065</v>
      </c>
      <c r="B40" s="4">
        <v>43065</v>
      </c>
      <c r="C40" s="4">
        <v>43071</v>
      </c>
      <c r="D40" t="str">
        <f ca="1">IF(TODAY()&gt;=$A40,COUNTIFS(Board!K$3:K1037,"&lt;="&amp;$C40,Board!L$3:L1037,"="&amp;""),"")</f>
        <v/>
      </c>
      <c r="E40" t="str">
        <f ca="1">IF(TODAY()&gt;=$A40,COUNTIFS(Board!L$3:L1037,"&lt;="&amp;$C40,Board!M$3:M1037,"="&amp;""),"")</f>
        <v/>
      </c>
      <c r="F40" t="str">
        <f ca="1">IF(TODAY()&gt;=$A40,COUNTIFS(Board!M$3:M1037,"&lt;="&amp;$C40,Board!N$3:N1037,"="&amp;""),"")</f>
        <v/>
      </c>
      <c r="G40" t="str">
        <f t="shared" ca="1" si="1"/>
        <v/>
      </c>
      <c r="H40" t="str">
        <f ca="1">IF(TODAY()&gt;=$A40,COUNTIFS(Board!N$3:N1037,"&lt;="&amp;$C40,Board!O$3:O1037,"="&amp;""),"")</f>
        <v/>
      </c>
      <c r="I40" t="str">
        <f ca="1">IF(TODAY()&gt;=$A40,COUNTIFS(Board!O$3:O1037,"&lt;="&amp;$C40,Board!P$3:P1037,"="&amp;""),"")</f>
        <v/>
      </c>
      <c r="J40" t="str">
        <f t="shared" ca="1" si="2"/>
        <v/>
      </c>
      <c r="K40" t="str">
        <f ca="1">IF(TODAY()&gt;=$A40,COUNTIFS(Board!P$3:P1037,"&lt;="&amp;$C40,Board!Q$3:Q1037,"="&amp;""),"")</f>
        <v/>
      </c>
      <c r="L40" t="str">
        <f ca="1">IF(TODAY()&gt;=$A40,COUNTIFS(Board!Q$3:Q1037,"&lt;="&amp;$C40,Board!R$3:R1037,"="&amp;""),"")</f>
        <v/>
      </c>
      <c r="M40" t="str">
        <f t="shared" ca="1" si="3"/>
        <v/>
      </c>
      <c r="N40" t="str">
        <f ca="1">IF(M40&lt;&gt;"",COUNTIFS(Board!R$3:R1038,"&gt;="&amp;'Weekly Summary'!$B40,Board!R$3:R1038,"&lt;="&amp;'Weekly Summary'!$C40),"")</f>
        <v/>
      </c>
      <c r="O40" t="str">
        <f t="shared" ca="1" si="4"/>
        <v/>
      </c>
      <c r="P40" t="str">
        <f>IFERROR(AVERAGEIFS(Board!S$3:S$1000,Board!R$3:R1038,"&gt;="&amp;B40,Board!R$3:R1038,"&lt;="&amp;C40),"")</f>
        <v/>
      </c>
      <c r="Q40" t="str">
        <f ca="1">IF(D40&lt;&gt;"",COUNTIFS(Board!D$3:D$1000,"SPM"&amp;"*",Board!R$3:R$1000,""),"")</f>
        <v/>
      </c>
      <c r="R40" t="str">
        <f ca="1">IF(D40&lt;&gt;"",COUNTIFS(Board!D$3:D1038,"SPM"&amp;"*",Board!K$3:K1038,""),"")</f>
        <v/>
      </c>
    </row>
    <row r="41" spans="1:18" x14ac:dyDescent="0.25">
      <c r="A41" s="4">
        <f t="shared" si="5"/>
        <v>43072</v>
      </c>
      <c r="B41" s="4">
        <v>43072</v>
      </c>
      <c r="C41" s="4">
        <v>43078</v>
      </c>
      <c r="D41" t="str">
        <f ca="1">IF(TODAY()&gt;=$A41,COUNTIFS(Board!K$3:K1038,"&lt;="&amp;$C41,Board!L$3:L1038,"="&amp;""),"")</f>
        <v/>
      </c>
      <c r="E41" t="str">
        <f ca="1">IF(TODAY()&gt;=$A41,COUNTIFS(Board!L$3:L1038,"&lt;="&amp;$C41,Board!M$3:M1038,"="&amp;""),"")</f>
        <v/>
      </c>
      <c r="F41" t="str">
        <f ca="1">IF(TODAY()&gt;=$A41,COUNTIFS(Board!M$3:M1038,"&lt;="&amp;$C41,Board!N$3:N1038,"="&amp;""),"")</f>
        <v/>
      </c>
      <c r="G41" t="str">
        <f t="shared" ca="1" si="1"/>
        <v/>
      </c>
      <c r="H41" t="str">
        <f ca="1">IF(TODAY()&gt;=$A41,COUNTIFS(Board!N$3:N1038,"&lt;="&amp;$C41,Board!O$3:O1038,"="&amp;""),"")</f>
        <v/>
      </c>
      <c r="I41" t="str">
        <f ca="1">IF(TODAY()&gt;=$A41,COUNTIFS(Board!O$3:O1038,"&lt;="&amp;$C41,Board!P$3:P1038,"="&amp;""),"")</f>
        <v/>
      </c>
      <c r="J41" t="str">
        <f t="shared" ca="1" si="2"/>
        <v/>
      </c>
      <c r="K41" t="str">
        <f ca="1">IF(TODAY()&gt;=$A41,COUNTIFS(Board!P$3:P1038,"&lt;="&amp;$C41,Board!Q$3:Q1038,"="&amp;""),"")</f>
        <v/>
      </c>
      <c r="L41" t="str">
        <f ca="1">IF(TODAY()&gt;=$A41,COUNTIFS(Board!Q$3:Q1038,"&lt;="&amp;$C41,Board!R$3:R1038,"="&amp;""),"")</f>
        <v/>
      </c>
      <c r="M41" t="str">
        <f t="shared" ca="1" si="3"/>
        <v/>
      </c>
      <c r="N41" t="str">
        <f ca="1">IF(M41&lt;&gt;"",COUNTIFS(Board!R$3:R1039,"&gt;="&amp;'Weekly Summary'!$B41,Board!R$3:R1039,"&lt;="&amp;'Weekly Summary'!$C41),"")</f>
        <v/>
      </c>
      <c r="O41" t="str">
        <f t="shared" ca="1" si="4"/>
        <v/>
      </c>
      <c r="P41" t="str">
        <f>IFERROR(AVERAGEIFS(Board!S$3:S$1000,Board!R$3:R1039,"&gt;="&amp;B41,Board!R$3:R1039,"&lt;="&amp;C41),"")</f>
        <v/>
      </c>
      <c r="Q41" t="str">
        <f ca="1">IF(D41&lt;&gt;"",COUNTIFS(Board!D$3:D$1000,"SPM"&amp;"*",Board!R$3:R$1000,""),"")</f>
        <v/>
      </c>
      <c r="R41" t="str">
        <f ca="1">IF(D41&lt;&gt;"",COUNTIFS(Board!D$3:D1039,"SPM"&amp;"*",Board!K$3:K1039,""),"")</f>
        <v/>
      </c>
    </row>
    <row r="42" spans="1:18" x14ac:dyDescent="0.25">
      <c r="A42" s="4">
        <f t="shared" si="5"/>
        <v>43079</v>
      </c>
      <c r="B42" s="4">
        <v>43079</v>
      </c>
      <c r="C42" s="4">
        <v>43085</v>
      </c>
      <c r="D42" t="str">
        <f ca="1">IF(TODAY()&gt;=$A42,COUNTIFS(Board!K$3:K1039,"&lt;="&amp;$C42,Board!L$3:L1039,"="&amp;""),"")</f>
        <v/>
      </c>
      <c r="E42" t="str">
        <f ca="1">IF(TODAY()&gt;=$A42,COUNTIFS(Board!L$3:L1039,"&lt;="&amp;$C42,Board!M$3:M1039,"="&amp;""),"")</f>
        <v/>
      </c>
      <c r="F42" t="str">
        <f ca="1">IF(TODAY()&gt;=$A42,COUNTIFS(Board!M$3:M1039,"&lt;="&amp;$C42,Board!N$3:N1039,"="&amp;""),"")</f>
        <v/>
      </c>
      <c r="G42" t="str">
        <f t="shared" ca="1" si="1"/>
        <v/>
      </c>
      <c r="H42" t="str">
        <f ca="1">IF(TODAY()&gt;=$A42,COUNTIFS(Board!N$3:N1039,"&lt;="&amp;$C42,Board!O$3:O1039,"="&amp;""),"")</f>
        <v/>
      </c>
      <c r="I42" t="str">
        <f ca="1">IF(TODAY()&gt;=$A42,COUNTIFS(Board!O$3:O1039,"&lt;="&amp;$C42,Board!P$3:P1039,"="&amp;""),"")</f>
        <v/>
      </c>
      <c r="J42" t="str">
        <f t="shared" ca="1" si="2"/>
        <v/>
      </c>
      <c r="K42" t="str">
        <f ca="1">IF(TODAY()&gt;=$A42,COUNTIFS(Board!P$3:P1039,"&lt;="&amp;$C42,Board!Q$3:Q1039,"="&amp;""),"")</f>
        <v/>
      </c>
      <c r="L42" t="str">
        <f ca="1">IF(TODAY()&gt;=$A42,COUNTIFS(Board!Q$3:Q1039,"&lt;="&amp;$C42,Board!R$3:R1039,"="&amp;""),"")</f>
        <v/>
      </c>
      <c r="M42" t="str">
        <f t="shared" ca="1" si="3"/>
        <v/>
      </c>
      <c r="N42" t="str">
        <f ca="1">IF(M42&lt;&gt;"",COUNTIFS(Board!R$3:R1040,"&gt;="&amp;'Weekly Summary'!$B42,Board!R$3:R1040,"&lt;="&amp;'Weekly Summary'!$C42),"")</f>
        <v/>
      </c>
      <c r="O42" t="str">
        <f t="shared" ca="1" si="4"/>
        <v/>
      </c>
      <c r="P42" t="str">
        <f>IFERROR(AVERAGEIFS(Board!S$3:S$1000,Board!R$3:R1040,"&gt;="&amp;B42,Board!R$3:R1040,"&lt;="&amp;C42),"")</f>
        <v/>
      </c>
      <c r="Q42" t="str">
        <f ca="1">IF(D42&lt;&gt;"",COUNTIFS(Board!D$3:D$1000,"SPM"&amp;"*",Board!R$3:R$1000,""),"")</f>
        <v/>
      </c>
      <c r="R42" t="str">
        <f ca="1">IF(D42&lt;&gt;"",COUNTIFS(Board!D$3:D1040,"SPM"&amp;"*",Board!K$3:K1040,""),"")</f>
        <v/>
      </c>
    </row>
    <row r="43" spans="1:18" x14ac:dyDescent="0.25">
      <c r="A43" s="4">
        <f t="shared" si="5"/>
        <v>43086</v>
      </c>
      <c r="B43" s="4">
        <v>43086</v>
      </c>
      <c r="C43" s="4">
        <v>43092</v>
      </c>
      <c r="D43" t="str">
        <f ca="1">IF(TODAY()&gt;=$A43,COUNTIFS(Board!K$3:K1040,"&lt;="&amp;$C43,Board!L$3:L1040,"="&amp;""),"")</f>
        <v/>
      </c>
      <c r="E43" t="str">
        <f ca="1">IF(TODAY()&gt;=$A43,COUNTIFS(Board!L$3:L1040,"&lt;="&amp;$C43,Board!M$3:M1040,"="&amp;""),"")</f>
        <v/>
      </c>
      <c r="F43" t="str">
        <f ca="1">IF(TODAY()&gt;=$A43,COUNTIFS(Board!M$3:M1040,"&lt;="&amp;$C43,Board!N$3:N1040,"="&amp;""),"")</f>
        <v/>
      </c>
      <c r="G43" t="str">
        <f t="shared" ca="1" si="1"/>
        <v/>
      </c>
      <c r="H43" t="str">
        <f ca="1">IF(TODAY()&gt;=$A43,COUNTIFS(Board!N$3:N1040,"&lt;="&amp;$C43,Board!O$3:O1040,"="&amp;""),"")</f>
        <v/>
      </c>
      <c r="I43" t="str">
        <f ca="1">IF(TODAY()&gt;=$A43,COUNTIFS(Board!O$3:O1040,"&lt;="&amp;$C43,Board!P$3:P1040,"="&amp;""),"")</f>
        <v/>
      </c>
      <c r="J43" t="str">
        <f t="shared" ca="1" si="2"/>
        <v/>
      </c>
      <c r="K43" t="str">
        <f ca="1">IF(TODAY()&gt;=$A43,COUNTIFS(Board!P$3:P1040,"&lt;="&amp;$C43,Board!Q$3:Q1040,"="&amp;""),"")</f>
        <v/>
      </c>
      <c r="L43" t="str">
        <f ca="1">IF(TODAY()&gt;=$A43,COUNTIFS(Board!Q$3:Q1040,"&lt;="&amp;$C43,Board!R$3:R1040,"="&amp;""),"")</f>
        <v/>
      </c>
      <c r="M43" t="str">
        <f t="shared" ca="1" si="3"/>
        <v/>
      </c>
      <c r="N43" t="str">
        <f ca="1">IF(M43&lt;&gt;"",COUNTIFS(Board!R$3:R1041,"&gt;="&amp;'Weekly Summary'!$B43,Board!R$3:R1041,"&lt;="&amp;'Weekly Summary'!$C43),"")</f>
        <v/>
      </c>
      <c r="O43" t="str">
        <f t="shared" ca="1" si="4"/>
        <v/>
      </c>
      <c r="P43" t="str">
        <f>IFERROR(AVERAGEIFS(Board!S$3:S$1000,Board!R$3:R1041,"&gt;="&amp;B43,Board!R$3:R1041,"&lt;="&amp;C43),"")</f>
        <v/>
      </c>
      <c r="Q43" t="str">
        <f ca="1">IF(D43&lt;&gt;"",COUNTIFS(Board!D$3:D$1000,"SPM"&amp;"*",Board!R$3:R$1000,""),"")</f>
        <v/>
      </c>
      <c r="R43" t="str">
        <f ca="1">IF(D43&lt;&gt;"",COUNTIFS(Board!D$3:D1041,"SPM"&amp;"*",Board!K$3:K1041,""),"")</f>
        <v/>
      </c>
    </row>
    <row r="44" spans="1:18" x14ac:dyDescent="0.25">
      <c r="A44" s="4">
        <f t="shared" si="5"/>
        <v>43093</v>
      </c>
      <c r="B44" s="4">
        <v>43093</v>
      </c>
      <c r="C44" s="4">
        <v>43099</v>
      </c>
      <c r="D44" t="str">
        <f ca="1">IF(TODAY()&gt;=$A44,COUNTIFS(Board!K$3:K1041,"&lt;="&amp;$C44,Board!L$3:L1041,"="&amp;""),"")</f>
        <v/>
      </c>
      <c r="E44" t="str">
        <f ca="1">IF(TODAY()&gt;=$A44,COUNTIFS(Board!L$3:L1041,"&lt;="&amp;$C44,Board!M$3:M1041,"="&amp;""),"")</f>
        <v/>
      </c>
      <c r="F44" t="str">
        <f ca="1">IF(TODAY()&gt;=$A44,COUNTIFS(Board!M$3:M1041,"&lt;="&amp;$C44,Board!N$3:N1041,"="&amp;""),"")</f>
        <v/>
      </c>
      <c r="G44" t="str">
        <f t="shared" ca="1" si="1"/>
        <v/>
      </c>
      <c r="H44" t="str">
        <f ca="1">IF(TODAY()&gt;=$A44,COUNTIFS(Board!N$3:N1041,"&lt;="&amp;$C44,Board!O$3:O1041,"="&amp;""),"")</f>
        <v/>
      </c>
      <c r="I44" t="str">
        <f ca="1">IF(TODAY()&gt;=$A44,COUNTIFS(Board!O$3:O1041,"&lt;="&amp;$C44,Board!P$3:P1041,"="&amp;""),"")</f>
        <v/>
      </c>
      <c r="J44" t="str">
        <f t="shared" ca="1" si="2"/>
        <v/>
      </c>
      <c r="K44" t="str">
        <f ca="1">IF(TODAY()&gt;=$A44,COUNTIFS(Board!P$3:P1041,"&lt;="&amp;$C44,Board!Q$3:Q1041,"="&amp;""),"")</f>
        <v/>
      </c>
      <c r="L44" t="str">
        <f ca="1">IF(TODAY()&gt;=$A44,COUNTIFS(Board!Q$3:Q1041,"&lt;="&amp;$C44,Board!R$3:R1041,"="&amp;""),"")</f>
        <v/>
      </c>
      <c r="M44" t="str">
        <f t="shared" ca="1" si="3"/>
        <v/>
      </c>
      <c r="N44" t="str">
        <f ca="1">IF(M44&lt;&gt;"",COUNTIFS(Board!R$3:R1042,"&gt;="&amp;'Weekly Summary'!$B44,Board!R$3:R1042,"&lt;="&amp;'Weekly Summary'!$C44),"")</f>
        <v/>
      </c>
      <c r="O44" t="str">
        <f t="shared" ca="1" si="4"/>
        <v/>
      </c>
      <c r="P44" t="str">
        <f>IFERROR(AVERAGEIFS(Board!S$3:S$1000,Board!R$3:R1042,"&gt;="&amp;B44,Board!R$3:R1042,"&lt;="&amp;C44),"")</f>
        <v/>
      </c>
      <c r="Q44" t="str">
        <f ca="1">IF(D44&lt;&gt;"",COUNTIFS(Board!D$3:D$1000,"SPM"&amp;"*",Board!R$3:R$1000,""),"")</f>
        <v/>
      </c>
      <c r="R44" t="str">
        <f ca="1">IF(D44&lt;&gt;"",COUNTIFS(Board!D$3:D1042,"SPM"&amp;"*",Board!K$3:K1042,""),"")</f>
        <v/>
      </c>
    </row>
    <row r="45" spans="1:18" x14ac:dyDescent="0.25">
      <c r="A45" s="4">
        <f t="shared" si="5"/>
        <v>43100</v>
      </c>
      <c r="B45" s="4">
        <v>43100</v>
      </c>
      <c r="C45" s="4">
        <v>43106</v>
      </c>
      <c r="D45" t="str">
        <f ca="1">IF(TODAY()&gt;=$A45,COUNTIFS(Board!K$3:K1042,"&lt;="&amp;$C45,Board!L$3:L1042,"="&amp;""),"")</f>
        <v/>
      </c>
      <c r="E45" t="str">
        <f ca="1">IF(TODAY()&gt;=$A45,COUNTIFS(Board!L$3:L1042,"&lt;="&amp;$C45,Board!M$3:M1042,"="&amp;""),"")</f>
        <v/>
      </c>
      <c r="F45" t="str">
        <f ca="1">IF(TODAY()&gt;=$A45,COUNTIFS(Board!M$3:M1042,"&lt;="&amp;$C45,Board!N$3:N1042,"="&amp;""),"")</f>
        <v/>
      </c>
      <c r="G45" t="str">
        <f t="shared" ca="1" si="1"/>
        <v/>
      </c>
      <c r="H45" t="str">
        <f ca="1">IF(TODAY()&gt;=$A45,COUNTIFS(Board!N$3:N1042,"&lt;="&amp;$C45,Board!O$3:O1042,"="&amp;""),"")</f>
        <v/>
      </c>
      <c r="I45" t="str">
        <f ca="1">IF(TODAY()&gt;=$A45,COUNTIFS(Board!O$3:O1042,"&lt;="&amp;$C45,Board!P$3:P1042,"="&amp;""),"")</f>
        <v/>
      </c>
      <c r="J45" t="str">
        <f t="shared" ca="1" si="2"/>
        <v/>
      </c>
      <c r="K45" t="str">
        <f ca="1">IF(TODAY()&gt;=$A45,COUNTIFS(Board!P$3:P1042,"&lt;="&amp;$C45,Board!Q$3:Q1042,"="&amp;""),"")</f>
        <v/>
      </c>
      <c r="L45" t="str">
        <f ca="1">IF(TODAY()&gt;=$A45,COUNTIFS(Board!Q$3:Q1042,"&lt;="&amp;$C45,Board!R$3:R1042,"="&amp;""),"")</f>
        <v/>
      </c>
      <c r="M45" t="str">
        <f t="shared" ca="1" si="3"/>
        <v/>
      </c>
      <c r="N45" t="str">
        <f ca="1">IF(M45&lt;&gt;"",COUNTIFS(Board!R$3:R1043,"&gt;="&amp;'Weekly Summary'!$B45,Board!R$3:R1043,"&lt;="&amp;'Weekly Summary'!$C45),"")</f>
        <v/>
      </c>
      <c r="O45" t="str">
        <f t="shared" ca="1" si="4"/>
        <v/>
      </c>
      <c r="P45" t="str">
        <f>IFERROR(AVERAGEIFS(Board!S$3:S$1000,Board!R$3:R1043,"&gt;="&amp;B45,Board!R$3:R1043,"&lt;="&amp;C45),"")</f>
        <v/>
      </c>
      <c r="Q45" t="str">
        <f ca="1">IF(D45&lt;&gt;"",COUNTIFS(Board!D$3:D$1000,"SPM"&amp;"*",Board!R$3:R$1000,""),"")</f>
        <v/>
      </c>
      <c r="R45" t="str">
        <f ca="1">IF(D45&lt;&gt;"",COUNTIFS(Board!D$3:D1043,"SPM"&amp;"*",Board!K$3:K1043,""),"")</f>
        <v/>
      </c>
    </row>
    <row r="46" spans="1:18" x14ac:dyDescent="0.25">
      <c r="A46" s="4">
        <f t="shared" si="5"/>
        <v>43107</v>
      </c>
      <c r="B46" s="4">
        <v>43107</v>
      </c>
      <c r="C46" s="4">
        <v>43113</v>
      </c>
      <c r="D46" t="str">
        <f ca="1">IF(TODAY()&gt;=$A46,COUNTIFS(Board!K$3:K1043,"&lt;="&amp;$C46,Board!L$3:L1043,"="&amp;""),"")</f>
        <v/>
      </c>
      <c r="E46" t="str">
        <f ca="1">IF(TODAY()&gt;=$A46,COUNTIFS(Board!L$3:L1043,"&lt;="&amp;$C46,Board!M$3:M1043,"="&amp;""),"")</f>
        <v/>
      </c>
      <c r="F46" t="str">
        <f ca="1">IF(TODAY()&gt;=$A46,COUNTIFS(Board!M$3:M1043,"&lt;="&amp;$C46,Board!N$3:N1043,"="&amp;""),"")</f>
        <v/>
      </c>
      <c r="G46" t="str">
        <f t="shared" ca="1" si="1"/>
        <v/>
      </c>
      <c r="H46" t="str">
        <f ca="1">IF(TODAY()&gt;=$A46,COUNTIFS(Board!N$3:N1043,"&lt;="&amp;$C46,Board!O$3:O1043,"="&amp;""),"")</f>
        <v/>
      </c>
      <c r="I46" t="str">
        <f ca="1">IF(TODAY()&gt;=$A46,COUNTIFS(Board!O$3:O1043,"&lt;="&amp;$C46,Board!P$3:P1043,"="&amp;""),"")</f>
        <v/>
      </c>
      <c r="J46" t="str">
        <f t="shared" ca="1" si="2"/>
        <v/>
      </c>
      <c r="K46" t="str">
        <f ca="1">IF(TODAY()&gt;=$A46,COUNTIFS(Board!P$3:P1043,"&lt;="&amp;$C46,Board!Q$3:Q1043,"="&amp;""),"")</f>
        <v/>
      </c>
      <c r="L46" t="str">
        <f ca="1">IF(TODAY()&gt;=$A46,COUNTIFS(Board!Q$3:Q1043,"&lt;="&amp;$C46,Board!R$3:R1043,"="&amp;""),"")</f>
        <v/>
      </c>
      <c r="M46" t="str">
        <f t="shared" ca="1" si="3"/>
        <v/>
      </c>
      <c r="N46" t="str">
        <f ca="1">IF(M46&lt;&gt;"",COUNTIFS(Board!R$3:R1044,"&gt;="&amp;'Weekly Summary'!$B46,Board!R$3:R1044,"&lt;="&amp;'Weekly Summary'!$C46),"")</f>
        <v/>
      </c>
      <c r="O46" t="str">
        <f t="shared" ca="1" si="4"/>
        <v/>
      </c>
      <c r="P46" t="str">
        <f>IFERROR(AVERAGEIFS(Board!S$3:S$1000,Board!R$3:R1044,"&gt;="&amp;B46,Board!R$3:R1044,"&lt;="&amp;C46),"")</f>
        <v/>
      </c>
      <c r="Q46" t="str">
        <f ca="1">IF(D46&lt;&gt;"",COUNTIFS(Board!D$3:D$1000,"SPM"&amp;"*",Board!R$3:R$1000,""),"")</f>
        <v/>
      </c>
      <c r="R46" t="str">
        <f ca="1">IF(D46&lt;&gt;"",COUNTIFS(Board!D$3:D1044,"SPM"&amp;"*",Board!K$3:K1044,""),"")</f>
        <v/>
      </c>
    </row>
    <row r="47" spans="1:18" x14ac:dyDescent="0.25">
      <c r="A47" s="4">
        <f t="shared" si="5"/>
        <v>43114</v>
      </c>
      <c r="B47" s="4">
        <v>43114</v>
      </c>
      <c r="C47" s="4">
        <v>43120</v>
      </c>
      <c r="D47" t="str">
        <f ca="1">IF(TODAY()&gt;=$A47,COUNTIFS(Board!K$3:K1044,"&lt;="&amp;$C47,Board!L$3:L1044,"="&amp;""),"")</f>
        <v/>
      </c>
      <c r="E47" t="str">
        <f ca="1">IF(TODAY()&gt;=$A47,COUNTIFS(Board!L$3:L1044,"&lt;="&amp;$C47,Board!M$3:M1044,"="&amp;""),"")</f>
        <v/>
      </c>
      <c r="F47" t="str">
        <f ca="1">IF(TODAY()&gt;=$A47,COUNTIFS(Board!M$3:M1044,"&lt;="&amp;$C47,Board!N$3:N1044,"="&amp;""),"")</f>
        <v/>
      </c>
      <c r="G47" t="str">
        <f t="shared" ca="1" si="1"/>
        <v/>
      </c>
      <c r="H47" t="str">
        <f ca="1">IF(TODAY()&gt;=$A47,COUNTIFS(Board!N$3:N1044,"&lt;="&amp;$C47,Board!O$3:O1044,"="&amp;""),"")</f>
        <v/>
      </c>
      <c r="I47" t="str">
        <f ca="1">IF(TODAY()&gt;=$A47,COUNTIFS(Board!O$3:O1044,"&lt;="&amp;$C47,Board!P$3:P1044,"="&amp;""),"")</f>
        <v/>
      </c>
      <c r="J47" t="str">
        <f t="shared" ca="1" si="2"/>
        <v/>
      </c>
      <c r="K47" t="str">
        <f ca="1">IF(TODAY()&gt;=$A47,COUNTIFS(Board!P$3:P1044,"&lt;="&amp;$C47,Board!Q$3:Q1044,"="&amp;""),"")</f>
        <v/>
      </c>
      <c r="L47" t="str">
        <f ca="1">IF(TODAY()&gt;=$A47,COUNTIFS(Board!Q$3:Q1044,"&lt;="&amp;$C47,Board!R$3:R1044,"="&amp;""),"")</f>
        <v/>
      </c>
      <c r="M47" t="str">
        <f t="shared" ca="1" si="3"/>
        <v/>
      </c>
      <c r="N47" t="str">
        <f ca="1">IF(M47&lt;&gt;"",COUNTIFS(Board!R$3:R1045,"&gt;="&amp;'Weekly Summary'!$B47,Board!R$3:R1045,"&lt;="&amp;'Weekly Summary'!$C47),"")</f>
        <v/>
      </c>
      <c r="O47" t="str">
        <f t="shared" ca="1" si="4"/>
        <v/>
      </c>
      <c r="P47" t="str">
        <f>IFERROR(AVERAGEIFS(Board!S$3:S$1000,Board!R$3:R1045,"&gt;="&amp;B47,Board!R$3:R1045,"&lt;="&amp;C47),"")</f>
        <v/>
      </c>
      <c r="Q47" t="str">
        <f ca="1">IF(D47&lt;&gt;"",COUNTIFS(Board!D$3:D$1000,"SPM"&amp;"*",Board!R$3:R$1000,""),"")</f>
        <v/>
      </c>
      <c r="R47" t="str">
        <f ca="1">IF(D47&lt;&gt;"",COUNTIFS(Board!D$3:D1045,"SPM"&amp;"*",Board!K$3:K1045,""),"")</f>
        <v/>
      </c>
    </row>
    <row r="48" spans="1:18" x14ac:dyDescent="0.25">
      <c r="A48" s="4">
        <f t="shared" si="5"/>
        <v>43121</v>
      </c>
      <c r="B48" s="4">
        <v>43121</v>
      </c>
      <c r="C48" s="4">
        <v>43127</v>
      </c>
      <c r="D48" t="str">
        <f ca="1">IF(TODAY()&gt;=$A48,COUNTIFS(Board!K$3:K1045,"&lt;="&amp;$C48,Board!L$3:L1045,"="&amp;""),"")</f>
        <v/>
      </c>
      <c r="E48" t="str">
        <f ca="1">IF(TODAY()&gt;=$A48,COUNTIFS(Board!L$3:L1045,"&lt;="&amp;$C48,Board!M$3:M1045,"="&amp;""),"")</f>
        <v/>
      </c>
      <c r="F48" t="str">
        <f ca="1">IF(TODAY()&gt;=$A48,COUNTIFS(Board!M$3:M1045,"&lt;="&amp;$C48,Board!N$3:N1045,"="&amp;""),"")</f>
        <v/>
      </c>
      <c r="G48" t="str">
        <f t="shared" ca="1" si="1"/>
        <v/>
      </c>
      <c r="H48" t="str">
        <f ca="1">IF(TODAY()&gt;=$A48,COUNTIFS(Board!N$3:N1045,"&lt;="&amp;$C48,Board!O$3:O1045,"="&amp;""),"")</f>
        <v/>
      </c>
      <c r="I48" t="str">
        <f ca="1">IF(TODAY()&gt;=$A48,COUNTIFS(Board!O$3:O1045,"&lt;="&amp;$C48,Board!P$3:P1045,"="&amp;""),"")</f>
        <v/>
      </c>
      <c r="J48" t="str">
        <f t="shared" ca="1" si="2"/>
        <v/>
      </c>
      <c r="K48" t="str">
        <f ca="1">IF(TODAY()&gt;=$A48,COUNTIFS(Board!P$3:P1045,"&lt;="&amp;$C48,Board!Q$3:Q1045,"="&amp;""),"")</f>
        <v/>
      </c>
      <c r="L48" t="str">
        <f ca="1">IF(TODAY()&gt;=$A48,COUNTIFS(Board!Q$3:Q1045,"&lt;="&amp;$C48,Board!R$3:R1045,"="&amp;""),"")</f>
        <v/>
      </c>
      <c r="M48" t="str">
        <f t="shared" ca="1" si="3"/>
        <v/>
      </c>
      <c r="N48" t="str">
        <f ca="1">IF(M48&lt;&gt;"",COUNTIFS(Board!R$3:R1046,"&gt;="&amp;'Weekly Summary'!$B48,Board!R$3:R1046,"&lt;="&amp;'Weekly Summary'!$C48),"")</f>
        <v/>
      </c>
      <c r="O48" t="str">
        <f t="shared" ca="1" si="4"/>
        <v/>
      </c>
      <c r="P48" t="str">
        <f>IFERROR(AVERAGEIFS(Board!S$3:S$1000,Board!R$3:R1046,"&gt;="&amp;B48,Board!R$3:R1046,"&lt;="&amp;C48),"")</f>
        <v/>
      </c>
      <c r="Q48" t="str">
        <f ca="1">IF(D48&lt;&gt;"",COUNTIFS(Board!D$3:D$1000,"SPM"&amp;"*",Board!R$3:R$1000,""),"")</f>
        <v/>
      </c>
      <c r="R48" t="str">
        <f ca="1">IF(D48&lt;&gt;"",COUNTIFS(Board!D$3:D1046,"SPM"&amp;"*",Board!K$3:K1046,""),"")</f>
        <v/>
      </c>
    </row>
    <row r="49" spans="1:18" x14ac:dyDescent="0.25">
      <c r="A49" s="4">
        <f t="shared" si="5"/>
        <v>43128</v>
      </c>
      <c r="B49" s="4">
        <v>43128</v>
      </c>
      <c r="C49" s="4">
        <v>43134</v>
      </c>
      <c r="D49" t="str">
        <f ca="1">IF(TODAY()&gt;=$A49,COUNTIFS(Board!K$3:K1046,"&lt;="&amp;$C49,Board!L$3:L1046,"="&amp;""),"")</f>
        <v/>
      </c>
      <c r="E49" t="str">
        <f ca="1">IF(TODAY()&gt;=$A49,COUNTIFS(Board!L$3:L1046,"&lt;="&amp;$C49,Board!M$3:M1046,"="&amp;""),"")</f>
        <v/>
      </c>
      <c r="F49" t="str">
        <f ca="1">IF(TODAY()&gt;=$A49,COUNTIFS(Board!M$3:M1046,"&lt;="&amp;$C49,Board!N$3:N1046,"="&amp;""),"")</f>
        <v/>
      </c>
      <c r="G49" t="str">
        <f t="shared" ca="1" si="1"/>
        <v/>
      </c>
      <c r="H49" t="str">
        <f ca="1">IF(TODAY()&gt;=$A49,COUNTIFS(Board!N$3:N1046,"&lt;="&amp;$C49,Board!O$3:O1046,"="&amp;""),"")</f>
        <v/>
      </c>
      <c r="I49" t="str">
        <f ca="1">IF(TODAY()&gt;=$A49,COUNTIFS(Board!O$3:O1046,"&lt;="&amp;$C49,Board!P$3:P1046,"="&amp;""),"")</f>
        <v/>
      </c>
      <c r="J49" t="str">
        <f t="shared" ca="1" si="2"/>
        <v/>
      </c>
      <c r="K49" t="str">
        <f ca="1">IF(TODAY()&gt;=$A49,COUNTIFS(Board!P$3:P1046,"&lt;="&amp;$C49,Board!Q$3:Q1046,"="&amp;""),"")</f>
        <v/>
      </c>
      <c r="L49" t="str">
        <f ca="1">IF(TODAY()&gt;=$A49,COUNTIFS(Board!Q$3:Q1046,"&lt;="&amp;$C49,Board!R$3:R1046,"="&amp;""),"")</f>
        <v/>
      </c>
      <c r="M49" t="str">
        <f t="shared" ca="1" si="3"/>
        <v/>
      </c>
      <c r="N49" t="str">
        <f ca="1">IF(M49&lt;&gt;"",COUNTIFS(Board!R$3:R1047,"&gt;="&amp;'Weekly Summary'!$B49,Board!R$3:R1047,"&lt;="&amp;'Weekly Summary'!$C49),"")</f>
        <v/>
      </c>
      <c r="O49" t="str">
        <f t="shared" ca="1" si="4"/>
        <v/>
      </c>
      <c r="P49" t="str">
        <f>IFERROR(AVERAGEIFS(Board!S$3:S$1000,Board!R$3:R1047,"&gt;="&amp;B49,Board!R$3:R1047,"&lt;="&amp;C49),"")</f>
        <v/>
      </c>
      <c r="Q49" t="str">
        <f ca="1">IF(D49&lt;&gt;"",COUNTIFS(Board!D$3:D$1000,"SPM"&amp;"*",Board!R$3:R$1000,""),"")</f>
        <v/>
      </c>
      <c r="R49" t="str">
        <f ca="1">IF(D49&lt;&gt;"",COUNTIFS(Board!D$3:D1047,"SPM"&amp;"*",Board!K$3:K1047,""),"")</f>
        <v/>
      </c>
    </row>
    <row r="50" spans="1:18" x14ac:dyDescent="0.25">
      <c r="A50" s="4">
        <f t="shared" si="5"/>
        <v>43135</v>
      </c>
      <c r="B50" s="4">
        <v>43135</v>
      </c>
      <c r="C50" s="4">
        <v>43141</v>
      </c>
      <c r="D50" t="str">
        <f ca="1">IF(TODAY()&gt;=$A50,COUNTIFS(Board!K$3:K1047,"&lt;="&amp;$C50,Board!L$3:L1047,"="&amp;""),"")</f>
        <v/>
      </c>
      <c r="E50" t="str">
        <f ca="1">IF(TODAY()&gt;=$A50,COUNTIFS(Board!L$3:L1047,"&lt;="&amp;$C50,Board!M$3:M1047,"="&amp;""),"")</f>
        <v/>
      </c>
      <c r="F50" t="str">
        <f ca="1">IF(TODAY()&gt;=$A50,COUNTIFS(Board!M$3:M1047,"&lt;="&amp;$C50,Board!N$3:N1047,"="&amp;""),"")</f>
        <v/>
      </c>
      <c r="G50" t="str">
        <f t="shared" ca="1" si="1"/>
        <v/>
      </c>
      <c r="H50" t="str">
        <f ca="1">IF(TODAY()&gt;=$A50,COUNTIFS(Board!N$3:N1047,"&lt;="&amp;$C50,Board!O$3:O1047,"="&amp;""),"")</f>
        <v/>
      </c>
      <c r="I50" t="str">
        <f ca="1">IF(TODAY()&gt;=$A50,COUNTIFS(Board!O$3:O1047,"&lt;="&amp;$C50,Board!P$3:P1047,"="&amp;""),"")</f>
        <v/>
      </c>
      <c r="J50" t="str">
        <f t="shared" ca="1" si="2"/>
        <v/>
      </c>
      <c r="K50" t="str">
        <f ca="1">IF(TODAY()&gt;=$A50,COUNTIFS(Board!P$3:P1047,"&lt;="&amp;$C50,Board!Q$3:Q1047,"="&amp;""),"")</f>
        <v/>
      </c>
      <c r="L50" t="str">
        <f ca="1">IF(TODAY()&gt;=$A50,COUNTIFS(Board!Q$3:Q1047,"&lt;="&amp;$C50,Board!R$3:R1047,"="&amp;""),"")</f>
        <v/>
      </c>
      <c r="M50" t="str">
        <f t="shared" ca="1" si="3"/>
        <v/>
      </c>
      <c r="N50" t="str">
        <f ca="1">IF(M50&lt;&gt;"",COUNTIFS(Board!R$3:R1048,"&gt;="&amp;'Weekly Summary'!$B50,Board!R$3:R1048,"&lt;="&amp;'Weekly Summary'!$C50),"")</f>
        <v/>
      </c>
      <c r="O50" t="str">
        <f t="shared" ca="1" si="4"/>
        <v/>
      </c>
      <c r="P50" t="str">
        <f>IFERROR(AVERAGEIFS(Board!S$3:S$1000,Board!R$3:R1048,"&gt;="&amp;B50,Board!R$3:R1048,"&lt;="&amp;C50),"")</f>
        <v/>
      </c>
      <c r="Q50" t="str">
        <f ca="1">IF(D50&lt;&gt;"",COUNTIFS(Board!D$3:D$1000,"SPM"&amp;"*",Board!R$3:R$1000,""),"")</f>
        <v/>
      </c>
      <c r="R50" t="str">
        <f ca="1">IF(D50&lt;&gt;"",COUNTIFS(Board!D$3:D1048,"SPM"&amp;"*",Board!K$3:K1048,""),"")</f>
        <v/>
      </c>
    </row>
    <row r="51" spans="1:18" x14ac:dyDescent="0.25">
      <c r="A51" s="4">
        <f t="shared" si="5"/>
        <v>43142</v>
      </c>
      <c r="B51" s="4">
        <v>43142</v>
      </c>
      <c r="C51" s="4">
        <v>43148</v>
      </c>
      <c r="D51" t="str">
        <f ca="1">IF(TODAY()&gt;=$A51,COUNTIFS(Board!K$3:K1048,"&lt;="&amp;$C51,Board!L$3:L1048,"="&amp;""),"")</f>
        <v/>
      </c>
      <c r="E51" t="str">
        <f ca="1">IF(TODAY()&gt;=$A51,COUNTIFS(Board!L$3:L1048,"&lt;="&amp;$C51,Board!M$3:M1048,"="&amp;""),"")</f>
        <v/>
      </c>
      <c r="F51" t="str">
        <f ca="1">IF(TODAY()&gt;=$A51,COUNTIFS(Board!M$3:M1048,"&lt;="&amp;$C51,Board!N$3:N1048,"="&amp;""),"")</f>
        <v/>
      </c>
      <c r="G51" t="str">
        <f t="shared" ca="1" si="1"/>
        <v/>
      </c>
      <c r="H51" t="str">
        <f ca="1">IF(TODAY()&gt;=$A51,COUNTIFS(Board!N$3:N1048,"&lt;="&amp;$C51,Board!O$3:O1048,"="&amp;""),"")</f>
        <v/>
      </c>
      <c r="I51" t="str">
        <f ca="1">IF(TODAY()&gt;=$A51,COUNTIFS(Board!O$3:O1048,"&lt;="&amp;$C51,Board!P$3:P1048,"="&amp;""),"")</f>
        <v/>
      </c>
      <c r="J51" t="str">
        <f t="shared" ca="1" si="2"/>
        <v/>
      </c>
      <c r="K51" t="str">
        <f ca="1">IF(TODAY()&gt;=$A51,COUNTIFS(Board!P$3:P1048,"&lt;="&amp;$C51,Board!Q$3:Q1048,"="&amp;""),"")</f>
        <v/>
      </c>
      <c r="L51" t="str">
        <f ca="1">IF(TODAY()&gt;=$A51,COUNTIFS(Board!Q$3:Q1048,"&lt;="&amp;$C51,Board!R$3:R1048,"="&amp;""),"")</f>
        <v/>
      </c>
      <c r="M51" t="str">
        <f t="shared" ca="1" si="3"/>
        <v/>
      </c>
      <c r="N51" t="str">
        <f ca="1">IF(M51&lt;&gt;"",COUNTIFS(Board!R$3:R1049,"&gt;="&amp;'Weekly Summary'!$B51,Board!R$3:R1049,"&lt;="&amp;'Weekly Summary'!$C51),"")</f>
        <v/>
      </c>
      <c r="O51" t="str">
        <f t="shared" ca="1" si="4"/>
        <v/>
      </c>
      <c r="P51" t="str">
        <f>IFERROR(AVERAGEIFS(Board!S$3:S$1000,Board!R$3:R1049,"&gt;="&amp;B51,Board!R$3:R1049,"&lt;="&amp;C51),"")</f>
        <v/>
      </c>
      <c r="Q51" t="str">
        <f ca="1">IF(D51&lt;&gt;"",COUNTIFS(Board!D$3:D$1000,"SPM"&amp;"*",Board!R$3:R$1000,""),"")</f>
        <v/>
      </c>
      <c r="R51" t="str">
        <f ca="1">IF(D51&lt;&gt;"",COUNTIFS(Board!D$3:D1049,"SPM"&amp;"*",Board!K$3:K1049,""),"")</f>
        <v/>
      </c>
    </row>
    <row r="52" spans="1:18" x14ac:dyDescent="0.25">
      <c r="A52" s="4">
        <f t="shared" si="5"/>
        <v>43149</v>
      </c>
      <c r="B52" s="4">
        <v>43149</v>
      </c>
      <c r="C52" s="4">
        <v>43155</v>
      </c>
      <c r="D52" t="str">
        <f ca="1">IF(TODAY()&gt;=$A52,COUNTIFS(Board!K$3:K1049,"&lt;="&amp;$C52,Board!L$3:L1049,"="&amp;""),"")</f>
        <v/>
      </c>
      <c r="E52" t="str">
        <f ca="1">IF(TODAY()&gt;=$A52,COUNTIFS(Board!L$3:L1049,"&lt;="&amp;$C52,Board!M$3:M1049,"="&amp;""),"")</f>
        <v/>
      </c>
      <c r="F52" t="str">
        <f ca="1">IF(TODAY()&gt;=$A52,COUNTIFS(Board!M$3:M1049,"&lt;="&amp;$C52,Board!N$3:N1049,"="&amp;""),"")</f>
        <v/>
      </c>
      <c r="G52" t="str">
        <f t="shared" ca="1" si="1"/>
        <v/>
      </c>
      <c r="H52" t="str">
        <f ca="1">IF(TODAY()&gt;=$A52,COUNTIFS(Board!N$3:N1049,"&lt;="&amp;$C52,Board!O$3:O1049,"="&amp;""),"")</f>
        <v/>
      </c>
      <c r="I52" t="str">
        <f ca="1">IF(TODAY()&gt;=$A52,COUNTIFS(Board!O$3:O1049,"&lt;="&amp;$C52,Board!P$3:P1049,"="&amp;""),"")</f>
        <v/>
      </c>
      <c r="J52" t="str">
        <f t="shared" ca="1" si="2"/>
        <v/>
      </c>
      <c r="K52" t="str">
        <f ca="1">IF(TODAY()&gt;=$A52,COUNTIFS(Board!P$3:P1049,"&lt;="&amp;$C52,Board!Q$3:Q1049,"="&amp;""),"")</f>
        <v/>
      </c>
      <c r="L52" t="str">
        <f ca="1">IF(TODAY()&gt;=$A52,COUNTIFS(Board!Q$3:Q1049,"&lt;="&amp;$C52,Board!R$3:R1049,"="&amp;""),"")</f>
        <v/>
      </c>
      <c r="M52" t="str">
        <f t="shared" ca="1" si="3"/>
        <v/>
      </c>
      <c r="N52" t="str">
        <f ca="1">IF(M52&lt;&gt;"",COUNTIFS(Board!R$3:R1050,"&gt;="&amp;'Weekly Summary'!$B52,Board!R$3:R1050,"&lt;="&amp;'Weekly Summary'!$C52),"")</f>
        <v/>
      </c>
      <c r="O52" t="str">
        <f t="shared" ca="1" si="4"/>
        <v/>
      </c>
      <c r="P52" t="str">
        <f>IFERROR(AVERAGEIFS(Board!S$3:S$1000,Board!R$3:R1050,"&gt;="&amp;B52,Board!R$3:R1050,"&lt;="&amp;C52),"")</f>
        <v/>
      </c>
      <c r="Q52" t="str">
        <f ca="1">IF(D52&lt;&gt;"",COUNTIFS(Board!D$3:D$1000,"SPM"&amp;"*",Board!R$3:R$1000,""),"")</f>
        <v/>
      </c>
      <c r="R52" t="str">
        <f ca="1">IF(D52&lt;&gt;"",COUNTIFS(Board!D$3:D1050,"SPM"&amp;"*",Board!K$3:K1050,""),"")</f>
        <v/>
      </c>
    </row>
    <row r="53" spans="1:18" x14ac:dyDescent="0.25">
      <c r="A53" s="4">
        <f t="shared" si="5"/>
        <v>43156</v>
      </c>
      <c r="B53" s="4">
        <v>43156</v>
      </c>
      <c r="C53" s="4">
        <v>43162</v>
      </c>
      <c r="D53" t="str">
        <f ca="1">IF(TODAY()&gt;=$A53,COUNTIFS(Board!K$3:K1050,"&lt;="&amp;$C53,Board!L$3:L1050,"="&amp;""),"")</f>
        <v/>
      </c>
      <c r="E53" t="str">
        <f ca="1">IF(TODAY()&gt;=$A53,COUNTIFS(Board!L$3:L1050,"&lt;="&amp;$C53,Board!M$3:M1050,"="&amp;""),"")</f>
        <v/>
      </c>
      <c r="F53" t="str">
        <f ca="1">IF(TODAY()&gt;=$A53,COUNTIFS(Board!M$3:M1050,"&lt;="&amp;$C53,Board!N$3:N1050,"="&amp;""),"")</f>
        <v/>
      </c>
      <c r="G53" t="str">
        <f t="shared" ca="1" si="1"/>
        <v/>
      </c>
      <c r="H53" t="str">
        <f ca="1">IF(TODAY()&gt;=$A53,COUNTIFS(Board!N$3:N1050,"&lt;="&amp;$C53,Board!O$3:O1050,"="&amp;""),"")</f>
        <v/>
      </c>
      <c r="I53" t="str">
        <f ca="1">IF(TODAY()&gt;=$A53,COUNTIFS(Board!O$3:O1050,"&lt;="&amp;$C53,Board!P$3:P1050,"="&amp;""),"")</f>
        <v/>
      </c>
      <c r="J53" t="str">
        <f t="shared" ca="1" si="2"/>
        <v/>
      </c>
      <c r="K53" t="str">
        <f ca="1">IF(TODAY()&gt;=$A53,COUNTIFS(Board!P$3:P1050,"&lt;="&amp;$C53,Board!Q$3:Q1050,"="&amp;""),"")</f>
        <v/>
      </c>
      <c r="L53" t="str">
        <f ca="1">IF(TODAY()&gt;=$A53,COUNTIFS(Board!Q$3:Q1050,"&lt;="&amp;$C53,Board!R$3:R1050,"="&amp;""),"")</f>
        <v/>
      </c>
      <c r="M53" t="str">
        <f t="shared" ca="1" si="3"/>
        <v/>
      </c>
      <c r="N53" t="str">
        <f ca="1">IF(M53&lt;&gt;"",COUNTIFS(Board!R$3:R1051,"&gt;="&amp;'Weekly Summary'!$B53,Board!R$3:R1051,"&lt;="&amp;'Weekly Summary'!$C53),"")</f>
        <v/>
      </c>
      <c r="O53" t="str">
        <f t="shared" ca="1" si="4"/>
        <v/>
      </c>
      <c r="P53" t="str">
        <f>IFERROR(AVERAGEIFS(Board!S$3:S$1000,Board!R$3:R1051,"&gt;="&amp;B53,Board!R$3:R1051,"&lt;="&amp;C53),"")</f>
        <v/>
      </c>
      <c r="Q53" t="str">
        <f ca="1">IF(D53&lt;&gt;"",COUNTIFS(Board!D$3:D$1000,"SPM"&amp;"*",Board!R$3:R$1000,""),"")</f>
        <v/>
      </c>
      <c r="R53" t="str">
        <f ca="1">IF(D53&lt;&gt;"",COUNTIFS(Board!D$3:D1051,"SPM"&amp;"*",Board!K$3:K1051,""),"")</f>
        <v/>
      </c>
    </row>
    <row r="54" spans="1:18" x14ac:dyDescent="0.25">
      <c r="A54" s="4">
        <f t="shared" si="5"/>
        <v>43163</v>
      </c>
      <c r="B54" s="4">
        <v>43163</v>
      </c>
      <c r="C54" s="4">
        <v>43169</v>
      </c>
      <c r="D54" t="str">
        <f ca="1">IF(TODAY()&gt;=$A54,COUNTIFS(Board!K$3:K1051,"&lt;="&amp;$C54,Board!L$3:L1051,"="&amp;""),"")</f>
        <v/>
      </c>
      <c r="E54" t="str">
        <f ca="1">IF(TODAY()&gt;=$A54,COUNTIFS(Board!L$3:L1051,"&lt;="&amp;$C54,Board!M$3:M1051,"="&amp;""),"")</f>
        <v/>
      </c>
      <c r="F54" t="str">
        <f ca="1">IF(TODAY()&gt;=$A54,COUNTIFS(Board!M$3:M1051,"&lt;="&amp;$C54,Board!N$3:N1051,"="&amp;""),"")</f>
        <v/>
      </c>
      <c r="G54" t="str">
        <f t="shared" ca="1" si="1"/>
        <v/>
      </c>
      <c r="H54" t="str">
        <f ca="1">IF(TODAY()&gt;=$A54,COUNTIFS(Board!N$3:N1051,"&lt;="&amp;$C54,Board!O$3:O1051,"="&amp;""),"")</f>
        <v/>
      </c>
      <c r="I54" t="str">
        <f ca="1">IF(TODAY()&gt;=$A54,COUNTIFS(Board!O$3:O1051,"&lt;="&amp;$C54,Board!P$3:P1051,"="&amp;""),"")</f>
        <v/>
      </c>
      <c r="J54" t="str">
        <f t="shared" ca="1" si="2"/>
        <v/>
      </c>
      <c r="K54" t="str">
        <f ca="1">IF(TODAY()&gt;=$A54,COUNTIFS(Board!P$3:P1051,"&lt;="&amp;$C54,Board!Q$3:Q1051,"="&amp;""),"")</f>
        <v/>
      </c>
      <c r="L54" t="str">
        <f ca="1">IF(TODAY()&gt;=$A54,COUNTIFS(Board!Q$3:Q1051,"&lt;="&amp;$C54,Board!R$3:R1051,"="&amp;""),"")</f>
        <v/>
      </c>
      <c r="M54" t="str">
        <f t="shared" ca="1" si="3"/>
        <v/>
      </c>
      <c r="N54" t="str">
        <f ca="1">IF(M54&lt;&gt;"",COUNTIFS(Board!R$3:R1052,"&gt;="&amp;'Weekly Summary'!$B54,Board!R$3:R1052,"&lt;="&amp;'Weekly Summary'!$C54),"")</f>
        <v/>
      </c>
      <c r="O54" t="str">
        <f t="shared" ca="1" si="4"/>
        <v/>
      </c>
      <c r="P54" t="str">
        <f>IFERROR(AVERAGEIFS(Board!S$3:S$1000,Board!R$3:R1052,"&gt;="&amp;B54,Board!R$3:R1052,"&lt;="&amp;C54),"")</f>
        <v/>
      </c>
      <c r="Q54" t="str">
        <f ca="1">IF(D54&lt;&gt;"",COUNTIFS(Board!D$3:D$1000,"SPM"&amp;"*",Board!R$3:R$1000,""),"")</f>
        <v/>
      </c>
      <c r="R54" t="str">
        <f ca="1">IF(D54&lt;&gt;"",COUNTIFS(Board!D$3:D1052,"SPM"&amp;"*",Board!K$3:K1052,""),"")</f>
        <v/>
      </c>
    </row>
    <row r="55" spans="1:18" x14ac:dyDescent="0.25">
      <c r="A55" s="4">
        <f t="shared" si="5"/>
        <v>43170</v>
      </c>
      <c r="B55" s="4">
        <v>43170</v>
      </c>
      <c r="C55" s="4">
        <v>43176</v>
      </c>
      <c r="D55" t="str">
        <f ca="1">IF(TODAY()&gt;=$A55,COUNTIFS(Board!K$3:K1052,"&lt;="&amp;$C55,Board!L$3:L1052,"="&amp;""),"")</f>
        <v/>
      </c>
      <c r="E55" t="str">
        <f ca="1">IF(TODAY()&gt;=$A55,COUNTIFS(Board!L$3:L1052,"&lt;="&amp;$C55,Board!M$3:M1052,"="&amp;""),"")</f>
        <v/>
      </c>
      <c r="F55" t="str">
        <f ca="1">IF(TODAY()&gt;=$A55,COUNTIFS(Board!M$3:M1052,"&lt;="&amp;$C55,Board!N$3:N1052,"="&amp;""),"")</f>
        <v/>
      </c>
      <c r="G55" t="str">
        <f t="shared" ca="1" si="1"/>
        <v/>
      </c>
      <c r="H55" t="str">
        <f ca="1">IF(TODAY()&gt;=$A55,COUNTIFS(Board!N$3:N1052,"&lt;="&amp;$C55,Board!O$3:O1052,"="&amp;""),"")</f>
        <v/>
      </c>
      <c r="I55" t="str">
        <f ca="1">IF(TODAY()&gt;=$A55,COUNTIFS(Board!O$3:O1052,"&lt;="&amp;$C55,Board!P$3:P1052,"="&amp;""),"")</f>
        <v/>
      </c>
      <c r="J55" t="str">
        <f t="shared" ca="1" si="2"/>
        <v/>
      </c>
      <c r="K55" t="str">
        <f ca="1">IF(TODAY()&gt;=$A55,COUNTIFS(Board!P$3:P1052,"&lt;="&amp;$C55,Board!Q$3:Q1052,"="&amp;""),"")</f>
        <v/>
      </c>
      <c r="L55" t="str">
        <f ca="1">IF(TODAY()&gt;=$A55,COUNTIFS(Board!Q$3:Q1052,"&lt;="&amp;$C55,Board!R$3:R1052,"="&amp;""),"")</f>
        <v/>
      </c>
      <c r="M55" t="str">
        <f t="shared" ca="1" si="3"/>
        <v/>
      </c>
      <c r="N55" t="str">
        <f ca="1">IF(M55&lt;&gt;"",COUNTIFS(Board!R$3:R1053,"&gt;="&amp;'Weekly Summary'!$B55,Board!R$3:R1053,"&lt;="&amp;'Weekly Summary'!$C55),"")</f>
        <v/>
      </c>
      <c r="O55" t="str">
        <f t="shared" ca="1" si="4"/>
        <v/>
      </c>
      <c r="P55" t="str">
        <f>IFERROR(AVERAGEIFS(Board!S$3:S$1000,Board!R$3:R1053,"&gt;="&amp;B55,Board!R$3:R1053,"&lt;="&amp;C55),"")</f>
        <v/>
      </c>
      <c r="Q55" t="str">
        <f ca="1">IF(D55&lt;&gt;"",COUNTIFS(Board!D$3:D$1000,"SPM"&amp;"*",Board!R$3:R$1000,""),"")</f>
        <v/>
      </c>
      <c r="R55" t="str">
        <f ca="1">IF(D55&lt;&gt;"",COUNTIFS(Board!D$3:D1053,"SPM"&amp;"*",Board!K$3:K1053,""),"")</f>
        <v/>
      </c>
    </row>
    <row r="56" spans="1:18" x14ac:dyDescent="0.25">
      <c r="A56" s="4">
        <f t="shared" si="5"/>
        <v>43177</v>
      </c>
      <c r="B56" s="4">
        <v>43177</v>
      </c>
      <c r="C56" s="4">
        <v>43183</v>
      </c>
      <c r="D56" t="str">
        <f ca="1">IF(TODAY()&gt;=$A56,COUNTIFS(Board!K$3:K1053,"&lt;="&amp;$C56,Board!L$3:L1053,"="&amp;""),"")</f>
        <v/>
      </c>
      <c r="E56" t="str">
        <f ca="1">IF(TODAY()&gt;=$A56,COUNTIFS(Board!L$3:L1053,"&lt;="&amp;$C56,Board!M$3:M1053,"="&amp;""),"")</f>
        <v/>
      </c>
      <c r="F56" t="str">
        <f ca="1">IF(TODAY()&gt;=$A56,COUNTIFS(Board!M$3:M1053,"&lt;="&amp;$C56,Board!N$3:N1053,"="&amp;""),"")</f>
        <v/>
      </c>
      <c r="G56" t="str">
        <f t="shared" ca="1" si="1"/>
        <v/>
      </c>
      <c r="H56" t="str">
        <f ca="1">IF(TODAY()&gt;=$A56,COUNTIFS(Board!N$3:N1053,"&lt;="&amp;$C56,Board!O$3:O1053,"="&amp;""),"")</f>
        <v/>
      </c>
      <c r="I56" t="str">
        <f ca="1">IF(TODAY()&gt;=$A56,COUNTIFS(Board!O$3:O1053,"&lt;="&amp;$C56,Board!P$3:P1053,"="&amp;""),"")</f>
        <v/>
      </c>
      <c r="J56" t="str">
        <f t="shared" ca="1" si="2"/>
        <v/>
      </c>
      <c r="K56" t="str">
        <f ca="1">IF(TODAY()&gt;=$A56,COUNTIFS(Board!P$3:P1053,"&lt;="&amp;$C56,Board!Q$3:Q1053,"="&amp;""),"")</f>
        <v/>
      </c>
      <c r="L56" t="str">
        <f ca="1">IF(TODAY()&gt;=$A56,COUNTIFS(Board!Q$3:Q1053,"&lt;="&amp;$C56,Board!R$3:R1053,"="&amp;""),"")</f>
        <v/>
      </c>
      <c r="M56" t="str">
        <f t="shared" ca="1" si="3"/>
        <v/>
      </c>
      <c r="N56" t="str">
        <f ca="1">IF(M56&lt;&gt;"",COUNTIFS(Board!R$3:R1054,"&gt;="&amp;'Weekly Summary'!$B56,Board!R$3:R1054,"&lt;="&amp;'Weekly Summary'!$C56),"")</f>
        <v/>
      </c>
      <c r="O56" t="str">
        <f t="shared" ca="1" si="4"/>
        <v/>
      </c>
      <c r="P56" t="str">
        <f>IFERROR(AVERAGEIFS(Board!S$3:S$1000,Board!R$3:R1054,"&gt;="&amp;B56,Board!R$3:R1054,"&lt;="&amp;C56),"")</f>
        <v/>
      </c>
      <c r="Q56" t="str">
        <f ca="1">IF(D56&lt;&gt;"",COUNTIFS(Board!D$3:D$1000,"SPM"&amp;"*",Board!R$3:R$1000,""),"")</f>
        <v/>
      </c>
      <c r="R56" t="str">
        <f ca="1">IF(D56&lt;&gt;"",COUNTIFS(Board!D$3:D1054,"SPM"&amp;"*",Board!K$3:K1054,""),"")</f>
        <v/>
      </c>
    </row>
    <row r="57" spans="1:18" x14ac:dyDescent="0.25">
      <c r="A57" s="4">
        <f t="shared" si="5"/>
        <v>43184</v>
      </c>
      <c r="B57" s="4">
        <v>43184</v>
      </c>
      <c r="C57" s="4">
        <v>43190</v>
      </c>
      <c r="D57" t="str">
        <f ca="1">IF(TODAY()&gt;=$A57,COUNTIFS(Board!K$3:K1054,"&lt;="&amp;$C57,Board!L$3:L1054,"="&amp;""),"")</f>
        <v/>
      </c>
      <c r="E57" t="str">
        <f ca="1">IF(TODAY()&gt;=$A57,COUNTIFS(Board!L$3:L1054,"&lt;="&amp;$C57,Board!M$3:M1054,"="&amp;""),"")</f>
        <v/>
      </c>
      <c r="F57" t="str">
        <f ca="1">IF(TODAY()&gt;=$A57,COUNTIFS(Board!M$3:M1054,"&lt;="&amp;$C57,Board!N$3:N1054,"="&amp;""),"")</f>
        <v/>
      </c>
      <c r="G57" t="str">
        <f t="shared" ca="1" si="1"/>
        <v/>
      </c>
      <c r="H57" t="str">
        <f ca="1">IF(TODAY()&gt;=$A57,COUNTIFS(Board!N$3:N1054,"&lt;="&amp;$C57,Board!O$3:O1054,"="&amp;""),"")</f>
        <v/>
      </c>
      <c r="I57" t="str">
        <f ca="1">IF(TODAY()&gt;=$A57,COUNTIFS(Board!O$3:O1054,"&lt;="&amp;$C57,Board!P$3:P1054,"="&amp;""),"")</f>
        <v/>
      </c>
      <c r="J57" t="str">
        <f t="shared" ca="1" si="2"/>
        <v/>
      </c>
      <c r="K57" t="str">
        <f ca="1">IF(TODAY()&gt;=$A57,COUNTIFS(Board!P$3:P1054,"&lt;="&amp;$C57,Board!Q$3:Q1054,"="&amp;""),"")</f>
        <v/>
      </c>
      <c r="L57" t="str">
        <f ca="1">IF(TODAY()&gt;=$A57,COUNTIFS(Board!Q$3:Q1054,"&lt;="&amp;$C57,Board!R$3:R1054,"="&amp;""),"")</f>
        <v/>
      </c>
      <c r="M57" t="str">
        <f t="shared" ca="1" si="3"/>
        <v/>
      </c>
      <c r="N57" t="str">
        <f ca="1">IF(M57&lt;&gt;"",COUNTIFS(Board!R$3:R1055,"&gt;="&amp;'Weekly Summary'!$B57,Board!R$3:R1055,"&lt;="&amp;'Weekly Summary'!$C57),"")</f>
        <v/>
      </c>
      <c r="O57" t="str">
        <f t="shared" ca="1" si="4"/>
        <v/>
      </c>
      <c r="P57" t="str">
        <f>IFERROR(AVERAGEIFS(Board!S$3:S$1000,Board!R$3:R1055,"&gt;="&amp;B57,Board!R$3:R1055,"&lt;="&amp;C57),"")</f>
        <v/>
      </c>
      <c r="Q57" t="str">
        <f ca="1">IF(D57&lt;&gt;"",COUNTIFS(Board!D$3:D$1000,"SPM"&amp;"*",Board!R$3:R$1000,""),"")</f>
        <v/>
      </c>
      <c r="R57" t="str">
        <f ca="1">IF(D57&lt;&gt;"",COUNTIFS(Board!D$3:D1055,"SPM"&amp;"*",Board!K$3:K1055,""),"")</f>
        <v/>
      </c>
    </row>
    <row r="58" spans="1:18" x14ac:dyDescent="0.25">
      <c r="A58" s="4">
        <f t="shared" si="5"/>
        <v>43191</v>
      </c>
      <c r="B58" s="4">
        <v>43191</v>
      </c>
      <c r="C58" s="4">
        <v>43197</v>
      </c>
      <c r="D58" t="str">
        <f ca="1">IF(TODAY()&gt;=$A58,COUNTIFS(Board!K$3:K1055,"&lt;="&amp;$C58,Board!L$3:L1055,"="&amp;""),"")</f>
        <v/>
      </c>
      <c r="E58" t="str">
        <f ca="1">IF(TODAY()&gt;=$A58,COUNTIFS(Board!L$3:L1055,"&lt;="&amp;$C58,Board!M$3:M1055,"="&amp;""),"")</f>
        <v/>
      </c>
      <c r="F58" t="str">
        <f ca="1">IF(TODAY()&gt;=$A58,COUNTIFS(Board!M$3:M1055,"&lt;="&amp;$C58,Board!N$3:N1055,"="&amp;""),"")</f>
        <v/>
      </c>
      <c r="G58" t="str">
        <f t="shared" ca="1" si="1"/>
        <v/>
      </c>
      <c r="H58" t="str">
        <f ca="1">IF(TODAY()&gt;=$A58,COUNTIFS(Board!N$3:N1055,"&lt;="&amp;$C58,Board!O$3:O1055,"="&amp;""),"")</f>
        <v/>
      </c>
      <c r="I58" t="str">
        <f ca="1">IF(TODAY()&gt;=$A58,COUNTIFS(Board!O$3:O1055,"&lt;="&amp;$C58,Board!P$3:P1055,"="&amp;""),"")</f>
        <v/>
      </c>
      <c r="J58" t="str">
        <f t="shared" ca="1" si="2"/>
        <v/>
      </c>
      <c r="K58" t="str">
        <f ca="1">IF(TODAY()&gt;=$A58,COUNTIFS(Board!P$3:P1055,"&lt;="&amp;$C58,Board!Q$3:Q1055,"="&amp;""),"")</f>
        <v/>
      </c>
      <c r="L58" t="str">
        <f ca="1">IF(TODAY()&gt;=$A58,COUNTIFS(Board!Q$3:Q1055,"&lt;="&amp;$C58,Board!R$3:R1055,"="&amp;""),"")</f>
        <v/>
      </c>
      <c r="M58" t="str">
        <f t="shared" ca="1" si="3"/>
        <v/>
      </c>
      <c r="N58" t="str">
        <f ca="1">IF(M58&lt;&gt;"",COUNTIFS(Board!R$3:R1056,"&gt;="&amp;'Weekly Summary'!$B58,Board!R$3:R1056,"&lt;="&amp;'Weekly Summary'!$C58),"")</f>
        <v/>
      </c>
      <c r="O58" t="str">
        <f t="shared" ca="1" si="4"/>
        <v/>
      </c>
      <c r="P58" t="str">
        <f>IFERROR(AVERAGEIFS(Board!S$3:S$1000,Board!R$3:R1056,"&gt;="&amp;B58,Board!R$3:R1056,"&lt;="&amp;C58),"")</f>
        <v/>
      </c>
      <c r="Q58" t="str">
        <f ca="1">IF(D58&lt;&gt;"",COUNTIFS(Board!D$3:D$1000,"SPM"&amp;"*",Board!R$3:R$1000,""),"")</f>
        <v/>
      </c>
      <c r="R58" t="str">
        <f ca="1">IF(D58&lt;&gt;"",COUNTIFS(Board!D$3:D1056,"SPM"&amp;"*",Board!K$3:K1056,""),"")</f>
        <v/>
      </c>
    </row>
    <row r="59" spans="1:18" x14ac:dyDescent="0.25">
      <c r="A59" s="4">
        <f t="shared" si="5"/>
        <v>43198</v>
      </c>
      <c r="B59" s="4">
        <v>43198</v>
      </c>
      <c r="C59" s="4">
        <v>43204</v>
      </c>
      <c r="D59" t="str">
        <f ca="1">IF(TODAY()&gt;=$A59,COUNTIFS(Board!K$3:K1056,"&lt;="&amp;$C59,Board!L$3:L1056,"="&amp;""),"")</f>
        <v/>
      </c>
      <c r="E59" t="str">
        <f ca="1">IF(TODAY()&gt;=$A59,COUNTIFS(Board!L$3:L1056,"&lt;="&amp;$C59,Board!M$3:M1056,"="&amp;""),"")</f>
        <v/>
      </c>
      <c r="F59" t="str">
        <f ca="1">IF(TODAY()&gt;=$A59,COUNTIFS(Board!M$3:M1056,"&lt;="&amp;$C59,Board!N$3:N1056,"="&amp;""),"")</f>
        <v/>
      </c>
      <c r="G59" t="str">
        <f t="shared" ca="1" si="1"/>
        <v/>
      </c>
      <c r="H59" t="str">
        <f ca="1">IF(TODAY()&gt;=$A59,COUNTIFS(Board!N$3:N1056,"&lt;="&amp;$C59,Board!O$3:O1056,"="&amp;""),"")</f>
        <v/>
      </c>
      <c r="I59" t="str">
        <f ca="1">IF(TODAY()&gt;=$A59,COUNTIFS(Board!O$3:O1056,"&lt;="&amp;$C59,Board!P$3:P1056,"="&amp;""),"")</f>
        <v/>
      </c>
      <c r="J59" t="str">
        <f t="shared" ca="1" si="2"/>
        <v/>
      </c>
      <c r="K59" t="str">
        <f ca="1">IF(TODAY()&gt;=$A59,COUNTIFS(Board!P$3:P1056,"&lt;="&amp;$C59,Board!Q$3:Q1056,"="&amp;""),"")</f>
        <v/>
      </c>
      <c r="L59" t="str">
        <f ca="1">IF(TODAY()&gt;=$A59,COUNTIFS(Board!Q$3:Q1056,"&lt;="&amp;$C59,Board!R$3:R1056,"="&amp;""),"")</f>
        <v/>
      </c>
      <c r="M59" t="str">
        <f t="shared" ca="1" si="3"/>
        <v/>
      </c>
      <c r="N59" t="str">
        <f ca="1">IF(M59&lt;&gt;"",COUNTIFS(Board!R$3:R1057,"&gt;="&amp;'Weekly Summary'!$B59,Board!R$3:R1057,"&lt;="&amp;'Weekly Summary'!$C59),"")</f>
        <v/>
      </c>
      <c r="O59" t="str">
        <f t="shared" ca="1" si="4"/>
        <v/>
      </c>
      <c r="P59" t="str">
        <f>IFERROR(AVERAGEIFS(Board!S$3:S$1000,Board!R$3:R1057,"&gt;="&amp;B59,Board!R$3:R1057,"&lt;="&amp;C59),"")</f>
        <v/>
      </c>
      <c r="Q59" t="str">
        <f ca="1">IF(D59&lt;&gt;"",COUNTIFS(Board!D$3:D$1000,"SPM"&amp;"*",Board!R$3:R$1000,""),"")</f>
        <v/>
      </c>
      <c r="R59" t="str">
        <f ca="1">IF(D59&lt;&gt;"",COUNTIFS(Board!D$3:D1057,"SPM"&amp;"*",Board!K$3:K1057,""),"")</f>
        <v/>
      </c>
    </row>
    <row r="60" spans="1:18" x14ac:dyDescent="0.25">
      <c r="A60" s="4">
        <f t="shared" si="5"/>
        <v>43205</v>
      </c>
      <c r="B60" s="4">
        <v>43205</v>
      </c>
      <c r="C60" s="4">
        <v>43211</v>
      </c>
      <c r="D60" t="str">
        <f ca="1">IF(TODAY()&gt;=$A60,COUNTIFS(Board!K$3:K1057,"&lt;="&amp;$C60,Board!L$3:L1057,"="&amp;""),"")</f>
        <v/>
      </c>
      <c r="E60" t="str">
        <f ca="1">IF(TODAY()&gt;=$A60,COUNTIFS(Board!L$3:L1057,"&lt;="&amp;$C60,Board!M$3:M1057,"="&amp;""),"")</f>
        <v/>
      </c>
      <c r="F60" t="str">
        <f ca="1">IF(TODAY()&gt;=$A60,COUNTIFS(Board!M$3:M1057,"&lt;="&amp;$C60,Board!N$3:N1057,"="&amp;""),"")</f>
        <v/>
      </c>
      <c r="G60" t="str">
        <f t="shared" ca="1" si="1"/>
        <v/>
      </c>
      <c r="H60" t="str">
        <f ca="1">IF(TODAY()&gt;=$A60,COUNTIFS(Board!N$3:N1057,"&lt;="&amp;$C60,Board!O$3:O1057,"="&amp;""),"")</f>
        <v/>
      </c>
      <c r="I60" t="str">
        <f ca="1">IF(TODAY()&gt;=$A60,COUNTIFS(Board!O$3:O1057,"&lt;="&amp;$C60,Board!P$3:P1057,"="&amp;""),"")</f>
        <v/>
      </c>
      <c r="J60" t="str">
        <f t="shared" ca="1" si="2"/>
        <v/>
      </c>
      <c r="K60" t="str">
        <f ca="1">IF(TODAY()&gt;=$A60,COUNTIFS(Board!P$3:P1057,"&lt;="&amp;$C60,Board!Q$3:Q1057,"="&amp;""),"")</f>
        <v/>
      </c>
      <c r="L60" t="str">
        <f ca="1">IF(TODAY()&gt;=$A60,COUNTIFS(Board!Q$3:Q1057,"&lt;="&amp;$C60,Board!R$3:R1057,"="&amp;""),"")</f>
        <v/>
      </c>
      <c r="M60" t="str">
        <f t="shared" ca="1" si="3"/>
        <v/>
      </c>
      <c r="N60" t="str">
        <f ca="1">IF(M60&lt;&gt;"",COUNTIFS(Board!R$3:R1058,"&gt;="&amp;'Weekly Summary'!$B60,Board!R$3:R1058,"&lt;="&amp;'Weekly Summary'!$C60),"")</f>
        <v/>
      </c>
      <c r="O60" t="str">
        <f t="shared" ca="1" si="4"/>
        <v/>
      </c>
      <c r="P60" t="str">
        <f>IFERROR(AVERAGEIFS(Board!S$3:S$1000,Board!R$3:R1058,"&gt;="&amp;B60,Board!R$3:R1058,"&lt;="&amp;C60),"")</f>
        <v/>
      </c>
      <c r="Q60" t="str">
        <f ca="1">IF(D60&lt;&gt;"",COUNTIFS(Board!D$3:D$1000,"SPM"&amp;"*",Board!R$3:R$1000,""),"")</f>
        <v/>
      </c>
      <c r="R60" t="str">
        <f ca="1">IF(D60&lt;&gt;"",COUNTIFS(Board!D$3:D1058,"SPM"&amp;"*",Board!K$3:K1058,""),"")</f>
        <v/>
      </c>
    </row>
    <row r="61" spans="1:18" x14ac:dyDescent="0.25">
      <c r="A61" s="4">
        <f t="shared" si="5"/>
        <v>43212</v>
      </c>
      <c r="B61" s="4">
        <v>43212</v>
      </c>
      <c r="C61" s="4">
        <v>43218</v>
      </c>
      <c r="D61" t="str">
        <f ca="1">IF(TODAY()&gt;=$A61,COUNTIFS(Board!K$3:K1058,"&lt;="&amp;$C61,Board!L$3:L1058,"="&amp;""),"")</f>
        <v/>
      </c>
      <c r="E61" t="str">
        <f ca="1">IF(TODAY()&gt;=$A61,COUNTIFS(Board!L$3:L1058,"&lt;="&amp;$C61,Board!M$3:M1058,"="&amp;""),"")</f>
        <v/>
      </c>
      <c r="F61" t="str">
        <f ca="1">IF(TODAY()&gt;=$A61,COUNTIFS(Board!M$3:M1058,"&lt;="&amp;$C61,Board!N$3:N1058,"="&amp;""),"")</f>
        <v/>
      </c>
      <c r="G61" t="str">
        <f t="shared" ca="1" si="1"/>
        <v/>
      </c>
      <c r="H61" t="str">
        <f ca="1">IF(TODAY()&gt;=$A61,COUNTIFS(Board!N$3:N1058,"&lt;="&amp;$C61,Board!O$3:O1058,"="&amp;""),"")</f>
        <v/>
      </c>
      <c r="I61" t="str">
        <f ca="1">IF(TODAY()&gt;=$A61,COUNTIFS(Board!O$3:O1058,"&lt;="&amp;$C61,Board!P$3:P1058,"="&amp;""),"")</f>
        <v/>
      </c>
      <c r="J61" t="str">
        <f t="shared" ca="1" si="2"/>
        <v/>
      </c>
      <c r="K61" t="str">
        <f ca="1">IF(TODAY()&gt;=$A61,COUNTIFS(Board!P$3:P1058,"&lt;="&amp;$C61,Board!Q$3:Q1058,"="&amp;""),"")</f>
        <v/>
      </c>
      <c r="L61" t="str">
        <f ca="1">IF(TODAY()&gt;=$A61,COUNTIFS(Board!Q$3:Q1058,"&lt;="&amp;$C61,Board!R$3:R1058,"="&amp;""),"")</f>
        <v/>
      </c>
      <c r="M61" t="str">
        <f t="shared" ca="1" si="3"/>
        <v/>
      </c>
      <c r="N61" t="str">
        <f ca="1">IF(M61&lt;&gt;"",COUNTIFS(Board!R$3:R1059,"&gt;="&amp;'Weekly Summary'!$B61,Board!R$3:R1059,"&lt;="&amp;'Weekly Summary'!$C61),"")</f>
        <v/>
      </c>
      <c r="O61" t="str">
        <f t="shared" ca="1" si="4"/>
        <v/>
      </c>
      <c r="P61" t="str">
        <f>IFERROR(AVERAGEIFS(Board!S$3:S$1000,Board!R$3:R1059,"&gt;="&amp;B61,Board!R$3:R1059,"&lt;="&amp;C61),"")</f>
        <v/>
      </c>
      <c r="Q61" t="str">
        <f ca="1">IF(D61&lt;&gt;"",COUNTIFS(Board!D$3:D$1000,"SPM"&amp;"*",Board!R$3:R$1000,""),"")</f>
        <v/>
      </c>
      <c r="R61" t="str">
        <f ca="1">IF(D61&lt;&gt;"",COUNTIFS(Board!D$3:D1059,"SPM"&amp;"*",Board!K$3:K1059,""),"")</f>
        <v/>
      </c>
    </row>
    <row r="62" spans="1:18" x14ac:dyDescent="0.25">
      <c r="A62" s="4">
        <f t="shared" si="5"/>
        <v>43219</v>
      </c>
      <c r="B62" s="4">
        <v>43219</v>
      </c>
      <c r="C62" s="4">
        <v>43225</v>
      </c>
      <c r="D62" t="str">
        <f ca="1">IF(TODAY()&gt;=$A62,COUNTIFS(Board!K$3:K1059,"&lt;="&amp;$C62,Board!L$3:L1059,"="&amp;""),"")</f>
        <v/>
      </c>
      <c r="E62" t="str">
        <f ca="1">IF(TODAY()&gt;=$A62,COUNTIFS(Board!L$3:L1059,"&lt;="&amp;$C62,Board!M$3:M1059,"="&amp;""),"")</f>
        <v/>
      </c>
      <c r="F62" t="str">
        <f ca="1">IF(TODAY()&gt;=$A62,COUNTIFS(Board!M$3:M1059,"&lt;="&amp;$C62,Board!N$3:N1059,"="&amp;""),"")</f>
        <v/>
      </c>
      <c r="G62" t="str">
        <f t="shared" ca="1" si="1"/>
        <v/>
      </c>
      <c r="H62" t="str">
        <f ca="1">IF(TODAY()&gt;=$A62,COUNTIFS(Board!N$3:N1059,"&lt;="&amp;$C62,Board!O$3:O1059,"="&amp;""),"")</f>
        <v/>
      </c>
      <c r="I62" t="str">
        <f ca="1">IF(TODAY()&gt;=$A62,COUNTIFS(Board!O$3:O1059,"&lt;="&amp;$C62,Board!P$3:P1059,"="&amp;""),"")</f>
        <v/>
      </c>
      <c r="J62" t="str">
        <f t="shared" ca="1" si="2"/>
        <v/>
      </c>
      <c r="K62" t="str">
        <f ca="1">IF(TODAY()&gt;=$A62,COUNTIFS(Board!P$3:P1059,"&lt;="&amp;$C62,Board!Q$3:Q1059,"="&amp;""),"")</f>
        <v/>
      </c>
      <c r="L62" t="str">
        <f ca="1">IF(TODAY()&gt;=$A62,COUNTIFS(Board!Q$3:Q1059,"&lt;="&amp;$C62,Board!R$3:R1059,"="&amp;""),"")</f>
        <v/>
      </c>
      <c r="M62" t="str">
        <f t="shared" ca="1" si="3"/>
        <v/>
      </c>
      <c r="N62" t="str">
        <f ca="1">IF(M62&lt;&gt;"",COUNTIFS(Board!R$3:R1060,"&gt;="&amp;'Weekly Summary'!$B62,Board!R$3:R1060,"&lt;="&amp;'Weekly Summary'!$C62),"")</f>
        <v/>
      </c>
      <c r="O62" t="str">
        <f t="shared" ca="1" si="4"/>
        <v/>
      </c>
      <c r="P62" t="str">
        <f>IFERROR(AVERAGEIFS(Board!S$3:S$1000,Board!R$3:R1060,"&gt;="&amp;B62,Board!R$3:R1060,"&lt;="&amp;C62),"")</f>
        <v/>
      </c>
      <c r="Q62" t="str">
        <f ca="1">IF(D62&lt;&gt;"",COUNTIFS(Board!D$3:D$1000,"SPM"&amp;"*",Board!R$3:R$1000,""),"")</f>
        <v/>
      </c>
      <c r="R62" t="str">
        <f ca="1">IF(D62&lt;&gt;"",COUNTIFS(Board!D$3:D1060,"SPM"&amp;"*",Board!K$3:K1060,""),"")</f>
        <v/>
      </c>
    </row>
    <row r="63" spans="1:18" x14ac:dyDescent="0.25">
      <c r="A63" s="4">
        <f t="shared" si="5"/>
        <v>43226</v>
      </c>
      <c r="B63" s="4">
        <v>43226</v>
      </c>
      <c r="C63" s="4">
        <v>43232</v>
      </c>
      <c r="D63" t="str">
        <f ca="1">IF(TODAY()&gt;=$A63,COUNTIFS(Board!K$3:K1060,"&lt;="&amp;$C63,Board!L$3:L1060,"="&amp;""),"")</f>
        <v/>
      </c>
      <c r="E63" t="str">
        <f ca="1">IF(TODAY()&gt;=$A63,COUNTIFS(Board!L$3:L1060,"&lt;="&amp;$C63,Board!M$3:M1060,"="&amp;""),"")</f>
        <v/>
      </c>
      <c r="F63" t="str">
        <f ca="1">IF(TODAY()&gt;=$A63,COUNTIFS(Board!M$3:M1060,"&lt;="&amp;$C63,Board!N$3:N1060,"="&amp;""),"")</f>
        <v/>
      </c>
      <c r="G63" t="str">
        <f t="shared" ca="1" si="1"/>
        <v/>
      </c>
      <c r="H63" t="str">
        <f ca="1">IF(TODAY()&gt;=$A63,COUNTIFS(Board!N$3:N1060,"&lt;="&amp;$C63,Board!O$3:O1060,"="&amp;""),"")</f>
        <v/>
      </c>
      <c r="I63" t="str">
        <f ca="1">IF(TODAY()&gt;=$A63,COUNTIFS(Board!O$3:O1060,"&lt;="&amp;$C63,Board!P$3:P1060,"="&amp;""),"")</f>
        <v/>
      </c>
      <c r="J63" t="str">
        <f t="shared" ca="1" si="2"/>
        <v/>
      </c>
      <c r="K63" t="str">
        <f ca="1">IF(TODAY()&gt;=$A63,COUNTIFS(Board!P$3:P1060,"&lt;="&amp;$C63,Board!Q$3:Q1060,"="&amp;""),"")</f>
        <v/>
      </c>
      <c r="L63" t="str">
        <f ca="1">IF(TODAY()&gt;=$A63,COUNTIFS(Board!Q$3:Q1060,"&lt;="&amp;$C63,Board!R$3:R1060,"="&amp;""),"")</f>
        <v/>
      </c>
      <c r="M63" t="str">
        <f t="shared" ca="1" si="3"/>
        <v/>
      </c>
      <c r="N63" t="str">
        <f ca="1">IF(M63&lt;&gt;"",COUNTIFS(Board!R$3:R1061,"&gt;="&amp;'Weekly Summary'!$B63,Board!R$3:R1061,"&lt;="&amp;'Weekly Summary'!$C63),"")</f>
        <v/>
      </c>
      <c r="O63" t="str">
        <f t="shared" ca="1" si="4"/>
        <v/>
      </c>
      <c r="P63" t="str">
        <f>IFERROR(AVERAGEIFS(Board!S$3:S$1000,Board!R$3:R1061,"&gt;="&amp;B63,Board!R$3:R1061,"&lt;="&amp;C63),"")</f>
        <v/>
      </c>
      <c r="Q63" t="str">
        <f ca="1">IF(D63&lt;&gt;"",COUNTIFS(Board!D$3:D$1000,"SPM"&amp;"*",Board!R$3:R$1000,""),"")</f>
        <v/>
      </c>
      <c r="R63" t="str">
        <f ca="1">IF(D63&lt;&gt;"",COUNTIFS(Board!D$3:D1061,"SPM"&amp;"*",Board!K$3:K1061,""),"")</f>
        <v/>
      </c>
    </row>
    <row r="64" spans="1:18" x14ac:dyDescent="0.25">
      <c r="A64" s="4">
        <f t="shared" si="5"/>
        <v>43233</v>
      </c>
      <c r="B64" s="4">
        <v>43233</v>
      </c>
      <c r="C64" s="4">
        <v>43239</v>
      </c>
      <c r="D64" t="str">
        <f ca="1">IF(TODAY()&gt;=$A64,COUNTIFS(Board!K$3:K1061,"&lt;="&amp;$C64,Board!L$3:L1061,"="&amp;""),"")</f>
        <v/>
      </c>
      <c r="E64" t="str">
        <f ca="1">IF(TODAY()&gt;=$A64,COUNTIFS(Board!L$3:L1061,"&lt;="&amp;$C64,Board!M$3:M1061,"="&amp;""),"")</f>
        <v/>
      </c>
      <c r="F64" t="str">
        <f ca="1">IF(TODAY()&gt;=$A64,COUNTIFS(Board!M$3:M1061,"&lt;="&amp;$C64,Board!N$3:N1061,"="&amp;""),"")</f>
        <v/>
      </c>
      <c r="G64" t="str">
        <f t="shared" ca="1" si="1"/>
        <v/>
      </c>
      <c r="H64" t="str">
        <f ca="1">IF(TODAY()&gt;=$A64,COUNTIFS(Board!N$3:N1061,"&lt;="&amp;$C64,Board!O$3:O1061,"="&amp;""),"")</f>
        <v/>
      </c>
      <c r="I64" t="str">
        <f ca="1">IF(TODAY()&gt;=$A64,COUNTIFS(Board!O$3:O1061,"&lt;="&amp;$C64,Board!P$3:P1061,"="&amp;""),"")</f>
        <v/>
      </c>
      <c r="J64" t="str">
        <f t="shared" ca="1" si="2"/>
        <v/>
      </c>
      <c r="K64" t="str">
        <f ca="1">IF(TODAY()&gt;=$A64,COUNTIFS(Board!P$3:P1061,"&lt;="&amp;$C64,Board!Q$3:Q1061,"="&amp;""),"")</f>
        <v/>
      </c>
      <c r="L64" t="str">
        <f ca="1">IF(TODAY()&gt;=$A64,COUNTIFS(Board!Q$3:Q1061,"&lt;="&amp;$C64,Board!R$3:R1061,"="&amp;""),"")</f>
        <v/>
      </c>
      <c r="M64" t="str">
        <f t="shared" ca="1" si="3"/>
        <v/>
      </c>
      <c r="N64" t="str">
        <f ca="1">IF(M64&lt;&gt;"",COUNTIFS(Board!R$3:R1062,"&gt;="&amp;'Weekly Summary'!$B64,Board!R$3:R1062,"&lt;="&amp;'Weekly Summary'!$C64),"")</f>
        <v/>
      </c>
      <c r="O64" t="str">
        <f t="shared" ca="1" si="4"/>
        <v/>
      </c>
      <c r="P64" t="str">
        <f>IFERROR(AVERAGEIFS(Board!S$3:S$1000,Board!R$3:R1062,"&gt;="&amp;B64,Board!R$3:R1062,"&lt;="&amp;C64),"")</f>
        <v/>
      </c>
      <c r="Q64" t="str">
        <f ca="1">IF(D64&lt;&gt;"",COUNTIFS(Board!D$3:D$1000,"SPM"&amp;"*",Board!R$3:R$1000,""),"")</f>
        <v/>
      </c>
      <c r="R64" t="str">
        <f ca="1">IF(D64&lt;&gt;"",COUNTIFS(Board!D$3:D1062,"SPM"&amp;"*",Board!K$3:K1062,""),"")</f>
        <v/>
      </c>
    </row>
    <row r="65" spans="1:18" x14ac:dyDescent="0.25">
      <c r="A65" s="4">
        <f t="shared" si="5"/>
        <v>43240</v>
      </c>
      <c r="B65" s="4">
        <v>43240</v>
      </c>
      <c r="C65" s="4">
        <v>43246</v>
      </c>
      <c r="D65" t="str">
        <f ca="1">IF(TODAY()&gt;=$A65,COUNTIFS(Board!K$3:K1062,"&lt;="&amp;$C65,Board!L$3:L1062,"="&amp;""),"")</f>
        <v/>
      </c>
      <c r="E65" t="str">
        <f ca="1">IF(TODAY()&gt;=$A65,COUNTIFS(Board!L$3:L1062,"&lt;="&amp;$C65,Board!M$3:M1062,"="&amp;""),"")</f>
        <v/>
      </c>
      <c r="F65" t="str">
        <f ca="1">IF(TODAY()&gt;=$A65,COUNTIFS(Board!M$3:M1062,"&lt;="&amp;$C65,Board!N$3:N1062,"="&amp;""),"")</f>
        <v/>
      </c>
      <c r="G65" t="str">
        <f t="shared" ca="1" si="1"/>
        <v/>
      </c>
      <c r="H65" t="str">
        <f ca="1">IF(TODAY()&gt;=$A65,COUNTIFS(Board!N$3:N1062,"&lt;="&amp;$C65,Board!O$3:O1062,"="&amp;""),"")</f>
        <v/>
      </c>
      <c r="I65" t="str">
        <f ca="1">IF(TODAY()&gt;=$A65,COUNTIFS(Board!O$3:O1062,"&lt;="&amp;$C65,Board!P$3:P1062,"="&amp;""),"")</f>
        <v/>
      </c>
      <c r="J65" t="str">
        <f t="shared" ca="1" si="2"/>
        <v/>
      </c>
      <c r="K65" t="str">
        <f ca="1">IF(TODAY()&gt;=$A65,COUNTIFS(Board!P$3:P1062,"&lt;="&amp;$C65,Board!Q$3:Q1062,"="&amp;""),"")</f>
        <v/>
      </c>
      <c r="L65" t="str">
        <f ca="1">IF(TODAY()&gt;=$A65,COUNTIFS(Board!Q$3:Q1062,"&lt;="&amp;$C65,Board!R$3:R1062,"="&amp;""),"")</f>
        <v/>
      </c>
      <c r="M65" t="str">
        <f t="shared" ca="1" si="3"/>
        <v/>
      </c>
      <c r="N65" t="str">
        <f ca="1">IF(M65&lt;&gt;"",COUNTIFS(Board!R$3:R1063,"&gt;="&amp;'Weekly Summary'!$B65,Board!R$3:R1063,"&lt;="&amp;'Weekly Summary'!$C65),"")</f>
        <v/>
      </c>
      <c r="O65" t="str">
        <f t="shared" ca="1" si="4"/>
        <v/>
      </c>
      <c r="P65" t="str">
        <f>IFERROR(AVERAGEIFS(Board!S$3:S$1000,Board!R$3:R1063,"&gt;="&amp;B65,Board!R$3:R1063,"&lt;="&amp;C65),"")</f>
        <v/>
      </c>
      <c r="Q65" t="str">
        <f ca="1">IF(D65&lt;&gt;"",COUNTIFS(Board!D$3:D$1000,"SPM"&amp;"*",Board!R$3:R$1000,""),"")</f>
        <v/>
      </c>
      <c r="R65" t="str">
        <f ca="1">IF(D65&lt;&gt;"",COUNTIFS(Board!D$3:D1063,"SPM"&amp;"*",Board!K$3:K1063,""),"")</f>
        <v/>
      </c>
    </row>
    <row r="66" spans="1:18" x14ac:dyDescent="0.25">
      <c r="A66" s="4">
        <f t="shared" si="5"/>
        <v>43247</v>
      </c>
      <c r="B66" s="4">
        <v>43247</v>
      </c>
      <c r="C66" s="4">
        <v>43253</v>
      </c>
      <c r="D66" t="str">
        <f ca="1">IF(TODAY()&gt;=$A66,COUNTIFS(Board!K$3:K1063,"&lt;="&amp;$C66,Board!L$3:L1063,"="&amp;""),"")</f>
        <v/>
      </c>
      <c r="E66" t="str">
        <f ca="1">IF(TODAY()&gt;=$A66,COUNTIFS(Board!L$3:L1063,"&lt;="&amp;$C66,Board!M$3:M1063,"="&amp;""),"")</f>
        <v/>
      </c>
      <c r="F66" t="str">
        <f ca="1">IF(TODAY()&gt;=$A66,COUNTIFS(Board!M$3:M1063,"&lt;="&amp;$C66,Board!N$3:N1063,"="&amp;""),"")</f>
        <v/>
      </c>
      <c r="G66" t="str">
        <f t="shared" ca="1" si="1"/>
        <v/>
      </c>
      <c r="H66" t="str">
        <f ca="1">IF(TODAY()&gt;=$A66,COUNTIFS(Board!N$3:N1063,"&lt;="&amp;$C66,Board!O$3:O1063,"="&amp;""),"")</f>
        <v/>
      </c>
      <c r="I66" t="str">
        <f ca="1">IF(TODAY()&gt;=$A66,COUNTIFS(Board!O$3:O1063,"&lt;="&amp;$C66,Board!P$3:P1063,"="&amp;""),"")</f>
        <v/>
      </c>
      <c r="J66" t="str">
        <f t="shared" ca="1" si="2"/>
        <v/>
      </c>
      <c r="K66" t="str">
        <f ca="1">IF(TODAY()&gt;=$A66,COUNTIFS(Board!P$3:P1063,"&lt;="&amp;$C66,Board!Q$3:Q1063,"="&amp;""),"")</f>
        <v/>
      </c>
      <c r="L66" t="str">
        <f ca="1">IF(TODAY()&gt;=$A66,COUNTIFS(Board!Q$3:Q1063,"&lt;="&amp;$C66,Board!R$3:R1063,"="&amp;""),"")</f>
        <v/>
      </c>
      <c r="M66" t="str">
        <f t="shared" ca="1" si="3"/>
        <v/>
      </c>
      <c r="N66" t="str">
        <f ca="1">IF(M66&lt;&gt;"",COUNTIFS(Board!R$3:R1064,"&gt;="&amp;'Weekly Summary'!$B66,Board!R$3:R1064,"&lt;="&amp;'Weekly Summary'!$C66),"")</f>
        <v/>
      </c>
      <c r="O66" t="str">
        <f t="shared" ca="1" si="4"/>
        <v/>
      </c>
      <c r="P66" t="str">
        <f>IFERROR(AVERAGEIFS(Board!S$3:S$1000,Board!R$3:R1064,"&gt;="&amp;B66,Board!R$3:R1064,"&lt;="&amp;C66),"")</f>
        <v/>
      </c>
      <c r="Q66" t="str">
        <f ca="1">IF(D66&lt;&gt;"",COUNTIFS(Board!D$3:D$1000,"SPM"&amp;"*",Board!R$3:R$1000,""),"")</f>
        <v/>
      </c>
      <c r="R66" t="str">
        <f ca="1">IF(D66&lt;&gt;"",COUNTIFS(Board!D$3:D1064,"SPM"&amp;"*",Board!K$3:K1064,""),"")</f>
        <v/>
      </c>
    </row>
    <row r="67" spans="1:18" x14ac:dyDescent="0.25">
      <c r="A67" s="4">
        <f t="shared" si="5"/>
        <v>43254</v>
      </c>
      <c r="B67" s="4">
        <v>43254</v>
      </c>
      <c r="C67" s="4">
        <v>43260</v>
      </c>
      <c r="D67" t="str">
        <f ca="1">IF(TODAY()&gt;=$A67,COUNTIFS(Board!K$3:K1064,"&lt;="&amp;$C67,Board!L$3:L1064,"="&amp;""),"")</f>
        <v/>
      </c>
      <c r="E67" t="str">
        <f ca="1">IF(TODAY()&gt;=$A67,COUNTIFS(Board!L$3:L1064,"&lt;="&amp;$C67,Board!M$3:M1064,"="&amp;""),"")</f>
        <v/>
      </c>
      <c r="F67" t="str">
        <f ca="1">IF(TODAY()&gt;=$A67,COUNTIFS(Board!M$3:M1064,"&lt;="&amp;$C67,Board!N$3:N1064,"="&amp;""),"")</f>
        <v/>
      </c>
      <c r="G67" t="str">
        <f t="shared" ca="1" si="1"/>
        <v/>
      </c>
      <c r="H67" t="str">
        <f ca="1">IF(TODAY()&gt;=$A67,COUNTIFS(Board!N$3:N1064,"&lt;="&amp;$C67,Board!O$3:O1064,"="&amp;""),"")</f>
        <v/>
      </c>
      <c r="I67" t="str">
        <f ca="1">IF(TODAY()&gt;=$A67,COUNTIFS(Board!O$3:O1064,"&lt;="&amp;$C67,Board!P$3:P1064,"="&amp;""),"")</f>
        <v/>
      </c>
      <c r="J67" t="str">
        <f t="shared" ca="1" si="2"/>
        <v/>
      </c>
      <c r="K67" t="str">
        <f ca="1">IF(TODAY()&gt;=$A67,COUNTIFS(Board!P$3:P1064,"&lt;="&amp;$C67,Board!Q$3:Q1064,"="&amp;""),"")</f>
        <v/>
      </c>
      <c r="L67" t="str">
        <f ca="1">IF(TODAY()&gt;=$A67,COUNTIFS(Board!Q$3:Q1064,"&lt;="&amp;$C67,Board!R$3:R1064,"="&amp;""),"")</f>
        <v/>
      </c>
      <c r="M67" t="str">
        <f t="shared" ca="1" si="3"/>
        <v/>
      </c>
      <c r="N67" t="str">
        <f ca="1">IF(M67&lt;&gt;"",COUNTIFS(Board!R$3:R1065,"&gt;="&amp;'Weekly Summary'!$B67,Board!R$3:R1065,"&lt;="&amp;'Weekly Summary'!$C67),"")</f>
        <v/>
      </c>
      <c r="O67" t="str">
        <f t="shared" ca="1" si="4"/>
        <v/>
      </c>
      <c r="P67" t="str">
        <f>IFERROR(AVERAGEIFS(Board!S$3:S$1000,Board!R$3:R1065,"&gt;="&amp;B67,Board!R$3:R1065,"&lt;="&amp;C67),"")</f>
        <v/>
      </c>
      <c r="Q67" t="str">
        <f ca="1">IF(D67&lt;&gt;"",COUNTIFS(Board!D$3:D$1000,"SPM"&amp;"*",Board!R$3:R$1000,""),"")</f>
        <v/>
      </c>
      <c r="R67" t="str">
        <f ca="1">IF(D67&lt;&gt;"",COUNTIFS(Board!D$3:D1065,"SPM"&amp;"*",Board!K$3:K1065,""),"")</f>
        <v/>
      </c>
    </row>
    <row r="68" spans="1:18" x14ac:dyDescent="0.25">
      <c r="A68" s="4">
        <f t="shared" si="5"/>
        <v>43261</v>
      </c>
      <c r="B68" s="4">
        <v>43261</v>
      </c>
      <c r="C68" s="4">
        <v>43267</v>
      </c>
      <c r="D68" t="str">
        <f ca="1">IF(TODAY()&gt;=$A68,COUNTIFS(Board!K$3:K1065,"&lt;="&amp;$C68,Board!L$3:L1065,"="&amp;""),"")</f>
        <v/>
      </c>
      <c r="E68" t="str">
        <f ca="1">IF(TODAY()&gt;=$A68,COUNTIFS(Board!L$3:L1065,"&lt;="&amp;$C68,Board!M$3:M1065,"="&amp;""),"")</f>
        <v/>
      </c>
      <c r="F68" t="str">
        <f ca="1">IF(TODAY()&gt;=$A68,COUNTIFS(Board!M$3:M1065,"&lt;="&amp;$C68,Board!N$3:N1065,"="&amp;""),"")</f>
        <v/>
      </c>
      <c r="G68" t="str">
        <f t="shared" ref="G68:G131" ca="1" si="6">IF(F68&lt;&gt;"",IF(OR(E68,F68),1,0),"")</f>
        <v/>
      </c>
      <c r="H68" t="str">
        <f ca="1">IF(TODAY()&gt;=$A68,COUNTIFS(Board!N$3:N1065,"&lt;="&amp;$C68,Board!O$3:O1065,"="&amp;""),"")</f>
        <v/>
      </c>
      <c r="I68" t="str">
        <f ca="1">IF(TODAY()&gt;=$A68,COUNTIFS(Board!O$3:O1065,"&lt;="&amp;$C68,Board!P$3:P1065,"="&amp;""),"")</f>
        <v/>
      </c>
      <c r="J68" t="str">
        <f t="shared" ref="J68:J131" ca="1" si="7">IF(I68&lt;&gt;"",IF(OR(H68,I68),1,0),"")</f>
        <v/>
      </c>
      <c r="K68" t="str">
        <f ca="1">IF(TODAY()&gt;=$A68,COUNTIFS(Board!P$3:P1065,"&lt;="&amp;$C68,Board!Q$3:Q1065,"="&amp;""),"")</f>
        <v/>
      </c>
      <c r="L68" t="str">
        <f ca="1">IF(TODAY()&gt;=$A68,COUNTIFS(Board!Q$3:Q1065,"&lt;="&amp;$C68,Board!R$3:R1065,"="&amp;""),"")</f>
        <v/>
      </c>
      <c r="M68" t="str">
        <f t="shared" ref="M68:M131" ca="1" si="8">IF(L68&lt;&gt;"",IF(OR(K68,L68),1,0),"")</f>
        <v/>
      </c>
      <c r="N68" t="str">
        <f ca="1">IF(M68&lt;&gt;"",COUNTIFS(Board!R$3:R1066,"&gt;="&amp;'Weekly Summary'!$B68,Board!R$3:R1066,"&lt;="&amp;'Weekly Summary'!$C68),"")</f>
        <v/>
      </c>
      <c r="O68" t="str">
        <f t="shared" ref="O68:O131" ca="1" si="9">IF(N68&lt;&gt;"",O67+N68,"")</f>
        <v/>
      </c>
      <c r="P68" t="str">
        <f>IFERROR(AVERAGEIFS(Board!S$3:S$1000,Board!R$3:R1066,"&gt;="&amp;B68,Board!R$3:R1066,"&lt;="&amp;C68),"")</f>
        <v/>
      </c>
      <c r="Q68" t="str">
        <f ca="1">IF(D68&lt;&gt;"",COUNTIFS(Board!D$3:D$1000,"SPM"&amp;"*",Board!R$3:R$1000,""),"")</f>
        <v/>
      </c>
      <c r="R68" t="str">
        <f ca="1">IF(D68&lt;&gt;"",COUNTIFS(Board!D$3:D1066,"SPM"&amp;"*",Board!K$3:K1066,""),"")</f>
        <v/>
      </c>
    </row>
    <row r="69" spans="1:18" x14ac:dyDescent="0.25">
      <c r="A69" s="4">
        <f t="shared" si="5"/>
        <v>43268</v>
      </c>
      <c r="B69" s="4">
        <v>43268</v>
      </c>
      <c r="C69" s="4">
        <v>43274</v>
      </c>
      <c r="D69" t="str">
        <f ca="1">IF(TODAY()&gt;=$A69,COUNTIFS(Board!K$3:K1066,"&lt;="&amp;$C69,Board!L$3:L1066,"="&amp;""),"")</f>
        <v/>
      </c>
      <c r="E69" t="str">
        <f ca="1">IF(TODAY()&gt;=$A69,COUNTIFS(Board!L$3:L1066,"&lt;="&amp;$C69,Board!M$3:M1066,"="&amp;""),"")</f>
        <v/>
      </c>
      <c r="F69" t="str">
        <f ca="1">IF(TODAY()&gt;=$A69,COUNTIFS(Board!M$3:M1066,"&lt;="&amp;$C69,Board!N$3:N1066,"="&amp;""),"")</f>
        <v/>
      </c>
      <c r="G69" t="str">
        <f t="shared" ca="1" si="6"/>
        <v/>
      </c>
      <c r="H69" t="str">
        <f ca="1">IF(TODAY()&gt;=$A69,COUNTIFS(Board!N$3:N1066,"&lt;="&amp;$C69,Board!O$3:O1066,"="&amp;""),"")</f>
        <v/>
      </c>
      <c r="I69" t="str">
        <f ca="1">IF(TODAY()&gt;=$A69,COUNTIFS(Board!O$3:O1066,"&lt;="&amp;$C69,Board!P$3:P1066,"="&amp;""),"")</f>
        <v/>
      </c>
      <c r="J69" t="str">
        <f t="shared" ca="1" si="7"/>
        <v/>
      </c>
      <c r="K69" t="str">
        <f ca="1">IF(TODAY()&gt;=$A69,COUNTIFS(Board!P$3:P1066,"&lt;="&amp;$C69,Board!Q$3:Q1066,"="&amp;""),"")</f>
        <v/>
      </c>
      <c r="L69" t="str">
        <f ca="1">IF(TODAY()&gt;=$A69,COUNTIFS(Board!Q$3:Q1066,"&lt;="&amp;$C69,Board!R$3:R1066,"="&amp;""),"")</f>
        <v/>
      </c>
      <c r="M69" t="str">
        <f t="shared" ca="1" si="8"/>
        <v/>
      </c>
      <c r="N69" t="str">
        <f ca="1">IF(M69&lt;&gt;"",COUNTIFS(Board!R$3:R1067,"&gt;="&amp;'Weekly Summary'!$B69,Board!R$3:R1067,"&lt;="&amp;'Weekly Summary'!$C69),"")</f>
        <v/>
      </c>
      <c r="O69" t="str">
        <f t="shared" ca="1" si="9"/>
        <v/>
      </c>
      <c r="P69" t="str">
        <f>IFERROR(AVERAGEIFS(Board!S$3:S$1000,Board!R$3:R1067,"&gt;="&amp;B69,Board!R$3:R1067,"&lt;="&amp;C69),"")</f>
        <v/>
      </c>
      <c r="Q69" t="str">
        <f ca="1">IF(D69&lt;&gt;"",COUNTIFS(Board!D$3:D$1000,"SPM"&amp;"*",Board!R$3:R$1000,""),"")</f>
        <v/>
      </c>
      <c r="R69" t="str">
        <f ca="1">IF(D69&lt;&gt;"",COUNTIFS(Board!D$3:D1067,"SPM"&amp;"*",Board!K$3:K1067,""),"")</f>
        <v/>
      </c>
    </row>
    <row r="70" spans="1:18" x14ac:dyDescent="0.25">
      <c r="A70" s="4">
        <f t="shared" si="5"/>
        <v>43275</v>
      </c>
      <c r="B70" s="4">
        <v>43275</v>
      </c>
      <c r="C70" s="4">
        <v>43281</v>
      </c>
      <c r="D70" t="str">
        <f ca="1">IF(TODAY()&gt;=$A70,COUNTIFS(Board!K$3:K1067,"&lt;="&amp;$C70,Board!L$3:L1067,"="&amp;""),"")</f>
        <v/>
      </c>
      <c r="E70" t="str">
        <f ca="1">IF(TODAY()&gt;=$A70,COUNTIFS(Board!L$3:L1067,"&lt;="&amp;$C70,Board!M$3:M1067,"="&amp;""),"")</f>
        <v/>
      </c>
      <c r="F70" t="str">
        <f ca="1">IF(TODAY()&gt;=$A70,COUNTIFS(Board!M$3:M1067,"&lt;="&amp;$C70,Board!N$3:N1067,"="&amp;""),"")</f>
        <v/>
      </c>
      <c r="G70" t="str">
        <f t="shared" ca="1" si="6"/>
        <v/>
      </c>
      <c r="H70" t="str">
        <f ca="1">IF(TODAY()&gt;=$A70,COUNTIFS(Board!N$3:N1067,"&lt;="&amp;$C70,Board!O$3:O1067,"="&amp;""),"")</f>
        <v/>
      </c>
      <c r="I70" t="str">
        <f ca="1">IF(TODAY()&gt;=$A70,COUNTIFS(Board!O$3:O1067,"&lt;="&amp;$C70,Board!P$3:P1067,"="&amp;""),"")</f>
        <v/>
      </c>
      <c r="J70" t="str">
        <f t="shared" ca="1" si="7"/>
        <v/>
      </c>
      <c r="K70" t="str">
        <f ca="1">IF(TODAY()&gt;=$A70,COUNTIFS(Board!P$3:P1067,"&lt;="&amp;$C70,Board!Q$3:Q1067,"="&amp;""),"")</f>
        <v/>
      </c>
      <c r="L70" t="str">
        <f ca="1">IF(TODAY()&gt;=$A70,COUNTIFS(Board!Q$3:Q1067,"&lt;="&amp;$C70,Board!R$3:R1067,"="&amp;""),"")</f>
        <v/>
      </c>
      <c r="M70" t="str">
        <f t="shared" ca="1" si="8"/>
        <v/>
      </c>
      <c r="N70" t="str">
        <f ca="1">IF(M70&lt;&gt;"",COUNTIFS(Board!R$3:R1068,"&gt;="&amp;'Weekly Summary'!$B70,Board!R$3:R1068,"&lt;="&amp;'Weekly Summary'!$C70),"")</f>
        <v/>
      </c>
      <c r="O70" t="str">
        <f t="shared" ca="1" si="9"/>
        <v/>
      </c>
      <c r="P70" t="str">
        <f>IFERROR(AVERAGEIFS(Board!S$3:S$1000,Board!R$3:R1068,"&gt;="&amp;B70,Board!R$3:R1068,"&lt;="&amp;C70),"")</f>
        <v/>
      </c>
      <c r="Q70" t="str">
        <f ca="1">IF(D70&lt;&gt;"",COUNTIFS(Board!D$3:D$1000,"SPM"&amp;"*",Board!R$3:R$1000,""),"")</f>
        <v/>
      </c>
      <c r="R70" t="str">
        <f ca="1">IF(D70&lt;&gt;"",COUNTIFS(Board!D$3:D1068,"SPM"&amp;"*",Board!K$3:K1068,""),"")</f>
        <v/>
      </c>
    </row>
    <row r="71" spans="1:18" x14ac:dyDescent="0.25">
      <c r="A71" s="4">
        <f t="shared" si="5"/>
        <v>43282</v>
      </c>
      <c r="B71" s="4">
        <v>43282</v>
      </c>
      <c r="C71" s="4">
        <v>43288</v>
      </c>
      <c r="D71" t="str">
        <f ca="1">IF(TODAY()&gt;=$A71,COUNTIFS(Board!K$3:K1068,"&lt;="&amp;$C71,Board!L$3:L1068,"="&amp;""),"")</f>
        <v/>
      </c>
      <c r="E71" t="str">
        <f ca="1">IF(TODAY()&gt;=$A71,COUNTIFS(Board!L$3:L1068,"&lt;="&amp;$C71,Board!M$3:M1068,"="&amp;""),"")</f>
        <v/>
      </c>
      <c r="F71" t="str">
        <f ca="1">IF(TODAY()&gt;=$A71,COUNTIFS(Board!M$3:M1068,"&lt;="&amp;$C71,Board!N$3:N1068,"="&amp;""),"")</f>
        <v/>
      </c>
      <c r="G71" t="str">
        <f t="shared" ca="1" si="6"/>
        <v/>
      </c>
      <c r="H71" t="str">
        <f ca="1">IF(TODAY()&gt;=$A71,COUNTIFS(Board!N$3:N1068,"&lt;="&amp;$C71,Board!O$3:O1068,"="&amp;""),"")</f>
        <v/>
      </c>
      <c r="I71" t="str">
        <f ca="1">IF(TODAY()&gt;=$A71,COUNTIFS(Board!O$3:O1068,"&lt;="&amp;$C71,Board!P$3:P1068,"="&amp;""),"")</f>
        <v/>
      </c>
      <c r="J71" t="str">
        <f t="shared" ca="1" si="7"/>
        <v/>
      </c>
      <c r="K71" t="str">
        <f ca="1">IF(TODAY()&gt;=$A71,COUNTIFS(Board!P$3:P1068,"&lt;="&amp;$C71,Board!Q$3:Q1068,"="&amp;""),"")</f>
        <v/>
      </c>
      <c r="L71" t="str">
        <f ca="1">IF(TODAY()&gt;=$A71,COUNTIFS(Board!Q$3:Q1068,"&lt;="&amp;$C71,Board!R$3:R1068,"="&amp;""),"")</f>
        <v/>
      </c>
      <c r="M71" t="str">
        <f t="shared" ca="1" si="8"/>
        <v/>
      </c>
      <c r="N71" t="str">
        <f ca="1">IF(M71&lt;&gt;"",COUNTIFS(Board!R$3:R1069,"&gt;="&amp;'Weekly Summary'!$B71,Board!R$3:R1069,"&lt;="&amp;'Weekly Summary'!$C71),"")</f>
        <v/>
      </c>
      <c r="O71" t="str">
        <f t="shared" ca="1" si="9"/>
        <v/>
      </c>
      <c r="P71" t="str">
        <f>IFERROR(AVERAGEIFS(Board!S$3:S$1000,Board!R$3:R1069,"&gt;="&amp;B71,Board!R$3:R1069,"&lt;="&amp;C71),"")</f>
        <v/>
      </c>
      <c r="Q71" t="str">
        <f ca="1">IF(D71&lt;&gt;"",COUNTIFS(Board!D$3:D$1000,"SPM"&amp;"*",Board!R$3:R$1000,""),"")</f>
        <v/>
      </c>
      <c r="R71" t="str">
        <f ca="1">IF(D71&lt;&gt;"",COUNTIFS(Board!D$3:D1069,"SPM"&amp;"*",Board!K$3:K1069,""),"")</f>
        <v/>
      </c>
    </row>
    <row r="72" spans="1:18" x14ac:dyDescent="0.25">
      <c r="A72" s="4">
        <f t="shared" si="5"/>
        <v>43289</v>
      </c>
      <c r="B72" s="4">
        <v>43289</v>
      </c>
      <c r="C72" s="4">
        <v>43295</v>
      </c>
      <c r="D72" t="str">
        <f ca="1">IF(TODAY()&gt;=$A72,COUNTIFS(Board!K$3:K1069,"&lt;="&amp;$C72,Board!L$3:L1069,"="&amp;""),"")</f>
        <v/>
      </c>
      <c r="E72" t="str">
        <f ca="1">IF(TODAY()&gt;=$A72,COUNTIFS(Board!L$3:L1069,"&lt;="&amp;$C72,Board!M$3:M1069,"="&amp;""),"")</f>
        <v/>
      </c>
      <c r="F72" t="str">
        <f ca="1">IF(TODAY()&gt;=$A72,COUNTIFS(Board!M$3:M1069,"&lt;="&amp;$C72,Board!N$3:N1069,"="&amp;""),"")</f>
        <v/>
      </c>
      <c r="G72" t="str">
        <f t="shared" ca="1" si="6"/>
        <v/>
      </c>
      <c r="H72" t="str">
        <f ca="1">IF(TODAY()&gt;=$A72,COUNTIFS(Board!N$3:N1069,"&lt;="&amp;$C72,Board!O$3:O1069,"="&amp;""),"")</f>
        <v/>
      </c>
      <c r="I72" t="str">
        <f ca="1">IF(TODAY()&gt;=$A72,COUNTIFS(Board!O$3:O1069,"&lt;="&amp;$C72,Board!P$3:P1069,"="&amp;""),"")</f>
        <v/>
      </c>
      <c r="J72" t="str">
        <f t="shared" ca="1" si="7"/>
        <v/>
      </c>
      <c r="K72" t="str">
        <f ca="1">IF(TODAY()&gt;=$A72,COUNTIFS(Board!P$3:P1069,"&lt;="&amp;$C72,Board!Q$3:Q1069,"="&amp;""),"")</f>
        <v/>
      </c>
      <c r="L72" t="str">
        <f ca="1">IF(TODAY()&gt;=$A72,COUNTIFS(Board!Q$3:Q1069,"&lt;="&amp;$C72,Board!R$3:R1069,"="&amp;""),"")</f>
        <v/>
      </c>
      <c r="M72" t="str">
        <f t="shared" ca="1" si="8"/>
        <v/>
      </c>
      <c r="N72" t="str">
        <f ca="1">IF(M72&lt;&gt;"",COUNTIFS(Board!R$3:R1070,"&gt;="&amp;'Weekly Summary'!$B72,Board!R$3:R1070,"&lt;="&amp;'Weekly Summary'!$C72),"")</f>
        <v/>
      </c>
      <c r="O72" t="str">
        <f t="shared" ca="1" si="9"/>
        <v/>
      </c>
      <c r="P72" t="str">
        <f>IFERROR(AVERAGEIFS(Board!S$3:S$1000,Board!R$3:R1070,"&gt;="&amp;B72,Board!R$3:R1070,"&lt;="&amp;C72),"")</f>
        <v/>
      </c>
      <c r="Q72" t="str">
        <f ca="1">IF(D72&lt;&gt;"",COUNTIFS(Board!D$3:D$1000,"SPM"&amp;"*",Board!R$3:R$1000,""),"")</f>
        <v/>
      </c>
      <c r="R72" t="str">
        <f ca="1">IF(D72&lt;&gt;"",COUNTIFS(Board!D$3:D1070,"SPM"&amp;"*",Board!K$3:K1070,""),"")</f>
        <v/>
      </c>
    </row>
    <row r="73" spans="1:18" x14ac:dyDescent="0.25">
      <c r="A73" s="4">
        <f t="shared" si="5"/>
        <v>43296</v>
      </c>
      <c r="B73" s="4">
        <v>43296</v>
      </c>
      <c r="C73" s="4">
        <v>43302</v>
      </c>
      <c r="D73" t="str">
        <f ca="1">IF(TODAY()&gt;=$A73,COUNTIFS(Board!K$3:K1070,"&lt;="&amp;$C73,Board!L$3:L1070,"="&amp;""),"")</f>
        <v/>
      </c>
      <c r="E73" t="str">
        <f ca="1">IF(TODAY()&gt;=$A73,COUNTIFS(Board!L$3:L1070,"&lt;="&amp;$C73,Board!M$3:M1070,"="&amp;""),"")</f>
        <v/>
      </c>
      <c r="F73" t="str">
        <f ca="1">IF(TODAY()&gt;=$A73,COUNTIFS(Board!M$3:M1070,"&lt;="&amp;$C73,Board!N$3:N1070,"="&amp;""),"")</f>
        <v/>
      </c>
      <c r="G73" t="str">
        <f t="shared" ca="1" si="6"/>
        <v/>
      </c>
      <c r="H73" t="str">
        <f ca="1">IF(TODAY()&gt;=$A73,COUNTIFS(Board!N$3:N1070,"&lt;="&amp;$C73,Board!O$3:O1070,"="&amp;""),"")</f>
        <v/>
      </c>
      <c r="I73" t="str">
        <f ca="1">IF(TODAY()&gt;=$A73,COUNTIFS(Board!O$3:O1070,"&lt;="&amp;$C73,Board!P$3:P1070,"="&amp;""),"")</f>
        <v/>
      </c>
      <c r="J73" t="str">
        <f t="shared" ca="1" si="7"/>
        <v/>
      </c>
      <c r="K73" t="str">
        <f ca="1">IF(TODAY()&gt;=$A73,COUNTIFS(Board!P$3:P1070,"&lt;="&amp;$C73,Board!Q$3:Q1070,"="&amp;""),"")</f>
        <v/>
      </c>
      <c r="L73" t="str">
        <f ca="1">IF(TODAY()&gt;=$A73,COUNTIFS(Board!Q$3:Q1070,"&lt;="&amp;$C73,Board!R$3:R1070,"="&amp;""),"")</f>
        <v/>
      </c>
      <c r="M73" t="str">
        <f t="shared" ca="1" si="8"/>
        <v/>
      </c>
      <c r="N73" t="str">
        <f ca="1">IF(M73&lt;&gt;"",COUNTIFS(Board!R$3:R1071,"&gt;="&amp;'Weekly Summary'!$B73,Board!R$3:R1071,"&lt;="&amp;'Weekly Summary'!$C73),"")</f>
        <v/>
      </c>
      <c r="O73" t="str">
        <f t="shared" ca="1" si="9"/>
        <v/>
      </c>
      <c r="P73" t="str">
        <f>IFERROR(AVERAGEIFS(Board!S$3:S$1000,Board!R$3:R1071,"&gt;="&amp;B73,Board!R$3:R1071,"&lt;="&amp;C73),"")</f>
        <v/>
      </c>
      <c r="Q73" t="str">
        <f ca="1">IF(D73&lt;&gt;"",COUNTIFS(Board!D$3:D$1000,"SPM"&amp;"*",Board!R$3:R$1000,""),"")</f>
        <v/>
      </c>
      <c r="R73" t="str">
        <f ca="1">IF(D73&lt;&gt;"",COUNTIFS(Board!D$3:D1071,"SPM"&amp;"*",Board!K$3:K1071,""),"")</f>
        <v/>
      </c>
    </row>
    <row r="74" spans="1:18" x14ac:dyDescent="0.25">
      <c r="A74" s="4">
        <f t="shared" si="5"/>
        <v>43303</v>
      </c>
      <c r="B74" s="4">
        <v>43303</v>
      </c>
      <c r="C74" s="4">
        <v>43309</v>
      </c>
      <c r="D74" t="str">
        <f ca="1">IF(TODAY()&gt;=$A74,COUNTIFS(Board!K$3:K1071,"&lt;="&amp;$C74,Board!L$3:L1071,"="&amp;""),"")</f>
        <v/>
      </c>
      <c r="E74" t="str">
        <f ca="1">IF(TODAY()&gt;=$A74,COUNTIFS(Board!L$3:L1071,"&lt;="&amp;$C74,Board!M$3:M1071,"="&amp;""),"")</f>
        <v/>
      </c>
      <c r="F74" t="str">
        <f ca="1">IF(TODAY()&gt;=$A74,COUNTIFS(Board!M$3:M1071,"&lt;="&amp;$C74,Board!N$3:N1071,"="&amp;""),"")</f>
        <v/>
      </c>
      <c r="G74" t="str">
        <f t="shared" ca="1" si="6"/>
        <v/>
      </c>
      <c r="H74" t="str">
        <f ca="1">IF(TODAY()&gt;=$A74,COUNTIFS(Board!N$3:N1071,"&lt;="&amp;$C74,Board!O$3:O1071,"="&amp;""),"")</f>
        <v/>
      </c>
      <c r="I74" t="str">
        <f ca="1">IF(TODAY()&gt;=$A74,COUNTIFS(Board!O$3:O1071,"&lt;="&amp;$C74,Board!P$3:P1071,"="&amp;""),"")</f>
        <v/>
      </c>
      <c r="J74" t="str">
        <f t="shared" ca="1" si="7"/>
        <v/>
      </c>
      <c r="K74" t="str">
        <f ca="1">IF(TODAY()&gt;=$A74,COUNTIFS(Board!P$3:P1071,"&lt;="&amp;$C74,Board!Q$3:Q1071,"="&amp;""),"")</f>
        <v/>
      </c>
      <c r="L74" t="str">
        <f ca="1">IF(TODAY()&gt;=$A74,COUNTIFS(Board!Q$3:Q1071,"&lt;="&amp;$C74,Board!R$3:R1071,"="&amp;""),"")</f>
        <v/>
      </c>
      <c r="M74" t="str">
        <f t="shared" ca="1" si="8"/>
        <v/>
      </c>
      <c r="N74" t="str">
        <f ca="1">IF(M74&lt;&gt;"",COUNTIFS(Board!R$3:R1072,"&gt;="&amp;'Weekly Summary'!$B74,Board!R$3:R1072,"&lt;="&amp;'Weekly Summary'!$C74),"")</f>
        <v/>
      </c>
      <c r="O74" t="str">
        <f t="shared" ca="1" si="9"/>
        <v/>
      </c>
      <c r="P74" t="str">
        <f>IFERROR(AVERAGEIFS(Board!S$3:S$1000,Board!R$3:R1072,"&gt;="&amp;B74,Board!R$3:R1072,"&lt;="&amp;C74),"")</f>
        <v/>
      </c>
      <c r="Q74" t="str">
        <f ca="1">IF(D74&lt;&gt;"",COUNTIFS(Board!D$3:D$1000,"SPM"&amp;"*",Board!R$3:R$1000,""),"")</f>
        <v/>
      </c>
      <c r="R74" t="str">
        <f ca="1">IF(D74&lt;&gt;"",COUNTIFS(Board!D$3:D1072,"SPM"&amp;"*",Board!K$3:K1072,""),"")</f>
        <v/>
      </c>
    </row>
    <row r="75" spans="1:18" x14ac:dyDescent="0.25">
      <c r="A75" s="4">
        <f t="shared" si="5"/>
        <v>43310</v>
      </c>
      <c r="B75" s="4">
        <v>43310</v>
      </c>
      <c r="C75" s="4">
        <v>43316</v>
      </c>
      <c r="D75" t="str">
        <f ca="1">IF(TODAY()&gt;=$A75,COUNTIFS(Board!K$3:K1072,"&lt;="&amp;$C75,Board!L$3:L1072,"="&amp;""),"")</f>
        <v/>
      </c>
      <c r="E75" t="str">
        <f ca="1">IF(TODAY()&gt;=$A75,COUNTIFS(Board!L$3:L1072,"&lt;="&amp;$C75,Board!M$3:M1072,"="&amp;""),"")</f>
        <v/>
      </c>
      <c r="F75" t="str">
        <f ca="1">IF(TODAY()&gt;=$A75,COUNTIFS(Board!M$3:M1072,"&lt;="&amp;$C75,Board!N$3:N1072,"="&amp;""),"")</f>
        <v/>
      </c>
      <c r="G75" t="str">
        <f t="shared" ca="1" si="6"/>
        <v/>
      </c>
      <c r="H75" t="str">
        <f ca="1">IF(TODAY()&gt;=$A75,COUNTIFS(Board!N$3:N1072,"&lt;="&amp;$C75,Board!O$3:O1072,"="&amp;""),"")</f>
        <v/>
      </c>
      <c r="I75" t="str">
        <f ca="1">IF(TODAY()&gt;=$A75,COUNTIFS(Board!O$3:O1072,"&lt;="&amp;$C75,Board!P$3:P1072,"="&amp;""),"")</f>
        <v/>
      </c>
      <c r="J75" t="str">
        <f t="shared" ca="1" si="7"/>
        <v/>
      </c>
      <c r="K75" t="str">
        <f ca="1">IF(TODAY()&gt;=$A75,COUNTIFS(Board!P$3:P1072,"&lt;="&amp;$C75,Board!Q$3:Q1072,"="&amp;""),"")</f>
        <v/>
      </c>
      <c r="L75" t="str">
        <f ca="1">IF(TODAY()&gt;=$A75,COUNTIFS(Board!Q$3:Q1072,"&lt;="&amp;$C75,Board!R$3:R1072,"="&amp;""),"")</f>
        <v/>
      </c>
      <c r="M75" t="str">
        <f t="shared" ca="1" si="8"/>
        <v/>
      </c>
      <c r="N75" t="str">
        <f ca="1">IF(M75&lt;&gt;"",COUNTIFS(Board!R$3:R1073,"&gt;="&amp;'Weekly Summary'!$B75,Board!R$3:R1073,"&lt;="&amp;'Weekly Summary'!$C75),"")</f>
        <v/>
      </c>
      <c r="O75" t="str">
        <f t="shared" ca="1" si="9"/>
        <v/>
      </c>
      <c r="P75" t="str">
        <f>IFERROR(AVERAGEIFS(Board!S$3:S$1000,Board!R$3:R1073,"&gt;="&amp;B75,Board!R$3:R1073,"&lt;="&amp;C75),"")</f>
        <v/>
      </c>
      <c r="Q75" t="str">
        <f ca="1">IF(D75&lt;&gt;"",COUNTIFS(Board!D$3:D$1000,"SPM"&amp;"*",Board!R$3:R$1000,""),"")</f>
        <v/>
      </c>
      <c r="R75" t="str">
        <f ca="1">IF(D75&lt;&gt;"",COUNTIFS(Board!D$3:D1073,"SPM"&amp;"*",Board!K$3:K1073,""),"")</f>
        <v/>
      </c>
    </row>
    <row r="76" spans="1:18" x14ac:dyDescent="0.25">
      <c r="A76" s="4">
        <f t="shared" si="5"/>
        <v>43317</v>
      </c>
      <c r="B76" s="4">
        <v>43317</v>
      </c>
      <c r="C76" s="4">
        <v>43323</v>
      </c>
      <c r="D76" t="str">
        <f ca="1">IF(TODAY()&gt;=$A76,COUNTIFS(Board!K$3:K1073,"&lt;="&amp;$C76,Board!L$3:L1073,"="&amp;""),"")</f>
        <v/>
      </c>
      <c r="E76" t="str">
        <f ca="1">IF(TODAY()&gt;=$A76,COUNTIFS(Board!L$3:L1073,"&lt;="&amp;$C76,Board!M$3:M1073,"="&amp;""),"")</f>
        <v/>
      </c>
      <c r="F76" t="str">
        <f ca="1">IF(TODAY()&gt;=$A76,COUNTIFS(Board!M$3:M1073,"&lt;="&amp;$C76,Board!N$3:N1073,"="&amp;""),"")</f>
        <v/>
      </c>
      <c r="G76" t="str">
        <f t="shared" ca="1" si="6"/>
        <v/>
      </c>
      <c r="H76" t="str">
        <f ca="1">IF(TODAY()&gt;=$A76,COUNTIFS(Board!N$3:N1073,"&lt;="&amp;$C76,Board!O$3:O1073,"="&amp;""),"")</f>
        <v/>
      </c>
      <c r="I76" t="str">
        <f ca="1">IF(TODAY()&gt;=$A76,COUNTIFS(Board!O$3:O1073,"&lt;="&amp;$C76,Board!P$3:P1073,"="&amp;""),"")</f>
        <v/>
      </c>
      <c r="J76" t="str">
        <f t="shared" ca="1" si="7"/>
        <v/>
      </c>
      <c r="K76" t="str">
        <f ca="1">IF(TODAY()&gt;=$A76,COUNTIFS(Board!P$3:P1073,"&lt;="&amp;$C76,Board!Q$3:Q1073,"="&amp;""),"")</f>
        <v/>
      </c>
      <c r="L76" t="str">
        <f ca="1">IF(TODAY()&gt;=$A76,COUNTIFS(Board!Q$3:Q1073,"&lt;="&amp;$C76,Board!R$3:R1073,"="&amp;""),"")</f>
        <v/>
      </c>
      <c r="M76" t="str">
        <f t="shared" ca="1" si="8"/>
        <v/>
      </c>
      <c r="N76" t="str">
        <f ca="1">IF(M76&lt;&gt;"",COUNTIFS(Board!R$3:R1074,"&gt;="&amp;'Weekly Summary'!$B76,Board!R$3:R1074,"&lt;="&amp;'Weekly Summary'!$C76),"")</f>
        <v/>
      </c>
      <c r="O76" t="str">
        <f t="shared" ca="1" si="9"/>
        <v/>
      </c>
      <c r="P76" t="str">
        <f>IFERROR(AVERAGEIFS(Board!S$3:S$1000,Board!R$3:R1074,"&gt;="&amp;B76,Board!R$3:R1074,"&lt;="&amp;C76),"")</f>
        <v/>
      </c>
      <c r="Q76" t="str">
        <f ca="1">IF(D76&lt;&gt;"",COUNTIFS(Board!D$3:D$1000,"SPM"&amp;"*",Board!R$3:R$1000,""),"")</f>
        <v/>
      </c>
      <c r="R76" t="str">
        <f ca="1">IF(D76&lt;&gt;"",COUNTIFS(Board!D$3:D1074,"SPM"&amp;"*",Board!K$3:K1074,""),"")</f>
        <v/>
      </c>
    </row>
    <row r="77" spans="1:18" x14ac:dyDescent="0.25">
      <c r="A77" s="4">
        <f t="shared" si="5"/>
        <v>43324</v>
      </c>
      <c r="B77" s="4">
        <v>43324</v>
      </c>
      <c r="C77" s="4">
        <v>43330</v>
      </c>
      <c r="D77" t="str">
        <f ca="1">IF(TODAY()&gt;=$A77,COUNTIFS(Board!K$3:K1074,"&lt;="&amp;$C77,Board!L$3:L1074,"="&amp;""),"")</f>
        <v/>
      </c>
      <c r="E77" t="str">
        <f ca="1">IF(TODAY()&gt;=$A77,COUNTIFS(Board!L$3:L1074,"&lt;="&amp;$C77,Board!M$3:M1074,"="&amp;""),"")</f>
        <v/>
      </c>
      <c r="F77" t="str">
        <f ca="1">IF(TODAY()&gt;=$A77,COUNTIFS(Board!M$3:M1074,"&lt;="&amp;$C77,Board!N$3:N1074,"="&amp;""),"")</f>
        <v/>
      </c>
      <c r="G77" t="str">
        <f t="shared" ca="1" si="6"/>
        <v/>
      </c>
      <c r="H77" t="str">
        <f ca="1">IF(TODAY()&gt;=$A77,COUNTIFS(Board!N$3:N1074,"&lt;="&amp;$C77,Board!O$3:O1074,"="&amp;""),"")</f>
        <v/>
      </c>
      <c r="I77" t="str">
        <f ca="1">IF(TODAY()&gt;=$A77,COUNTIFS(Board!O$3:O1074,"&lt;="&amp;$C77,Board!P$3:P1074,"="&amp;""),"")</f>
        <v/>
      </c>
      <c r="J77" t="str">
        <f t="shared" ca="1" si="7"/>
        <v/>
      </c>
      <c r="K77" t="str">
        <f ca="1">IF(TODAY()&gt;=$A77,COUNTIFS(Board!P$3:P1074,"&lt;="&amp;$C77,Board!Q$3:Q1074,"="&amp;""),"")</f>
        <v/>
      </c>
      <c r="L77" t="str">
        <f ca="1">IF(TODAY()&gt;=$A77,COUNTIFS(Board!Q$3:Q1074,"&lt;="&amp;$C77,Board!R$3:R1074,"="&amp;""),"")</f>
        <v/>
      </c>
      <c r="M77" t="str">
        <f t="shared" ca="1" si="8"/>
        <v/>
      </c>
      <c r="N77" t="str">
        <f ca="1">IF(M77&lt;&gt;"",COUNTIFS(Board!R$3:R1075,"&gt;="&amp;'Weekly Summary'!$B77,Board!R$3:R1075,"&lt;="&amp;'Weekly Summary'!$C77),"")</f>
        <v/>
      </c>
      <c r="O77" t="str">
        <f t="shared" ca="1" si="9"/>
        <v/>
      </c>
      <c r="P77" t="str">
        <f>IFERROR(AVERAGEIFS(Board!S$3:S$1000,Board!R$3:R1075,"&gt;="&amp;B77,Board!R$3:R1075,"&lt;="&amp;C77),"")</f>
        <v/>
      </c>
      <c r="Q77" t="str">
        <f ca="1">IF(D77&lt;&gt;"",COUNTIFS(Board!D$3:D$1000,"SPM"&amp;"*",Board!R$3:R$1000,""),"")</f>
        <v/>
      </c>
      <c r="R77" t="str">
        <f ca="1">IF(D77&lt;&gt;"",COUNTIFS(Board!D$3:D1075,"SPM"&amp;"*",Board!K$3:K1075,""),"")</f>
        <v/>
      </c>
    </row>
    <row r="78" spans="1:18" x14ac:dyDescent="0.25">
      <c r="A78" s="4">
        <f t="shared" si="5"/>
        <v>43331</v>
      </c>
      <c r="B78" s="4">
        <v>43331</v>
      </c>
      <c r="C78" s="4">
        <v>43337</v>
      </c>
      <c r="D78" t="str">
        <f ca="1">IF(TODAY()&gt;=$A78,COUNTIFS(Board!K$3:K1075,"&lt;="&amp;$C78,Board!L$3:L1075,"="&amp;""),"")</f>
        <v/>
      </c>
      <c r="E78" t="str">
        <f ca="1">IF(TODAY()&gt;=$A78,COUNTIFS(Board!L$3:L1075,"&lt;="&amp;$C78,Board!M$3:M1075,"="&amp;""),"")</f>
        <v/>
      </c>
      <c r="F78" t="str">
        <f ca="1">IF(TODAY()&gt;=$A78,COUNTIFS(Board!M$3:M1075,"&lt;="&amp;$C78,Board!N$3:N1075,"="&amp;""),"")</f>
        <v/>
      </c>
      <c r="G78" t="str">
        <f t="shared" ca="1" si="6"/>
        <v/>
      </c>
      <c r="H78" t="str">
        <f ca="1">IF(TODAY()&gt;=$A78,COUNTIFS(Board!N$3:N1075,"&lt;="&amp;$C78,Board!O$3:O1075,"="&amp;""),"")</f>
        <v/>
      </c>
      <c r="I78" t="str">
        <f ca="1">IF(TODAY()&gt;=$A78,COUNTIFS(Board!O$3:O1075,"&lt;="&amp;$C78,Board!P$3:P1075,"="&amp;""),"")</f>
        <v/>
      </c>
      <c r="J78" t="str">
        <f t="shared" ca="1" si="7"/>
        <v/>
      </c>
      <c r="K78" t="str">
        <f ca="1">IF(TODAY()&gt;=$A78,COUNTIFS(Board!P$3:P1075,"&lt;="&amp;$C78,Board!Q$3:Q1075,"="&amp;""),"")</f>
        <v/>
      </c>
      <c r="L78" t="str">
        <f ca="1">IF(TODAY()&gt;=$A78,COUNTIFS(Board!Q$3:Q1075,"&lt;="&amp;$C78,Board!R$3:R1075,"="&amp;""),"")</f>
        <v/>
      </c>
      <c r="M78" t="str">
        <f t="shared" ca="1" si="8"/>
        <v/>
      </c>
      <c r="N78" t="str">
        <f ca="1">IF(M78&lt;&gt;"",COUNTIFS(Board!R$3:R1076,"&gt;="&amp;'Weekly Summary'!$B78,Board!R$3:R1076,"&lt;="&amp;'Weekly Summary'!$C78),"")</f>
        <v/>
      </c>
      <c r="O78" t="str">
        <f t="shared" ca="1" si="9"/>
        <v/>
      </c>
      <c r="P78" t="str">
        <f>IFERROR(AVERAGEIFS(Board!S$3:S$1000,Board!R$3:R1076,"&gt;="&amp;B78,Board!R$3:R1076,"&lt;="&amp;C78),"")</f>
        <v/>
      </c>
      <c r="Q78" t="str">
        <f ca="1">IF(D78&lt;&gt;"",COUNTIFS(Board!D$3:D$1000,"SPM"&amp;"*",Board!R$3:R$1000,""),"")</f>
        <v/>
      </c>
      <c r="R78" t="str">
        <f ca="1">IF(D78&lt;&gt;"",COUNTIFS(Board!D$3:D1076,"SPM"&amp;"*",Board!K$3:K1076,""),"")</f>
        <v/>
      </c>
    </row>
    <row r="79" spans="1:18" x14ac:dyDescent="0.25">
      <c r="A79" s="4">
        <f t="shared" si="5"/>
        <v>43338</v>
      </c>
      <c r="B79" s="4">
        <v>43338</v>
      </c>
      <c r="C79" s="4">
        <v>43344</v>
      </c>
      <c r="D79" t="str">
        <f ca="1">IF(TODAY()&gt;=$A79,COUNTIFS(Board!K$3:K1076,"&lt;="&amp;$C79,Board!L$3:L1076,"="&amp;""),"")</f>
        <v/>
      </c>
      <c r="E79" t="str">
        <f ca="1">IF(TODAY()&gt;=$A79,COUNTIFS(Board!L$3:L1076,"&lt;="&amp;$C79,Board!M$3:M1076,"="&amp;""),"")</f>
        <v/>
      </c>
      <c r="F79" t="str">
        <f ca="1">IF(TODAY()&gt;=$A79,COUNTIFS(Board!M$3:M1076,"&lt;="&amp;$C79,Board!N$3:N1076,"="&amp;""),"")</f>
        <v/>
      </c>
      <c r="G79" t="str">
        <f t="shared" ca="1" si="6"/>
        <v/>
      </c>
      <c r="H79" t="str">
        <f ca="1">IF(TODAY()&gt;=$A79,COUNTIFS(Board!N$3:N1076,"&lt;="&amp;$C79,Board!O$3:O1076,"="&amp;""),"")</f>
        <v/>
      </c>
      <c r="I79" t="str">
        <f ca="1">IF(TODAY()&gt;=$A79,COUNTIFS(Board!O$3:O1076,"&lt;="&amp;$C79,Board!P$3:P1076,"="&amp;""),"")</f>
        <v/>
      </c>
      <c r="J79" t="str">
        <f t="shared" ca="1" si="7"/>
        <v/>
      </c>
      <c r="K79" t="str">
        <f ca="1">IF(TODAY()&gt;=$A79,COUNTIFS(Board!P$3:P1076,"&lt;="&amp;$C79,Board!Q$3:Q1076,"="&amp;""),"")</f>
        <v/>
      </c>
      <c r="L79" t="str">
        <f ca="1">IF(TODAY()&gt;=$A79,COUNTIFS(Board!Q$3:Q1076,"&lt;="&amp;$C79,Board!R$3:R1076,"="&amp;""),"")</f>
        <v/>
      </c>
      <c r="M79" t="str">
        <f t="shared" ca="1" si="8"/>
        <v/>
      </c>
      <c r="N79" t="str">
        <f ca="1">IF(M79&lt;&gt;"",COUNTIFS(Board!R$3:R1077,"&gt;="&amp;'Weekly Summary'!$B79,Board!R$3:R1077,"&lt;="&amp;'Weekly Summary'!$C79),"")</f>
        <v/>
      </c>
      <c r="O79" t="str">
        <f t="shared" ca="1" si="9"/>
        <v/>
      </c>
      <c r="P79" t="str">
        <f>IFERROR(AVERAGEIFS(Board!S$3:S$1000,Board!R$3:R1077,"&gt;="&amp;B79,Board!R$3:R1077,"&lt;="&amp;C79),"")</f>
        <v/>
      </c>
      <c r="Q79" t="str">
        <f ca="1">IF(D79&lt;&gt;"",COUNTIFS(Board!D$3:D$1000,"SPM"&amp;"*",Board!R$3:R$1000,""),"")</f>
        <v/>
      </c>
      <c r="R79" t="str">
        <f ca="1">IF(D79&lt;&gt;"",COUNTIFS(Board!D$3:D1077,"SPM"&amp;"*",Board!K$3:K1077,""),"")</f>
        <v/>
      </c>
    </row>
    <row r="80" spans="1:18" x14ac:dyDescent="0.25">
      <c r="A80" s="4">
        <f t="shared" si="5"/>
        <v>43345</v>
      </c>
      <c r="B80" s="4">
        <v>43345</v>
      </c>
      <c r="C80" s="4">
        <v>43351</v>
      </c>
      <c r="D80" t="str">
        <f ca="1">IF(TODAY()&gt;=$A80,COUNTIFS(Board!K$3:K1077,"&lt;="&amp;$C80,Board!L$3:L1077,"="&amp;""),"")</f>
        <v/>
      </c>
      <c r="E80" t="str">
        <f ca="1">IF(TODAY()&gt;=$A80,COUNTIFS(Board!L$3:L1077,"&lt;="&amp;$C80,Board!M$3:M1077,"="&amp;""),"")</f>
        <v/>
      </c>
      <c r="F80" t="str">
        <f ca="1">IF(TODAY()&gt;=$A80,COUNTIFS(Board!M$3:M1077,"&lt;="&amp;$C80,Board!N$3:N1077,"="&amp;""),"")</f>
        <v/>
      </c>
      <c r="G80" t="str">
        <f t="shared" ca="1" si="6"/>
        <v/>
      </c>
      <c r="H80" t="str">
        <f ca="1">IF(TODAY()&gt;=$A80,COUNTIFS(Board!N$3:N1077,"&lt;="&amp;$C80,Board!O$3:O1077,"="&amp;""),"")</f>
        <v/>
      </c>
      <c r="I80" t="str">
        <f ca="1">IF(TODAY()&gt;=$A80,COUNTIFS(Board!O$3:O1077,"&lt;="&amp;$C80,Board!P$3:P1077,"="&amp;""),"")</f>
        <v/>
      </c>
      <c r="J80" t="str">
        <f t="shared" ca="1" si="7"/>
        <v/>
      </c>
      <c r="K80" t="str">
        <f ca="1">IF(TODAY()&gt;=$A80,COUNTIFS(Board!P$3:P1077,"&lt;="&amp;$C80,Board!Q$3:Q1077,"="&amp;""),"")</f>
        <v/>
      </c>
      <c r="L80" t="str">
        <f ca="1">IF(TODAY()&gt;=$A80,COUNTIFS(Board!Q$3:Q1077,"&lt;="&amp;$C80,Board!R$3:R1077,"="&amp;""),"")</f>
        <v/>
      </c>
      <c r="M80" t="str">
        <f t="shared" ca="1" si="8"/>
        <v/>
      </c>
      <c r="N80" t="str">
        <f ca="1">IF(M80&lt;&gt;"",COUNTIFS(Board!R$3:R1078,"&gt;="&amp;'Weekly Summary'!$B80,Board!R$3:R1078,"&lt;="&amp;'Weekly Summary'!$C80),"")</f>
        <v/>
      </c>
      <c r="O80" t="str">
        <f t="shared" ca="1" si="9"/>
        <v/>
      </c>
      <c r="P80" t="str">
        <f>IFERROR(AVERAGEIFS(Board!S$3:S$1000,Board!R$3:R1078,"&gt;="&amp;B80,Board!R$3:R1078,"&lt;="&amp;C80),"")</f>
        <v/>
      </c>
      <c r="Q80" t="str">
        <f ca="1">IF(D80&lt;&gt;"",COUNTIFS(Board!D$3:D$1000,"SPM"&amp;"*",Board!R$3:R$1000,""),"")</f>
        <v/>
      </c>
      <c r="R80" t="str">
        <f ca="1">IF(D80&lt;&gt;"",COUNTIFS(Board!D$3:D1078,"SPM"&amp;"*",Board!K$3:K1078,""),"")</f>
        <v/>
      </c>
    </row>
    <row r="81" spans="1:18" x14ac:dyDescent="0.25">
      <c r="A81" s="4">
        <f t="shared" si="5"/>
        <v>43352</v>
      </c>
      <c r="B81" s="4">
        <v>43352</v>
      </c>
      <c r="C81" s="4">
        <v>43358</v>
      </c>
      <c r="D81" t="str">
        <f ca="1">IF(TODAY()&gt;=$A81,COUNTIFS(Board!K$3:K1078,"&lt;="&amp;$C81,Board!L$3:L1078,"="&amp;""),"")</f>
        <v/>
      </c>
      <c r="E81" t="str">
        <f ca="1">IF(TODAY()&gt;=$A81,COUNTIFS(Board!L$3:L1078,"&lt;="&amp;$C81,Board!M$3:M1078,"="&amp;""),"")</f>
        <v/>
      </c>
      <c r="F81" t="str">
        <f ca="1">IF(TODAY()&gt;=$A81,COUNTIFS(Board!M$3:M1078,"&lt;="&amp;$C81,Board!N$3:N1078,"="&amp;""),"")</f>
        <v/>
      </c>
      <c r="G81" t="str">
        <f t="shared" ca="1" si="6"/>
        <v/>
      </c>
      <c r="H81" t="str">
        <f ca="1">IF(TODAY()&gt;=$A81,COUNTIFS(Board!N$3:N1078,"&lt;="&amp;$C81,Board!O$3:O1078,"="&amp;""),"")</f>
        <v/>
      </c>
      <c r="I81" t="str">
        <f ca="1">IF(TODAY()&gt;=$A81,COUNTIFS(Board!O$3:O1078,"&lt;="&amp;$C81,Board!P$3:P1078,"="&amp;""),"")</f>
        <v/>
      </c>
      <c r="J81" t="str">
        <f t="shared" ca="1" si="7"/>
        <v/>
      </c>
      <c r="K81" t="str">
        <f ca="1">IF(TODAY()&gt;=$A81,COUNTIFS(Board!P$3:P1078,"&lt;="&amp;$C81,Board!Q$3:Q1078,"="&amp;""),"")</f>
        <v/>
      </c>
      <c r="L81" t="str">
        <f ca="1">IF(TODAY()&gt;=$A81,COUNTIFS(Board!Q$3:Q1078,"&lt;="&amp;$C81,Board!R$3:R1078,"="&amp;""),"")</f>
        <v/>
      </c>
      <c r="M81" t="str">
        <f t="shared" ca="1" si="8"/>
        <v/>
      </c>
      <c r="N81" t="str">
        <f ca="1">IF(M81&lt;&gt;"",COUNTIFS(Board!R$3:R1079,"&gt;="&amp;'Weekly Summary'!$B81,Board!R$3:R1079,"&lt;="&amp;'Weekly Summary'!$C81),"")</f>
        <v/>
      </c>
      <c r="O81" t="str">
        <f t="shared" ca="1" si="9"/>
        <v/>
      </c>
      <c r="P81" t="str">
        <f>IFERROR(AVERAGEIFS(Board!S$3:S$1000,Board!R$3:R1079,"&gt;="&amp;B81,Board!R$3:R1079,"&lt;="&amp;C81),"")</f>
        <v/>
      </c>
      <c r="Q81" t="str">
        <f ca="1">IF(D81&lt;&gt;"",COUNTIFS(Board!D$3:D$1000,"SPM"&amp;"*",Board!R$3:R$1000,""),"")</f>
        <v/>
      </c>
      <c r="R81" t="str">
        <f ca="1">IF(D81&lt;&gt;"",COUNTIFS(Board!D$3:D1079,"SPM"&amp;"*",Board!K$3:K1079,""),"")</f>
        <v/>
      </c>
    </row>
    <row r="82" spans="1:18" x14ac:dyDescent="0.25">
      <c r="A82" s="4">
        <f t="shared" si="5"/>
        <v>43359</v>
      </c>
      <c r="B82" s="4">
        <v>43359</v>
      </c>
      <c r="C82" s="4">
        <v>43365</v>
      </c>
      <c r="D82" t="str">
        <f ca="1">IF(TODAY()&gt;=$A82,COUNTIFS(Board!K$3:K1079,"&lt;="&amp;$C82,Board!L$3:L1079,"="&amp;""),"")</f>
        <v/>
      </c>
      <c r="E82" t="str">
        <f ca="1">IF(TODAY()&gt;=$A82,COUNTIFS(Board!L$3:L1079,"&lt;="&amp;$C82,Board!M$3:M1079,"="&amp;""),"")</f>
        <v/>
      </c>
      <c r="F82" t="str">
        <f ca="1">IF(TODAY()&gt;=$A82,COUNTIFS(Board!M$3:M1079,"&lt;="&amp;$C82,Board!N$3:N1079,"="&amp;""),"")</f>
        <v/>
      </c>
      <c r="G82" t="str">
        <f t="shared" ca="1" si="6"/>
        <v/>
      </c>
      <c r="H82" t="str">
        <f ca="1">IF(TODAY()&gt;=$A82,COUNTIFS(Board!N$3:N1079,"&lt;="&amp;$C82,Board!O$3:O1079,"="&amp;""),"")</f>
        <v/>
      </c>
      <c r="I82" t="str">
        <f ca="1">IF(TODAY()&gt;=$A82,COUNTIFS(Board!O$3:O1079,"&lt;="&amp;$C82,Board!P$3:P1079,"="&amp;""),"")</f>
        <v/>
      </c>
      <c r="J82" t="str">
        <f t="shared" ca="1" si="7"/>
        <v/>
      </c>
      <c r="K82" t="str">
        <f ca="1">IF(TODAY()&gt;=$A82,COUNTIFS(Board!P$3:P1079,"&lt;="&amp;$C82,Board!Q$3:Q1079,"="&amp;""),"")</f>
        <v/>
      </c>
      <c r="L82" t="str">
        <f ca="1">IF(TODAY()&gt;=$A82,COUNTIFS(Board!Q$3:Q1079,"&lt;="&amp;$C82,Board!R$3:R1079,"="&amp;""),"")</f>
        <v/>
      </c>
      <c r="M82" t="str">
        <f t="shared" ca="1" si="8"/>
        <v/>
      </c>
      <c r="N82" t="str">
        <f ca="1">IF(M82&lt;&gt;"",COUNTIFS(Board!R$3:R1080,"&gt;="&amp;'Weekly Summary'!$B82,Board!R$3:R1080,"&lt;="&amp;'Weekly Summary'!$C82),"")</f>
        <v/>
      </c>
      <c r="O82" t="str">
        <f t="shared" ca="1" si="9"/>
        <v/>
      </c>
      <c r="P82" t="str">
        <f>IFERROR(AVERAGEIFS(Board!S$3:S$1000,Board!R$3:R1080,"&gt;="&amp;B82,Board!R$3:R1080,"&lt;="&amp;C82),"")</f>
        <v/>
      </c>
      <c r="Q82" t="str">
        <f ca="1">IF(D82&lt;&gt;"",COUNTIFS(Board!D$3:D$1000,"SPM"&amp;"*",Board!R$3:R$1000,""),"")</f>
        <v/>
      </c>
      <c r="R82" t="str">
        <f ca="1">IF(D82&lt;&gt;"",COUNTIFS(Board!D$3:D1080,"SPM"&amp;"*",Board!K$3:K1080,""),"")</f>
        <v/>
      </c>
    </row>
    <row r="83" spans="1:18" x14ac:dyDescent="0.25">
      <c r="A83" s="4">
        <f t="shared" si="5"/>
        <v>43366</v>
      </c>
      <c r="B83" s="4">
        <v>43366</v>
      </c>
      <c r="C83" s="4">
        <v>43372</v>
      </c>
      <c r="D83" t="str">
        <f ca="1">IF(TODAY()&gt;=$A83,COUNTIFS(Board!K$3:K1080,"&lt;="&amp;$C83,Board!L$3:L1080,"="&amp;""),"")</f>
        <v/>
      </c>
      <c r="E83" t="str">
        <f ca="1">IF(TODAY()&gt;=$A83,COUNTIFS(Board!L$3:L1080,"&lt;="&amp;$C83,Board!M$3:M1080,"="&amp;""),"")</f>
        <v/>
      </c>
      <c r="F83" t="str">
        <f ca="1">IF(TODAY()&gt;=$A83,COUNTIFS(Board!M$3:M1080,"&lt;="&amp;$C83,Board!N$3:N1080,"="&amp;""),"")</f>
        <v/>
      </c>
      <c r="G83" t="str">
        <f t="shared" ca="1" si="6"/>
        <v/>
      </c>
      <c r="H83" t="str">
        <f ca="1">IF(TODAY()&gt;=$A83,COUNTIFS(Board!N$3:N1080,"&lt;="&amp;$C83,Board!O$3:O1080,"="&amp;""),"")</f>
        <v/>
      </c>
      <c r="I83" t="str">
        <f ca="1">IF(TODAY()&gt;=$A83,COUNTIFS(Board!O$3:O1080,"&lt;="&amp;$C83,Board!P$3:P1080,"="&amp;""),"")</f>
        <v/>
      </c>
      <c r="J83" t="str">
        <f t="shared" ca="1" si="7"/>
        <v/>
      </c>
      <c r="K83" t="str">
        <f ca="1">IF(TODAY()&gt;=$A83,COUNTIFS(Board!P$3:P1080,"&lt;="&amp;$C83,Board!Q$3:Q1080,"="&amp;""),"")</f>
        <v/>
      </c>
      <c r="L83" t="str">
        <f ca="1">IF(TODAY()&gt;=$A83,COUNTIFS(Board!Q$3:Q1080,"&lt;="&amp;$C83,Board!R$3:R1080,"="&amp;""),"")</f>
        <v/>
      </c>
      <c r="M83" t="str">
        <f t="shared" ca="1" si="8"/>
        <v/>
      </c>
      <c r="N83" t="str">
        <f ca="1">IF(M83&lt;&gt;"",COUNTIFS(Board!R$3:R1081,"&gt;="&amp;'Weekly Summary'!$B83,Board!R$3:R1081,"&lt;="&amp;'Weekly Summary'!$C83),"")</f>
        <v/>
      </c>
      <c r="O83" t="str">
        <f t="shared" ca="1" si="9"/>
        <v/>
      </c>
      <c r="P83" t="str">
        <f>IFERROR(AVERAGEIFS(Board!S$3:S$1000,Board!R$3:R1081,"&gt;="&amp;B83,Board!R$3:R1081,"&lt;="&amp;C83),"")</f>
        <v/>
      </c>
      <c r="Q83" t="str">
        <f ca="1">IF(D83&lt;&gt;"",COUNTIFS(Board!D$3:D$1000,"SPM"&amp;"*",Board!R$3:R$1000,""),"")</f>
        <v/>
      </c>
      <c r="R83" t="str">
        <f ca="1">IF(D83&lt;&gt;"",COUNTIFS(Board!D$3:D1081,"SPM"&amp;"*",Board!K$3:K1081,""),"")</f>
        <v/>
      </c>
    </row>
    <row r="84" spans="1:18" x14ac:dyDescent="0.25">
      <c r="A84" s="4">
        <f t="shared" ref="A84:A147" si="10">B84</f>
        <v>43373</v>
      </c>
      <c r="B84" s="4">
        <v>43373</v>
      </c>
      <c r="C84" s="4">
        <v>43379</v>
      </c>
      <c r="D84" t="str">
        <f ca="1">IF(TODAY()&gt;=$A84,COUNTIFS(Board!K$3:K1081,"&lt;="&amp;$C84,Board!L$3:L1081,"="&amp;""),"")</f>
        <v/>
      </c>
      <c r="E84" t="str">
        <f ca="1">IF(TODAY()&gt;=$A84,COUNTIFS(Board!L$3:L1081,"&lt;="&amp;$C84,Board!M$3:M1081,"="&amp;""),"")</f>
        <v/>
      </c>
      <c r="F84" t="str">
        <f ca="1">IF(TODAY()&gt;=$A84,COUNTIFS(Board!M$3:M1081,"&lt;="&amp;$C84,Board!N$3:N1081,"="&amp;""),"")</f>
        <v/>
      </c>
      <c r="G84" t="str">
        <f t="shared" ca="1" si="6"/>
        <v/>
      </c>
      <c r="H84" t="str">
        <f ca="1">IF(TODAY()&gt;=$A84,COUNTIFS(Board!N$3:N1081,"&lt;="&amp;$C84,Board!O$3:O1081,"="&amp;""),"")</f>
        <v/>
      </c>
      <c r="I84" t="str">
        <f ca="1">IF(TODAY()&gt;=$A84,COUNTIFS(Board!O$3:O1081,"&lt;="&amp;$C84,Board!P$3:P1081,"="&amp;""),"")</f>
        <v/>
      </c>
      <c r="J84" t="str">
        <f t="shared" ca="1" si="7"/>
        <v/>
      </c>
      <c r="K84" t="str">
        <f ca="1">IF(TODAY()&gt;=$A84,COUNTIFS(Board!P$3:P1081,"&lt;="&amp;$C84,Board!Q$3:Q1081,"="&amp;""),"")</f>
        <v/>
      </c>
      <c r="L84" t="str">
        <f ca="1">IF(TODAY()&gt;=$A84,COUNTIFS(Board!Q$3:Q1081,"&lt;="&amp;$C84,Board!R$3:R1081,"="&amp;""),"")</f>
        <v/>
      </c>
      <c r="M84" t="str">
        <f t="shared" ca="1" si="8"/>
        <v/>
      </c>
      <c r="N84" t="str">
        <f ca="1">IF(M84&lt;&gt;"",COUNTIFS(Board!R$3:R1082,"&gt;="&amp;'Weekly Summary'!$B84,Board!R$3:R1082,"&lt;="&amp;'Weekly Summary'!$C84),"")</f>
        <v/>
      </c>
      <c r="O84" t="str">
        <f t="shared" ca="1" si="9"/>
        <v/>
      </c>
      <c r="P84" t="str">
        <f>IFERROR(AVERAGEIFS(Board!S$3:S$1000,Board!R$3:R1082,"&gt;="&amp;B84,Board!R$3:R1082,"&lt;="&amp;C84),"")</f>
        <v/>
      </c>
      <c r="Q84" t="str">
        <f ca="1">IF(D84&lt;&gt;"",COUNTIFS(Board!D$3:D$1000,"SPM"&amp;"*",Board!R$3:R$1000,""),"")</f>
        <v/>
      </c>
      <c r="R84" t="str">
        <f ca="1">IF(D84&lt;&gt;"",COUNTIFS(Board!D$3:D1082,"SPM"&amp;"*",Board!K$3:K1082,""),"")</f>
        <v/>
      </c>
    </row>
    <row r="85" spans="1:18" x14ac:dyDescent="0.25">
      <c r="A85" s="4">
        <f t="shared" si="10"/>
        <v>43380</v>
      </c>
      <c r="B85" s="4">
        <v>43380</v>
      </c>
      <c r="C85" s="4">
        <v>43386</v>
      </c>
      <c r="D85" t="str">
        <f ca="1">IF(TODAY()&gt;=$A85,COUNTIFS(Board!K$3:K1082,"&lt;="&amp;$C85,Board!L$3:L1082,"="&amp;""),"")</f>
        <v/>
      </c>
      <c r="E85" t="str">
        <f ca="1">IF(TODAY()&gt;=$A85,COUNTIFS(Board!L$3:L1082,"&lt;="&amp;$C85,Board!M$3:M1082,"="&amp;""),"")</f>
        <v/>
      </c>
      <c r="F85" t="str">
        <f ca="1">IF(TODAY()&gt;=$A85,COUNTIFS(Board!M$3:M1082,"&lt;="&amp;$C85,Board!N$3:N1082,"="&amp;""),"")</f>
        <v/>
      </c>
      <c r="G85" t="str">
        <f t="shared" ca="1" si="6"/>
        <v/>
      </c>
      <c r="H85" t="str">
        <f ca="1">IF(TODAY()&gt;=$A85,COUNTIFS(Board!N$3:N1082,"&lt;="&amp;$C85,Board!O$3:O1082,"="&amp;""),"")</f>
        <v/>
      </c>
      <c r="I85" t="str">
        <f ca="1">IF(TODAY()&gt;=$A85,COUNTIFS(Board!O$3:O1082,"&lt;="&amp;$C85,Board!P$3:P1082,"="&amp;""),"")</f>
        <v/>
      </c>
      <c r="J85" t="str">
        <f t="shared" ca="1" si="7"/>
        <v/>
      </c>
      <c r="K85" t="str">
        <f ca="1">IF(TODAY()&gt;=$A85,COUNTIFS(Board!P$3:P1082,"&lt;="&amp;$C85,Board!Q$3:Q1082,"="&amp;""),"")</f>
        <v/>
      </c>
      <c r="L85" t="str">
        <f ca="1">IF(TODAY()&gt;=$A85,COUNTIFS(Board!Q$3:Q1082,"&lt;="&amp;$C85,Board!R$3:R1082,"="&amp;""),"")</f>
        <v/>
      </c>
      <c r="M85" t="str">
        <f t="shared" ca="1" si="8"/>
        <v/>
      </c>
      <c r="N85" t="str">
        <f ca="1">IF(M85&lt;&gt;"",COUNTIFS(Board!R$3:R1083,"&gt;="&amp;'Weekly Summary'!$B85,Board!R$3:R1083,"&lt;="&amp;'Weekly Summary'!$C85),"")</f>
        <v/>
      </c>
      <c r="O85" t="str">
        <f t="shared" ca="1" si="9"/>
        <v/>
      </c>
      <c r="P85" t="str">
        <f>IFERROR(AVERAGEIFS(Board!S$3:S$1000,Board!R$3:R1083,"&gt;="&amp;B85,Board!R$3:R1083,"&lt;="&amp;C85),"")</f>
        <v/>
      </c>
      <c r="Q85" t="str">
        <f ca="1">IF(D85&lt;&gt;"",COUNTIFS(Board!D$3:D$1000,"SPM"&amp;"*",Board!R$3:R$1000,""),"")</f>
        <v/>
      </c>
      <c r="R85" t="str">
        <f ca="1">IF(D85&lt;&gt;"",COUNTIFS(Board!D$3:D1083,"SPM"&amp;"*",Board!K$3:K1083,""),"")</f>
        <v/>
      </c>
    </row>
    <row r="86" spans="1:18" x14ac:dyDescent="0.25">
      <c r="A86" s="4">
        <f t="shared" si="10"/>
        <v>43387</v>
      </c>
      <c r="B86" s="4">
        <v>43387</v>
      </c>
      <c r="C86" s="4">
        <v>43393</v>
      </c>
      <c r="D86" t="str">
        <f ca="1">IF(TODAY()&gt;=$A86,COUNTIFS(Board!K$3:K1083,"&lt;="&amp;$C86,Board!L$3:L1083,"="&amp;""),"")</f>
        <v/>
      </c>
      <c r="E86" t="str">
        <f ca="1">IF(TODAY()&gt;=$A86,COUNTIFS(Board!L$3:L1083,"&lt;="&amp;$C86,Board!M$3:M1083,"="&amp;""),"")</f>
        <v/>
      </c>
      <c r="F86" t="str">
        <f ca="1">IF(TODAY()&gt;=$A86,COUNTIFS(Board!M$3:M1083,"&lt;="&amp;$C86,Board!N$3:N1083,"="&amp;""),"")</f>
        <v/>
      </c>
      <c r="G86" t="str">
        <f t="shared" ca="1" si="6"/>
        <v/>
      </c>
      <c r="H86" t="str">
        <f ca="1">IF(TODAY()&gt;=$A86,COUNTIFS(Board!N$3:N1083,"&lt;="&amp;$C86,Board!O$3:O1083,"="&amp;""),"")</f>
        <v/>
      </c>
      <c r="I86" t="str">
        <f ca="1">IF(TODAY()&gt;=$A86,COUNTIFS(Board!O$3:O1083,"&lt;="&amp;$C86,Board!P$3:P1083,"="&amp;""),"")</f>
        <v/>
      </c>
      <c r="J86" t="str">
        <f t="shared" ca="1" si="7"/>
        <v/>
      </c>
      <c r="K86" t="str">
        <f ca="1">IF(TODAY()&gt;=$A86,COUNTIFS(Board!P$3:P1083,"&lt;="&amp;$C86,Board!Q$3:Q1083,"="&amp;""),"")</f>
        <v/>
      </c>
      <c r="L86" t="str">
        <f ca="1">IF(TODAY()&gt;=$A86,COUNTIFS(Board!Q$3:Q1083,"&lt;="&amp;$C86,Board!R$3:R1083,"="&amp;""),"")</f>
        <v/>
      </c>
      <c r="M86" t="str">
        <f t="shared" ca="1" si="8"/>
        <v/>
      </c>
      <c r="N86" t="str">
        <f ca="1">IF(M86&lt;&gt;"",COUNTIFS(Board!R$3:R1084,"&gt;="&amp;'Weekly Summary'!$B86,Board!R$3:R1084,"&lt;="&amp;'Weekly Summary'!$C86),"")</f>
        <v/>
      </c>
      <c r="O86" t="str">
        <f t="shared" ca="1" si="9"/>
        <v/>
      </c>
      <c r="P86" t="str">
        <f>IFERROR(AVERAGEIFS(Board!S$3:S$1000,Board!R$3:R1084,"&gt;="&amp;B86,Board!R$3:R1084,"&lt;="&amp;C86),"")</f>
        <v/>
      </c>
      <c r="Q86" t="str">
        <f ca="1">IF(D86&lt;&gt;"",COUNTIFS(Board!D$3:D$1000,"SPM"&amp;"*",Board!R$3:R$1000,""),"")</f>
        <v/>
      </c>
      <c r="R86" t="str">
        <f ca="1">IF(D86&lt;&gt;"",COUNTIFS(Board!D$3:D1084,"SPM"&amp;"*",Board!K$3:K1084,""),"")</f>
        <v/>
      </c>
    </row>
    <row r="87" spans="1:18" x14ac:dyDescent="0.25">
      <c r="A87" s="4">
        <f t="shared" si="10"/>
        <v>43394</v>
      </c>
      <c r="B87" s="4">
        <v>43394</v>
      </c>
      <c r="C87" s="4">
        <v>43400</v>
      </c>
      <c r="D87" t="str">
        <f ca="1">IF(TODAY()&gt;=$A87,COUNTIFS(Board!K$3:K1084,"&lt;="&amp;$C87,Board!L$3:L1084,"="&amp;""),"")</f>
        <v/>
      </c>
      <c r="E87" t="str">
        <f ca="1">IF(TODAY()&gt;=$A87,COUNTIFS(Board!L$3:L1084,"&lt;="&amp;$C87,Board!M$3:M1084,"="&amp;""),"")</f>
        <v/>
      </c>
      <c r="F87" t="str">
        <f ca="1">IF(TODAY()&gt;=$A87,COUNTIFS(Board!M$3:M1084,"&lt;="&amp;$C87,Board!N$3:N1084,"="&amp;""),"")</f>
        <v/>
      </c>
      <c r="G87" t="str">
        <f t="shared" ca="1" si="6"/>
        <v/>
      </c>
      <c r="H87" t="str">
        <f ca="1">IF(TODAY()&gt;=$A87,COUNTIFS(Board!N$3:N1084,"&lt;="&amp;$C87,Board!O$3:O1084,"="&amp;""),"")</f>
        <v/>
      </c>
      <c r="I87" t="str">
        <f ca="1">IF(TODAY()&gt;=$A87,COUNTIFS(Board!O$3:O1084,"&lt;="&amp;$C87,Board!P$3:P1084,"="&amp;""),"")</f>
        <v/>
      </c>
      <c r="J87" t="str">
        <f t="shared" ca="1" si="7"/>
        <v/>
      </c>
      <c r="K87" t="str">
        <f ca="1">IF(TODAY()&gt;=$A87,COUNTIFS(Board!P$3:P1084,"&lt;="&amp;$C87,Board!Q$3:Q1084,"="&amp;""),"")</f>
        <v/>
      </c>
      <c r="L87" t="str">
        <f ca="1">IF(TODAY()&gt;=$A87,COUNTIFS(Board!Q$3:Q1084,"&lt;="&amp;$C87,Board!R$3:R1084,"="&amp;""),"")</f>
        <v/>
      </c>
      <c r="M87" t="str">
        <f t="shared" ca="1" si="8"/>
        <v/>
      </c>
      <c r="N87" t="str">
        <f ca="1">IF(M87&lt;&gt;"",COUNTIFS(Board!R$3:R1085,"&gt;="&amp;'Weekly Summary'!$B87,Board!R$3:R1085,"&lt;="&amp;'Weekly Summary'!$C87),"")</f>
        <v/>
      </c>
      <c r="O87" t="str">
        <f t="shared" ca="1" si="9"/>
        <v/>
      </c>
      <c r="P87" t="str">
        <f>IFERROR(AVERAGEIFS(Board!S$3:S$1000,Board!R$3:R1085,"&gt;="&amp;B87,Board!R$3:R1085,"&lt;="&amp;C87),"")</f>
        <v/>
      </c>
      <c r="Q87" t="str">
        <f ca="1">IF(D87&lt;&gt;"",COUNTIFS(Board!D$3:D$1000,"SPM"&amp;"*",Board!R$3:R$1000,""),"")</f>
        <v/>
      </c>
      <c r="R87" t="str">
        <f ca="1">IF(D87&lt;&gt;"",COUNTIFS(Board!D$3:D1085,"SPM"&amp;"*",Board!K$3:K1085,""),"")</f>
        <v/>
      </c>
    </row>
    <row r="88" spans="1:18" x14ac:dyDescent="0.25">
      <c r="A88" s="4">
        <f t="shared" si="10"/>
        <v>43401</v>
      </c>
      <c r="B88" s="4">
        <v>43401</v>
      </c>
      <c r="C88" s="4">
        <v>43407</v>
      </c>
      <c r="D88" t="str">
        <f ca="1">IF(TODAY()&gt;=$A88,COUNTIFS(Board!K$3:K1085,"&lt;="&amp;$C88,Board!L$3:L1085,"="&amp;""),"")</f>
        <v/>
      </c>
      <c r="E88" t="str">
        <f ca="1">IF(TODAY()&gt;=$A88,COUNTIFS(Board!L$3:L1085,"&lt;="&amp;$C88,Board!M$3:M1085,"="&amp;""),"")</f>
        <v/>
      </c>
      <c r="F88" t="str">
        <f ca="1">IF(TODAY()&gt;=$A88,COUNTIFS(Board!M$3:M1085,"&lt;="&amp;$C88,Board!N$3:N1085,"="&amp;""),"")</f>
        <v/>
      </c>
      <c r="G88" t="str">
        <f t="shared" ca="1" si="6"/>
        <v/>
      </c>
      <c r="H88" t="str">
        <f ca="1">IF(TODAY()&gt;=$A88,COUNTIFS(Board!N$3:N1085,"&lt;="&amp;$C88,Board!O$3:O1085,"="&amp;""),"")</f>
        <v/>
      </c>
      <c r="I88" t="str">
        <f ca="1">IF(TODAY()&gt;=$A88,COUNTIFS(Board!O$3:O1085,"&lt;="&amp;$C88,Board!P$3:P1085,"="&amp;""),"")</f>
        <v/>
      </c>
      <c r="J88" t="str">
        <f t="shared" ca="1" si="7"/>
        <v/>
      </c>
      <c r="K88" t="str">
        <f ca="1">IF(TODAY()&gt;=$A88,COUNTIFS(Board!P$3:P1085,"&lt;="&amp;$C88,Board!Q$3:Q1085,"="&amp;""),"")</f>
        <v/>
      </c>
      <c r="L88" t="str">
        <f ca="1">IF(TODAY()&gt;=$A88,COUNTIFS(Board!Q$3:Q1085,"&lt;="&amp;$C88,Board!R$3:R1085,"="&amp;""),"")</f>
        <v/>
      </c>
      <c r="M88" t="str">
        <f t="shared" ca="1" si="8"/>
        <v/>
      </c>
      <c r="N88" t="str">
        <f ca="1">IF(M88&lt;&gt;"",COUNTIFS(Board!R$3:R1086,"&gt;="&amp;'Weekly Summary'!$B88,Board!R$3:R1086,"&lt;="&amp;'Weekly Summary'!$C88),"")</f>
        <v/>
      </c>
      <c r="O88" t="str">
        <f t="shared" ca="1" si="9"/>
        <v/>
      </c>
      <c r="P88" t="str">
        <f>IFERROR(AVERAGEIFS(Board!S$3:S$1000,Board!R$3:R1086,"&gt;="&amp;B88,Board!R$3:R1086,"&lt;="&amp;C88),"")</f>
        <v/>
      </c>
      <c r="Q88" t="str">
        <f ca="1">IF(D88&lt;&gt;"",COUNTIFS(Board!D$3:D$1000,"SPM"&amp;"*",Board!R$3:R$1000,""),"")</f>
        <v/>
      </c>
      <c r="R88" t="str">
        <f ca="1">IF(D88&lt;&gt;"",COUNTIFS(Board!D$3:D1086,"SPM"&amp;"*",Board!K$3:K1086,""),"")</f>
        <v/>
      </c>
    </row>
    <row r="89" spans="1:18" x14ac:dyDescent="0.25">
      <c r="A89" s="4">
        <f t="shared" si="10"/>
        <v>43408</v>
      </c>
      <c r="B89" s="4">
        <v>43408</v>
      </c>
      <c r="C89" s="4">
        <v>43414</v>
      </c>
      <c r="D89" t="str">
        <f ca="1">IF(TODAY()&gt;=$A89,COUNTIFS(Board!K$3:K1086,"&lt;="&amp;$C89,Board!L$3:L1086,"="&amp;""),"")</f>
        <v/>
      </c>
      <c r="E89" t="str">
        <f ca="1">IF(TODAY()&gt;=$A89,COUNTIFS(Board!L$3:L1086,"&lt;="&amp;$C89,Board!M$3:M1086,"="&amp;""),"")</f>
        <v/>
      </c>
      <c r="F89" t="str">
        <f ca="1">IF(TODAY()&gt;=$A89,COUNTIFS(Board!M$3:M1086,"&lt;="&amp;$C89,Board!N$3:N1086,"="&amp;""),"")</f>
        <v/>
      </c>
      <c r="G89" t="str">
        <f t="shared" ca="1" si="6"/>
        <v/>
      </c>
      <c r="H89" t="str">
        <f ca="1">IF(TODAY()&gt;=$A89,COUNTIFS(Board!N$3:N1086,"&lt;="&amp;$C89,Board!O$3:O1086,"="&amp;""),"")</f>
        <v/>
      </c>
      <c r="I89" t="str">
        <f ca="1">IF(TODAY()&gt;=$A89,COUNTIFS(Board!O$3:O1086,"&lt;="&amp;$C89,Board!P$3:P1086,"="&amp;""),"")</f>
        <v/>
      </c>
      <c r="J89" t="str">
        <f t="shared" ca="1" si="7"/>
        <v/>
      </c>
      <c r="K89" t="str">
        <f ca="1">IF(TODAY()&gt;=$A89,COUNTIFS(Board!P$3:P1086,"&lt;="&amp;$C89,Board!Q$3:Q1086,"="&amp;""),"")</f>
        <v/>
      </c>
      <c r="L89" t="str">
        <f ca="1">IF(TODAY()&gt;=$A89,COUNTIFS(Board!Q$3:Q1086,"&lt;="&amp;$C89,Board!R$3:R1086,"="&amp;""),"")</f>
        <v/>
      </c>
      <c r="M89" t="str">
        <f t="shared" ca="1" si="8"/>
        <v/>
      </c>
      <c r="N89" t="str">
        <f ca="1">IF(M89&lt;&gt;"",COUNTIFS(Board!R$3:R1087,"&gt;="&amp;'Weekly Summary'!$B89,Board!R$3:R1087,"&lt;="&amp;'Weekly Summary'!$C89),"")</f>
        <v/>
      </c>
      <c r="O89" t="str">
        <f t="shared" ca="1" si="9"/>
        <v/>
      </c>
      <c r="P89" t="str">
        <f>IFERROR(AVERAGEIFS(Board!S$3:S$1000,Board!R$3:R1087,"&gt;="&amp;B89,Board!R$3:R1087,"&lt;="&amp;C89),"")</f>
        <v/>
      </c>
      <c r="Q89" t="str">
        <f ca="1">IF(D89&lt;&gt;"",COUNTIFS(Board!D$3:D$1000,"SPM"&amp;"*",Board!R$3:R$1000,""),"")</f>
        <v/>
      </c>
      <c r="R89" t="str">
        <f ca="1">IF(D89&lt;&gt;"",COUNTIFS(Board!D$3:D1087,"SPM"&amp;"*",Board!K$3:K1087,""),"")</f>
        <v/>
      </c>
    </row>
    <row r="90" spans="1:18" x14ac:dyDescent="0.25">
      <c r="A90" s="4">
        <f t="shared" si="10"/>
        <v>43415</v>
      </c>
      <c r="B90" s="4">
        <v>43415</v>
      </c>
      <c r="C90" s="4">
        <v>43421</v>
      </c>
      <c r="D90" t="str">
        <f ca="1">IF(TODAY()&gt;=$A90,COUNTIFS(Board!K$3:K1087,"&lt;="&amp;$C90,Board!L$3:L1087,"="&amp;""),"")</f>
        <v/>
      </c>
      <c r="E90" t="str">
        <f ca="1">IF(TODAY()&gt;=$A90,COUNTIFS(Board!L$3:L1087,"&lt;="&amp;$C90,Board!M$3:M1087,"="&amp;""),"")</f>
        <v/>
      </c>
      <c r="F90" t="str">
        <f ca="1">IF(TODAY()&gt;=$A90,COUNTIFS(Board!M$3:M1087,"&lt;="&amp;$C90,Board!N$3:N1087,"="&amp;""),"")</f>
        <v/>
      </c>
      <c r="G90" t="str">
        <f t="shared" ca="1" si="6"/>
        <v/>
      </c>
      <c r="H90" t="str">
        <f ca="1">IF(TODAY()&gt;=$A90,COUNTIFS(Board!N$3:N1087,"&lt;="&amp;$C90,Board!O$3:O1087,"="&amp;""),"")</f>
        <v/>
      </c>
      <c r="I90" t="str">
        <f ca="1">IF(TODAY()&gt;=$A90,COUNTIFS(Board!O$3:O1087,"&lt;="&amp;$C90,Board!P$3:P1087,"="&amp;""),"")</f>
        <v/>
      </c>
      <c r="J90" t="str">
        <f t="shared" ca="1" si="7"/>
        <v/>
      </c>
      <c r="K90" t="str">
        <f ca="1">IF(TODAY()&gt;=$A90,COUNTIFS(Board!P$3:P1087,"&lt;="&amp;$C90,Board!Q$3:Q1087,"="&amp;""),"")</f>
        <v/>
      </c>
      <c r="L90" t="str">
        <f ca="1">IF(TODAY()&gt;=$A90,COUNTIFS(Board!Q$3:Q1087,"&lt;="&amp;$C90,Board!R$3:R1087,"="&amp;""),"")</f>
        <v/>
      </c>
      <c r="M90" t="str">
        <f t="shared" ca="1" si="8"/>
        <v/>
      </c>
      <c r="N90" t="str">
        <f ca="1">IF(M90&lt;&gt;"",COUNTIFS(Board!R$3:R1088,"&gt;="&amp;'Weekly Summary'!$B90,Board!R$3:R1088,"&lt;="&amp;'Weekly Summary'!$C90),"")</f>
        <v/>
      </c>
      <c r="O90" t="str">
        <f t="shared" ca="1" si="9"/>
        <v/>
      </c>
      <c r="P90" t="str">
        <f>IFERROR(AVERAGEIFS(Board!S$3:S$1000,Board!R$3:R1088,"&gt;="&amp;B90,Board!R$3:R1088,"&lt;="&amp;C90),"")</f>
        <v/>
      </c>
      <c r="Q90" t="str">
        <f ca="1">IF(D90&lt;&gt;"",COUNTIFS(Board!D$3:D$1000,"SPM"&amp;"*",Board!R$3:R$1000,""),"")</f>
        <v/>
      </c>
      <c r="R90" t="str">
        <f ca="1">IF(D90&lt;&gt;"",COUNTIFS(Board!D$3:D1088,"SPM"&amp;"*",Board!K$3:K1088,""),"")</f>
        <v/>
      </c>
    </row>
    <row r="91" spans="1:18" x14ac:dyDescent="0.25">
      <c r="A91" s="4">
        <f t="shared" si="10"/>
        <v>43422</v>
      </c>
      <c r="B91" s="4">
        <v>43422</v>
      </c>
      <c r="C91" s="4">
        <v>43428</v>
      </c>
      <c r="D91" t="str">
        <f ca="1">IF(TODAY()&gt;=$A91,COUNTIFS(Board!K$3:K1088,"&lt;="&amp;$C91,Board!L$3:L1088,"="&amp;""),"")</f>
        <v/>
      </c>
      <c r="E91" t="str">
        <f ca="1">IF(TODAY()&gt;=$A91,COUNTIFS(Board!L$3:L1088,"&lt;="&amp;$C91,Board!M$3:M1088,"="&amp;""),"")</f>
        <v/>
      </c>
      <c r="F91" t="str">
        <f ca="1">IF(TODAY()&gt;=$A91,COUNTIFS(Board!M$3:M1088,"&lt;="&amp;$C91,Board!N$3:N1088,"="&amp;""),"")</f>
        <v/>
      </c>
      <c r="G91" t="str">
        <f t="shared" ca="1" si="6"/>
        <v/>
      </c>
      <c r="H91" t="str">
        <f ca="1">IF(TODAY()&gt;=$A91,COUNTIFS(Board!N$3:N1088,"&lt;="&amp;$C91,Board!O$3:O1088,"="&amp;""),"")</f>
        <v/>
      </c>
      <c r="I91" t="str">
        <f ca="1">IF(TODAY()&gt;=$A91,COUNTIFS(Board!O$3:O1088,"&lt;="&amp;$C91,Board!P$3:P1088,"="&amp;""),"")</f>
        <v/>
      </c>
      <c r="J91" t="str">
        <f t="shared" ca="1" si="7"/>
        <v/>
      </c>
      <c r="K91" t="str">
        <f ca="1">IF(TODAY()&gt;=$A91,COUNTIFS(Board!P$3:P1088,"&lt;="&amp;$C91,Board!Q$3:Q1088,"="&amp;""),"")</f>
        <v/>
      </c>
      <c r="L91" t="str">
        <f ca="1">IF(TODAY()&gt;=$A91,COUNTIFS(Board!Q$3:Q1088,"&lt;="&amp;$C91,Board!R$3:R1088,"="&amp;""),"")</f>
        <v/>
      </c>
      <c r="M91" t="str">
        <f t="shared" ca="1" si="8"/>
        <v/>
      </c>
      <c r="N91" t="str">
        <f ca="1">IF(M91&lt;&gt;"",COUNTIFS(Board!R$3:R1089,"&gt;="&amp;'Weekly Summary'!$B91,Board!R$3:R1089,"&lt;="&amp;'Weekly Summary'!$C91),"")</f>
        <v/>
      </c>
      <c r="O91" t="str">
        <f t="shared" ca="1" si="9"/>
        <v/>
      </c>
      <c r="P91" t="str">
        <f>IFERROR(AVERAGEIFS(Board!S$3:S$1000,Board!R$3:R1089,"&gt;="&amp;B91,Board!R$3:R1089,"&lt;="&amp;C91),"")</f>
        <v/>
      </c>
      <c r="Q91" t="str">
        <f ca="1">IF(D91&lt;&gt;"",COUNTIFS(Board!D$3:D$1000,"SPM"&amp;"*",Board!R$3:R$1000,""),"")</f>
        <v/>
      </c>
      <c r="R91" t="str">
        <f ca="1">IF(D91&lt;&gt;"",COUNTIFS(Board!D$3:D1089,"SPM"&amp;"*",Board!K$3:K1089,""),"")</f>
        <v/>
      </c>
    </row>
    <row r="92" spans="1:18" x14ac:dyDescent="0.25">
      <c r="A92" s="4">
        <f t="shared" si="10"/>
        <v>43429</v>
      </c>
      <c r="B92" s="4">
        <v>43429</v>
      </c>
      <c r="C92" s="4">
        <v>43435</v>
      </c>
      <c r="D92" t="str">
        <f ca="1">IF(TODAY()&gt;=$A92,COUNTIFS(Board!K$3:K1089,"&lt;="&amp;$C92,Board!L$3:L1089,"="&amp;""),"")</f>
        <v/>
      </c>
      <c r="E92" t="str">
        <f ca="1">IF(TODAY()&gt;=$A92,COUNTIFS(Board!L$3:L1089,"&lt;="&amp;$C92,Board!M$3:M1089,"="&amp;""),"")</f>
        <v/>
      </c>
      <c r="F92" t="str">
        <f ca="1">IF(TODAY()&gt;=$A92,COUNTIFS(Board!M$3:M1089,"&lt;="&amp;$C92,Board!N$3:N1089,"="&amp;""),"")</f>
        <v/>
      </c>
      <c r="G92" t="str">
        <f t="shared" ca="1" si="6"/>
        <v/>
      </c>
      <c r="H92" t="str">
        <f ca="1">IF(TODAY()&gt;=$A92,COUNTIFS(Board!N$3:N1089,"&lt;="&amp;$C92,Board!O$3:O1089,"="&amp;""),"")</f>
        <v/>
      </c>
      <c r="I92" t="str">
        <f ca="1">IF(TODAY()&gt;=$A92,COUNTIFS(Board!O$3:O1089,"&lt;="&amp;$C92,Board!P$3:P1089,"="&amp;""),"")</f>
        <v/>
      </c>
      <c r="J92" t="str">
        <f t="shared" ca="1" si="7"/>
        <v/>
      </c>
      <c r="K92" t="str">
        <f ca="1">IF(TODAY()&gt;=$A92,COUNTIFS(Board!P$3:P1089,"&lt;="&amp;$C92,Board!Q$3:Q1089,"="&amp;""),"")</f>
        <v/>
      </c>
      <c r="L92" t="str">
        <f ca="1">IF(TODAY()&gt;=$A92,COUNTIFS(Board!Q$3:Q1089,"&lt;="&amp;$C92,Board!R$3:R1089,"="&amp;""),"")</f>
        <v/>
      </c>
      <c r="M92" t="str">
        <f t="shared" ca="1" si="8"/>
        <v/>
      </c>
      <c r="N92" t="str">
        <f ca="1">IF(M92&lt;&gt;"",COUNTIFS(Board!R$3:R1090,"&gt;="&amp;'Weekly Summary'!$B92,Board!R$3:R1090,"&lt;="&amp;'Weekly Summary'!$C92),"")</f>
        <v/>
      </c>
      <c r="O92" t="str">
        <f t="shared" ca="1" si="9"/>
        <v/>
      </c>
      <c r="P92" t="str">
        <f>IFERROR(AVERAGEIFS(Board!S$3:S$1000,Board!R$3:R1090,"&gt;="&amp;B92,Board!R$3:R1090,"&lt;="&amp;C92),"")</f>
        <v/>
      </c>
      <c r="Q92" t="str">
        <f ca="1">IF(D92&lt;&gt;"",COUNTIFS(Board!D$3:D$1000,"SPM"&amp;"*",Board!R$3:R$1000,""),"")</f>
        <v/>
      </c>
      <c r="R92" t="str">
        <f ca="1">IF(D92&lt;&gt;"",COUNTIFS(Board!D$3:D1090,"SPM"&amp;"*",Board!K$3:K1090,""),"")</f>
        <v/>
      </c>
    </row>
    <row r="93" spans="1:18" x14ac:dyDescent="0.25">
      <c r="A93" s="4">
        <f t="shared" si="10"/>
        <v>43436</v>
      </c>
      <c r="B93" s="4">
        <v>43436</v>
      </c>
      <c r="C93" s="4">
        <v>43442</v>
      </c>
      <c r="D93" t="str">
        <f ca="1">IF(TODAY()&gt;=$A93,COUNTIFS(Board!K$3:K1090,"&lt;="&amp;$C93,Board!L$3:L1090,"="&amp;""),"")</f>
        <v/>
      </c>
      <c r="E93" t="str">
        <f ca="1">IF(TODAY()&gt;=$A93,COUNTIFS(Board!L$3:L1090,"&lt;="&amp;$C93,Board!M$3:M1090,"="&amp;""),"")</f>
        <v/>
      </c>
      <c r="F93" t="str">
        <f ca="1">IF(TODAY()&gt;=$A93,COUNTIFS(Board!M$3:M1090,"&lt;="&amp;$C93,Board!N$3:N1090,"="&amp;""),"")</f>
        <v/>
      </c>
      <c r="G93" t="str">
        <f t="shared" ca="1" si="6"/>
        <v/>
      </c>
      <c r="H93" t="str">
        <f ca="1">IF(TODAY()&gt;=$A93,COUNTIFS(Board!N$3:N1090,"&lt;="&amp;$C93,Board!O$3:O1090,"="&amp;""),"")</f>
        <v/>
      </c>
      <c r="I93" t="str">
        <f ca="1">IF(TODAY()&gt;=$A93,COUNTIFS(Board!O$3:O1090,"&lt;="&amp;$C93,Board!P$3:P1090,"="&amp;""),"")</f>
        <v/>
      </c>
      <c r="J93" t="str">
        <f t="shared" ca="1" si="7"/>
        <v/>
      </c>
      <c r="K93" t="str">
        <f ca="1">IF(TODAY()&gt;=$A93,COUNTIFS(Board!P$3:P1090,"&lt;="&amp;$C93,Board!Q$3:Q1090,"="&amp;""),"")</f>
        <v/>
      </c>
      <c r="L93" t="str">
        <f ca="1">IF(TODAY()&gt;=$A93,COUNTIFS(Board!Q$3:Q1090,"&lt;="&amp;$C93,Board!R$3:R1090,"="&amp;""),"")</f>
        <v/>
      </c>
      <c r="M93" t="str">
        <f t="shared" ca="1" si="8"/>
        <v/>
      </c>
      <c r="N93" t="str">
        <f ca="1">IF(M93&lt;&gt;"",COUNTIFS(Board!R$3:R1091,"&gt;="&amp;'Weekly Summary'!$B93,Board!R$3:R1091,"&lt;="&amp;'Weekly Summary'!$C93),"")</f>
        <v/>
      </c>
      <c r="O93" t="str">
        <f t="shared" ca="1" si="9"/>
        <v/>
      </c>
      <c r="P93" t="str">
        <f>IFERROR(AVERAGEIFS(Board!S$3:S$1000,Board!R$3:R1091,"&gt;="&amp;B93,Board!R$3:R1091,"&lt;="&amp;C93),"")</f>
        <v/>
      </c>
      <c r="Q93" t="str">
        <f ca="1">IF(D93&lt;&gt;"",COUNTIFS(Board!D$3:D$1000,"SPM"&amp;"*",Board!R$3:R$1000,""),"")</f>
        <v/>
      </c>
      <c r="R93" t="str">
        <f ca="1">IF(D93&lt;&gt;"",COUNTIFS(Board!D$3:D1091,"SPM"&amp;"*",Board!K$3:K1091,""),"")</f>
        <v/>
      </c>
    </row>
    <row r="94" spans="1:18" x14ac:dyDescent="0.25">
      <c r="A94" s="4">
        <f t="shared" si="10"/>
        <v>43443</v>
      </c>
      <c r="B94" s="4">
        <v>43443</v>
      </c>
      <c r="C94" s="4">
        <v>43449</v>
      </c>
      <c r="D94" t="str">
        <f ca="1">IF(TODAY()&gt;=$A94,COUNTIFS(Board!K$3:K1091,"&lt;="&amp;$C94,Board!L$3:L1091,"="&amp;""),"")</f>
        <v/>
      </c>
      <c r="E94" t="str">
        <f ca="1">IF(TODAY()&gt;=$A94,COUNTIFS(Board!L$3:L1091,"&lt;="&amp;$C94,Board!M$3:M1091,"="&amp;""),"")</f>
        <v/>
      </c>
      <c r="F94" t="str">
        <f ca="1">IF(TODAY()&gt;=$A94,COUNTIFS(Board!M$3:M1091,"&lt;="&amp;$C94,Board!N$3:N1091,"="&amp;""),"")</f>
        <v/>
      </c>
      <c r="G94" t="str">
        <f t="shared" ca="1" si="6"/>
        <v/>
      </c>
      <c r="H94" t="str">
        <f ca="1">IF(TODAY()&gt;=$A94,COUNTIFS(Board!N$3:N1091,"&lt;="&amp;$C94,Board!O$3:O1091,"="&amp;""),"")</f>
        <v/>
      </c>
      <c r="I94" t="str">
        <f ca="1">IF(TODAY()&gt;=$A94,COUNTIFS(Board!O$3:O1091,"&lt;="&amp;$C94,Board!P$3:P1091,"="&amp;""),"")</f>
        <v/>
      </c>
      <c r="J94" t="str">
        <f t="shared" ca="1" si="7"/>
        <v/>
      </c>
      <c r="K94" t="str">
        <f ca="1">IF(TODAY()&gt;=$A94,COUNTIFS(Board!P$3:P1091,"&lt;="&amp;$C94,Board!Q$3:Q1091,"="&amp;""),"")</f>
        <v/>
      </c>
      <c r="L94" t="str">
        <f ca="1">IF(TODAY()&gt;=$A94,COUNTIFS(Board!Q$3:Q1091,"&lt;="&amp;$C94,Board!R$3:R1091,"="&amp;""),"")</f>
        <v/>
      </c>
      <c r="M94" t="str">
        <f t="shared" ca="1" si="8"/>
        <v/>
      </c>
      <c r="N94" t="str">
        <f ca="1">IF(M94&lt;&gt;"",COUNTIFS(Board!R$3:R1092,"&gt;="&amp;'Weekly Summary'!$B94,Board!R$3:R1092,"&lt;="&amp;'Weekly Summary'!$C94),"")</f>
        <v/>
      </c>
      <c r="O94" t="str">
        <f t="shared" ca="1" si="9"/>
        <v/>
      </c>
      <c r="P94" t="str">
        <f>IFERROR(AVERAGEIFS(Board!S$3:S$1000,Board!R$3:R1092,"&gt;="&amp;B94,Board!R$3:R1092,"&lt;="&amp;C94),"")</f>
        <v/>
      </c>
      <c r="Q94" t="str">
        <f ca="1">IF(D94&lt;&gt;"",COUNTIFS(Board!D$3:D$1000,"SPM"&amp;"*",Board!R$3:R$1000,""),"")</f>
        <v/>
      </c>
      <c r="R94" t="str">
        <f ca="1">IF(D94&lt;&gt;"",COUNTIFS(Board!D$3:D1092,"SPM"&amp;"*",Board!K$3:K1092,""),"")</f>
        <v/>
      </c>
    </row>
    <row r="95" spans="1:18" x14ac:dyDescent="0.25">
      <c r="A95" s="4">
        <f t="shared" si="10"/>
        <v>43450</v>
      </c>
      <c r="B95" s="4">
        <v>43450</v>
      </c>
      <c r="C95" s="4">
        <v>43456</v>
      </c>
      <c r="D95" t="str">
        <f ca="1">IF(TODAY()&gt;=$A95,COUNTIFS(Board!K$3:K1092,"&lt;="&amp;$C95,Board!L$3:L1092,"="&amp;""),"")</f>
        <v/>
      </c>
      <c r="E95" t="str">
        <f ca="1">IF(TODAY()&gt;=$A95,COUNTIFS(Board!L$3:L1092,"&lt;="&amp;$C95,Board!M$3:M1092,"="&amp;""),"")</f>
        <v/>
      </c>
      <c r="F95" t="str">
        <f ca="1">IF(TODAY()&gt;=$A95,COUNTIFS(Board!M$3:M1092,"&lt;="&amp;$C95,Board!N$3:N1092,"="&amp;""),"")</f>
        <v/>
      </c>
      <c r="G95" t="str">
        <f t="shared" ca="1" si="6"/>
        <v/>
      </c>
      <c r="H95" t="str">
        <f ca="1">IF(TODAY()&gt;=$A95,COUNTIFS(Board!N$3:N1092,"&lt;="&amp;$C95,Board!O$3:O1092,"="&amp;""),"")</f>
        <v/>
      </c>
      <c r="I95" t="str">
        <f ca="1">IF(TODAY()&gt;=$A95,COUNTIFS(Board!O$3:O1092,"&lt;="&amp;$C95,Board!P$3:P1092,"="&amp;""),"")</f>
        <v/>
      </c>
      <c r="J95" t="str">
        <f t="shared" ca="1" si="7"/>
        <v/>
      </c>
      <c r="K95" t="str">
        <f ca="1">IF(TODAY()&gt;=$A95,COUNTIFS(Board!P$3:P1092,"&lt;="&amp;$C95,Board!Q$3:Q1092,"="&amp;""),"")</f>
        <v/>
      </c>
      <c r="L95" t="str">
        <f ca="1">IF(TODAY()&gt;=$A95,COUNTIFS(Board!Q$3:Q1092,"&lt;="&amp;$C95,Board!R$3:R1092,"="&amp;""),"")</f>
        <v/>
      </c>
      <c r="M95" t="str">
        <f t="shared" ca="1" si="8"/>
        <v/>
      </c>
      <c r="N95" t="str">
        <f ca="1">IF(M95&lt;&gt;"",COUNTIFS(Board!R$3:R1093,"&gt;="&amp;'Weekly Summary'!$B95,Board!R$3:R1093,"&lt;="&amp;'Weekly Summary'!$C95),"")</f>
        <v/>
      </c>
      <c r="O95" t="str">
        <f t="shared" ca="1" si="9"/>
        <v/>
      </c>
      <c r="P95" t="str">
        <f>IFERROR(AVERAGEIFS(Board!S$3:S$1000,Board!R$3:R1093,"&gt;="&amp;B95,Board!R$3:R1093,"&lt;="&amp;C95),"")</f>
        <v/>
      </c>
      <c r="Q95" t="str">
        <f ca="1">IF(D95&lt;&gt;"",COUNTIFS(Board!D$3:D$1000,"SPM"&amp;"*",Board!R$3:R$1000,""),"")</f>
        <v/>
      </c>
      <c r="R95" t="str">
        <f ca="1">IF(D95&lt;&gt;"",COUNTIFS(Board!D$3:D1093,"SPM"&amp;"*",Board!K$3:K1093,""),"")</f>
        <v/>
      </c>
    </row>
    <row r="96" spans="1:18" x14ac:dyDescent="0.25">
      <c r="A96" s="4">
        <f t="shared" si="10"/>
        <v>43457</v>
      </c>
      <c r="B96" s="4">
        <v>43457</v>
      </c>
      <c r="C96" s="4">
        <v>43463</v>
      </c>
      <c r="D96" t="str">
        <f ca="1">IF(TODAY()&gt;=$A96,COUNTIFS(Board!K$3:K1093,"&lt;="&amp;$C96,Board!L$3:L1093,"="&amp;""),"")</f>
        <v/>
      </c>
      <c r="E96" t="str">
        <f ca="1">IF(TODAY()&gt;=$A96,COUNTIFS(Board!L$3:L1093,"&lt;="&amp;$C96,Board!M$3:M1093,"="&amp;""),"")</f>
        <v/>
      </c>
      <c r="F96" t="str">
        <f ca="1">IF(TODAY()&gt;=$A96,COUNTIFS(Board!M$3:M1093,"&lt;="&amp;$C96,Board!N$3:N1093,"="&amp;""),"")</f>
        <v/>
      </c>
      <c r="G96" t="str">
        <f t="shared" ca="1" si="6"/>
        <v/>
      </c>
      <c r="H96" t="str">
        <f ca="1">IF(TODAY()&gt;=$A96,COUNTIFS(Board!N$3:N1093,"&lt;="&amp;$C96,Board!O$3:O1093,"="&amp;""),"")</f>
        <v/>
      </c>
      <c r="I96" t="str">
        <f ca="1">IF(TODAY()&gt;=$A96,COUNTIFS(Board!O$3:O1093,"&lt;="&amp;$C96,Board!P$3:P1093,"="&amp;""),"")</f>
        <v/>
      </c>
      <c r="J96" t="str">
        <f t="shared" ca="1" si="7"/>
        <v/>
      </c>
      <c r="K96" t="str">
        <f ca="1">IF(TODAY()&gt;=$A96,COUNTIFS(Board!P$3:P1093,"&lt;="&amp;$C96,Board!Q$3:Q1093,"="&amp;""),"")</f>
        <v/>
      </c>
      <c r="L96" t="str">
        <f ca="1">IF(TODAY()&gt;=$A96,COUNTIFS(Board!Q$3:Q1093,"&lt;="&amp;$C96,Board!R$3:R1093,"="&amp;""),"")</f>
        <v/>
      </c>
      <c r="M96" t="str">
        <f t="shared" ca="1" si="8"/>
        <v/>
      </c>
      <c r="N96" t="str">
        <f ca="1">IF(M96&lt;&gt;"",COUNTIFS(Board!R$3:R1094,"&gt;="&amp;'Weekly Summary'!$B96,Board!R$3:R1094,"&lt;="&amp;'Weekly Summary'!$C96),"")</f>
        <v/>
      </c>
      <c r="O96" t="str">
        <f t="shared" ca="1" si="9"/>
        <v/>
      </c>
      <c r="P96" t="str">
        <f>IFERROR(AVERAGEIFS(Board!S$3:S$1000,Board!R$3:R1094,"&gt;="&amp;B96,Board!R$3:R1094,"&lt;="&amp;C96),"")</f>
        <v/>
      </c>
      <c r="Q96" t="str">
        <f ca="1">IF(D96&lt;&gt;"",COUNTIFS(Board!D$3:D$1000,"SPM"&amp;"*",Board!R$3:R$1000,""),"")</f>
        <v/>
      </c>
      <c r="R96" t="str">
        <f ca="1">IF(D96&lt;&gt;"",COUNTIFS(Board!D$3:D1094,"SPM"&amp;"*",Board!K$3:K1094,""),"")</f>
        <v/>
      </c>
    </row>
    <row r="97" spans="1:18" x14ac:dyDescent="0.25">
      <c r="A97" s="4">
        <f t="shared" si="10"/>
        <v>43464</v>
      </c>
      <c r="B97" s="4">
        <v>43464</v>
      </c>
      <c r="C97" s="4">
        <v>43470</v>
      </c>
      <c r="D97" t="str">
        <f ca="1">IF(TODAY()&gt;=$A97,COUNTIFS(Board!K$3:K1094,"&lt;="&amp;$C97,Board!L$3:L1094,"="&amp;""),"")</f>
        <v/>
      </c>
      <c r="E97" t="str">
        <f ca="1">IF(TODAY()&gt;=$A97,COUNTIFS(Board!L$3:L1094,"&lt;="&amp;$C97,Board!M$3:M1094,"="&amp;""),"")</f>
        <v/>
      </c>
      <c r="F97" t="str">
        <f ca="1">IF(TODAY()&gt;=$A97,COUNTIFS(Board!M$3:M1094,"&lt;="&amp;$C97,Board!N$3:N1094,"="&amp;""),"")</f>
        <v/>
      </c>
      <c r="G97" t="str">
        <f t="shared" ca="1" si="6"/>
        <v/>
      </c>
      <c r="H97" t="str">
        <f ca="1">IF(TODAY()&gt;=$A97,COUNTIFS(Board!N$3:N1094,"&lt;="&amp;$C97,Board!O$3:O1094,"="&amp;""),"")</f>
        <v/>
      </c>
      <c r="I97" t="str">
        <f ca="1">IF(TODAY()&gt;=$A97,COUNTIFS(Board!O$3:O1094,"&lt;="&amp;$C97,Board!P$3:P1094,"="&amp;""),"")</f>
        <v/>
      </c>
      <c r="J97" t="str">
        <f t="shared" ca="1" si="7"/>
        <v/>
      </c>
      <c r="K97" t="str">
        <f ca="1">IF(TODAY()&gt;=$A97,COUNTIFS(Board!P$3:P1094,"&lt;="&amp;$C97,Board!Q$3:Q1094,"="&amp;""),"")</f>
        <v/>
      </c>
      <c r="L97" t="str">
        <f ca="1">IF(TODAY()&gt;=$A97,COUNTIFS(Board!Q$3:Q1094,"&lt;="&amp;$C97,Board!R$3:R1094,"="&amp;""),"")</f>
        <v/>
      </c>
      <c r="M97" t="str">
        <f t="shared" ca="1" si="8"/>
        <v/>
      </c>
      <c r="N97" t="str">
        <f ca="1">IF(M97&lt;&gt;"",COUNTIFS(Board!R$3:R1095,"&gt;="&amp;'Weekly Summary'!$B97,Board!R$3:R1095,"&lt;="&amp;'Weekly Summary'!$C97),"")</f>
        <v/>
      </c>
      <c r="O97" t="str">
        <f t="shared" ca="1" si="9"/>
        <v/>
      </c>
      <c r="P97" t="str">
        <f>IFERROR(AVERAGEIFS(Board!S$3:S$1000,Board!R$3:R1095,"&gt;="&amp;B97,Board!R$3:R1095,"&lt;="&amp;C97),"")</f>
        <v/>
      </c>
      <c r="Q97" t="str">
        <f ca="1">IF(D97&lt;&gt;"",COUNTIFS(Board!D$3:D$1000,"SPM"&amp;"*",Board!R$3:R$1000,""),"")</f>
        <v/>
      </c>
      <c r="R97" t="str">
        <f ca="1">IF(D97&lt;&gt;"",COUNTIFS(Board!D$3:D1095,"SPM"&amp;"*",Board!K$3:K1095,""),"")</f>
        <v/>
      </c>
    </row>
    <row r="98" spans="1:18" x14ac:dyDescent="0.25">
      <c r="A98" s="4">
        <f t="shared" si="10"/>
        <v>43471</v>
      </c>
      <c r="B98" s="4">
        <v>43471</v>
      </c>
      <c r="C98" s="4">
        <v>43477</v>
      </c>
      <c r="D98" t="str">
        <f ca="1">IF(TODAY()&gt;=$A98,COUNTIFS(Board!K$3:K1095,"&lt;="&amp;$C98,Board!L$3:L1095,"="&amp;""),"")</f>
        <v/>
      </c>
      <c r="E98" t="str">
        <f ca="1">IF(TODAY()&gt;=$A98,COUNTIFS(Board!L$3:L1095,"&lt;="&amp;$C98,Board!M$3:M1095,"="&amp;""),"")</f>
        <v/>
      </c>
      <c r="F98" t="str">
        <f ca="1">IF(TODAY()&gt;=$A98,COUNTIFS(Board!M$3:M1095,"&lt;="&amp;$C98,Board!N$3:N1095,"="&amp;""),"")</f>
        <v/>
      </c>
      <c r="G98" t="str">
        <f t="shared" ca="1" si="6"/>
        <v/>
      </c>
      <c r="H98" t="str">
        <f ca="1">IF(TODAY()&gt;=$A98,COUNTIFS(Board!N$3:N1095,"&lt;="&amp;$C98,Board!O$3:O1095,"="&amp;""),"")</f>
        <v/>
      </c>
      <c r="I98" t="str">
        <f ca="1">IF(TODAY()&gt;=$A98,COUNTIFS(Board!O$3:O1095,"&lt;="&amp;$C98,Board!P$3:P1095,"="&amp;""),"")</f>
        <v/>
      </c>
      <c r="J98" t="str">
        <f t="shared" ca="1" si="7"/>
        <v/>
      </c>
      <c r="K98" t="str">
        <f ca="1">IF(TODAY()&gt;=$A98,COUNTIFS(Board!P$3:P1095,"&lt;="&amp;$C98,Board!Q$3:Q1095,"="&amp;""),"")</f>
        <v/>
      </c>
      <c r="L98" t="str">
        <f ca="1">IF(TODAY()&gt;=$A98,COUNTIFS(Board!Q$3:Q1095,"&lt;="&amp;$C98,Board!R$3:R1095,"="&amp;""),"")</f>
        <v/>
      </c>
      <c r="M98" t="str">
        <f t="shared" ca="1" si="8"/>
        <v/>
      </c>
      <c r="N98" t="str">
        <f ca="1">IF(M98&lt;&gt;"",COUNTIFS(Board!R$3:R1096,"&gt;="&amp;'Weekly Summary'!$B98,Board!R$3:R1096,"&lt;="&amp;'Weekly Summary'!$C98),"")</f>
        <v/>
      </c>
      <c r="O98" t="str">
        <f t="shared" ca="1" si="9"/>
        <v/>
      </c>
      <c r="P98" t="str">
        <f>IFERROR(AVERAGEIFS(Board!S$3:S$1000,Board!R$3:R1096,"&gt;="&amp;B98,Board!R$3:R1096,"&lt;="&amp;C98),"")</f>
        <v/>
      </c>
      <c r="Q98" t="str">
        <f ca="1">IF(D98&lt;&gt;"",COUNTIFS(Board!D$3:D$1000,"SPM"&amp;"*",Board!R$3:R$1000,""),"")</f>
        <v/>
      </c>
      <c r="R98" t="str">
        <f ca="1">IF(D98&lt;&gt;"",COUNTIFS(Board!D$3:D1096,"SPM"&amp;"*",Board!K$3:K1096,""),"")</f>
        <v/>
      </c>
    </row>
    <row r="99" spans="1:18" x14ac:dyDescent="0.25">
      <c r="A99" s="4">
        <f t="shared" si="10"/>
        <v>43478</v>
      </c>
      <c r="B99" s="4">
        <v>43478</v>
      </c>
      <c r="C99" s="4">
        <v>43484</v>
      </c>
      <c r="D99" t="str">
        <f ca="1">IF(TODAY()&gt;=$A99,COUNTIFS(Board!K$3:K1096,"&lt;="&amp;$C99,Board!L$3:L1096,"="&amp;""),"")</f>
        <v/>
      </c>
      <c r="E99" t="str">
        <f ca="1">IF(TODAY()&gt;=$A99,COUNTIFS(Board!L$3:L1096,"&lt;="&amp;$C99,Board!M$3:M1096,"="&amp;""),"")</f>
        <v/>
      </c>
      <c r="F99" t="str">
        <f ca="1">IF(TODAY()&gt;=$A99,COUNTIFS(Board!M$3:M1096,"&lt;="&amp;$C99,Board!N$3:N1096,"="&amp;""),"")</f>
        <v/>
      </c>
      <c r="G99" t="str">
        <f t="shared" ca="1" si="6"/>
        <v/>
      </c>
      <c r="H99" t="str">
        <f ca="1">IF(TODAY()&gt;=$A99,COUNTIFS(Board!N$3:N1096,"&lt;="&amp;$C99,Board!O$3:O1096,"="&amp;""),"")</f>
        <v/>
      </c>
      <c r="I99" t="str">
        <f ca="1">IF(TODAY()&gt;=$A99,COUNTIFS(Board!O$3:O1096,"&lt;="&amp;$C99,Board!P$3:P1096,"="&amp;""),"")</f>
        <v/>
      </c>
      <c r="J99" t="str">
        <f t="shared" ca="1" si="7"/>
        <v/>
      </c>
      <c r="K99" t="str">
        <f ca="1">IF(TODAY()&gt;=$A99,COUNTIFS(Board!P$3:P1096,"&lt;="&amp;$C99,Board!Q$3:Q1096,"="&amp;""),"")</f>
        <v/>
      </c>
      <c r="L99" t="str">
        <f ca="1">IF(TODAY()&gt;=$A99,COUNTIFS(Board!Q$3:Q1096,"&lt;="&amp;$C99,Board!R$3:R1096,"="&amp;""),"")</f>
        <v/>
      </c>
      <c r="M99" t="str">
        <f t="shared" ca="1" si="8"/>
        <v/>
      </c>
      <c r="N99" t="str">
        <f ca="1">IF(M99&lt;&gt;"",COUNTIFS(Board!R$3:R1097,"&gt;="&amp;'Weekly Summary'!$B99,Board!R$3:R1097,"&lt;="&amp;'Weekly Summary'!$C99),"")</f>
        <v/>
      </c>
      <c r="O99" t="str">
        <f t="shared" ca="1" si="9"/>
        <v/>
      </c>
      <c r="P99" t="str">
        <f>IFERROR(AVERAGEIFS(Board!S$3:S$1000,Board!R$3:R1097,"&gt;="&amp;B99,Board!R$3:R1097,"&lt;="&amp;C99),"")</f>
        <v/>
      </c>
      <c r="Q99" t="str">
        <f ca="1">IF(D99&lt;&gt;"",COUNTIFS(Board!D$3:D$1000,"SPM"&amp;"*",Board!R$3:R$1000,""),"")</f>
        <v/>
      </c>
      <c r="R99" t="str">
        <f ca="1">IF(D99&lt;&gt;"",COUNTIFS(Board!D$3:D1097,"SPM"&amp;"*",Board!K$3:K1097,""),"")</f>
        <v/>
      </c>
    </row>
    <row r="100" spans="1:18" x14ac:dyDescent="0.25">
      <c r="A100" s="4">
        <f t="shared" si="10"/>
        <v>43485</v>
      </c>
      <c r="B100" s="4">
        <v>43485</v>
      </c>
      <c r="C100" s="4">
        <v>43491</v>
      </c>
      <c r="D100" t="str">
        <f ca="1">IF(TODAY()&gt;=$A100,COUNTIFS(Board!K$3:K1097,"&lt;="&amp;$C100,Board!L$3:L1097,"="&amp;""),"")</f>
        <v/>
      </c>
      <c r="E100" t="str">
        <f ca="1">IF(TODAY()&gt;=$A100,COUNTIFS(Board!L$3:L1097,"&lt;="&amp;$C100,Board!M$3:M1097,"="&amp;""),"")</f>
        <v/>
      </c>
      <c r="F100" t="str">
        <f ca="1">IF(TODAY()&gt;=$A100,COUNTIFS(Board!M$3:M1097,"&lt;="&amp;$C100,Board!N$3:N1097,"="&amp;""),"")</f>
        <v/>
      </c>
      <c r="G100" t="str">
        <f t="shared" ca="1" si="6"/>
        <v/>
      </c>
      <c r="H100" t="str">
        <f ca="1">IF(TODAY()&gt;=$A100,COUNTIFS(Board!N$3:N1097,"&lt;="&amp;$C100,Board!O$3:O1097,"="&amp;""),"")</f>
        <v/>
      </c>
      <c r="I100" t="str">
        <f ca="1">IF(TODAY()&gt;=$A100,COUNTIFS(Board!O$3:O1097,"&lt;="&amp;$C100,Board!P$3:P1097,"="&amp;""),"")</f>
        <v/>
      </c>
      <c r="J100" t="str">
        <f t="shared" ca="1" si="7"/>
        <v/>
      </c>
      <c r="K100" t="str">
        <f ca="1">IF(TODAY()&gt;=$A100,COUNTIFS(Board!P$3:P1097,"&lt;="&amp;$C100,Board!Q$3:Q1097,"="&amp;""),"")</f>
        <v/>
      </c>
      <c r="L100" t="str">
        <f ca="1">IF(TODAY()&gt;=$A100,COUNTIFS(Board!Q$3:Q1097,"&lt;="&amp;$C100,Board!R$3:R1097,"="&amp;""),"")</f>
        <v/>
      </c>
      <c r="M100" t="str">
        <f t="shared" ca="1" si="8"/>
        <v/>
      </c>
      <c r="N100" t="str">
        <f ca="1">IF(M100&lt;&gt;"",COUNTIFS(Board!R$3:R1098,"&gt;="&amp;'Weekly Summary'!$B100,Board!R$3:R1098,"&lt;="&amp;'Weekly Summary'!$C100),"")</f>
        <v/>
      </c>
      <c r="O100" t="str">
        <f t="shared" ca="1" si="9"/>
        <v/>
      </c>
      <c r="P100" t="str">
        <f>IFERROR(AVERAGEIFS(Board!S$3:S$1000,Board!R$3:R1098,"&gt;="&amp;B100,Board!R$3:R1098,"&lt;="&amp;C100),"")</f>
        <v/>
      </c>
      <c r="Q100" t="str">
        <f ca="1">IF(D100&lt;&gt;"",COUNTIFS(Board!D$3:D$1000,"SPM"&amp;"*",Board!R$3:R$1000,""),"")</f>
        <v/>
      </c>
      <c r="R100" t="str">
        <f ca="1">IF(D100&lt;&gt;"",COUNTIFS(Board!D$3:D1098,"SPM"&amp;"*",Board!K$3:K1098,""),"")</f>
        <v/>
      </c>
    </row>
    <row r="101" spans="1:18" x14ac:dyDescent="0.25">
      <c r="A101" s="4">
        <f t="shared" si="10"/>
        <v>43492</v>
      </c>
      <c r="B101" s="4">
        <v>43492</v>
      </c>
      <c r="C101" s="4">
        <v>43498</v>
      </c>
      <c r="D101" t="str">
        <f ca="1">IF(TODAY()&gt;=$A101,COUNTIFS(Board!K$3:K1098,"&lt;="&amp;$C101,Board!L$3:L1098,"="&amp;""),"")</f>
        <v/>
      </c>
      <c r="E101" t="str">
        <f ca="1">IF(TODAY()&gt;=$A101,COUNTIFS(Board!L$3:L1098,"&lt;="&amp;$C101,Board!M$3:M1098,"="&amp;""),"")</f>
        <v/>
      </c>
      <c r="F101" t="str">
        <f ca="1">IF(TODAY()&gt;=$A101,COUNTIFS(Board!M$3:M1098,"&lt;="&amp;$C101,Board!N$3:N1098,"="&amp;""),"")</f>
        <v/>
      </c>
      <c r="G101" t="str">
        <f t="shared" ca="1" si="6"/>
        <v/>
      </c>
      <c r="H101" t="str">
        <f ca="1">IF(TODAY()&gt;=$A101,COUNTIFS(Board!N$3:N1098,"&lt;="&amp;$C101,Board!O$3:O1098,"="&amp;""),"")</f>
        <v/>
      </c>
      <c r="I101" t="str">
        <f ca="1">IF(TODAY()&gt;=$A101,COUNTIFS(Board!O$3:O1098,"&lt;="&amp;$C101,Board!P$3:P1098,"="&amp;""),"")</f>
        <v/>
      </c>
      <c r="J101" t="str">
        <f t="shared" ca="1" si="7"/>
        <v/>
      </c>
      <c r="K101" t="str">
        <f ca="1">IF(TODAY()&gt;=$A101,COUNTIFS(Board!P$3:P1098,"&lt;="&amp;$C101,Board!Q$3:Q1098,"="&amp;""),"")</f>
        <v/>
      </c>
      <c r="L101" t="str">
        <f ca="1">IF(TODAY()&gt;=$A101,COUNTIFS(Board!Q$3:Q1098,"&lt;="&amp;$C101,Board!R$3:R1098,"="&amp;""),"")</f>
        <v/>
      </c>
      <c r="M101" t="str">
        <f t="shared" ca="1" si="8"/>
        <v/>
      </c>
      <c r="N101" t="str">
        <f ca="1">IF(M101&lt;&gt;"",COUNTIFS(Board!R$3:R1099,"&gt;="&amp;'Weekly Summary'!$B101,Board!R$3:R1099,"&lt;="&amp;'Weekly Summary'!$C101),"")</f>
        <v/>
      </c>
      <c r="O101" t="str">
        <f t="shared" ca="1" si="9"/>
        <v/>
      </c>
      <c r="P101" t="str">
        <f>IFERROR(AVERAGEIFS(Board!S$3:S$1000,Board!R$3:R1099,"&gt;="&amp;B101,Board!R$3:R1099,"&lt;="&amp;C101),"")</f>
        <v/>
      </c>
      <c r="Q101" t="str">
        <f ca="1">IF(D101&lt;&gt;"",COUNTIFS(Board!D$3:D$1000,"SPM"&amp;"*",Board!R$3:R$1000,""),"")</f>
        <v/>
      </c>
      <c r="R101" t="str">
        <f ca="1">IF(D101&lt;&gt;"",COUNTIFS(Board!D$3:D1099,"SPM"&amp;"*",Board!K$3:K1099,""),"")</f>
        <v/>
      </c>
    </row>
    <row r="102" spans="1:18" x14ac:dyDescent="0.25">
      <c r="A102" s="4">
        <f t="shared" si="10"/>
        <v>43499</v>
      </c>
      <c r="B102" s="4">
        <v>43499</v>
      </c>
      <c r="C102" s="4">
        <v>43505</v>
      </c>
      <c r="D102" t="str">
        <f ca="1">IF(TODAY()&gt;=$A102,COUNTIFS(Board!K$3:K1099,"&lt;="&amp;$C102,Board!L$3:L1099,"="&amp;""),"")</f>
        <v/>
      </c>
      <c r="E102" t="str">
        <f ca="1">IF(TODAY()&gt;=$A102,COUNTIFS(Board!L$3:L1099,"&lt;="&amp;$C102,Board!M$3:M1099,"="&amp;""),"")</f>
        <v/>
      </c>
      <c r="F102" t="str">
        <f ca="1">IF(TODAY()&gt;=$A102,COUNTIFS(Board!M$3:M1099,"&lt;="&amp;$C102,Board!N$3:N1099,"="&amp;""),"")</f>
        <v/>
      </c>
      <c r="G102" t="str">
        <f t="shared" ca="1" si="6"/>
        <v/>
      </c>
      <c r="H102" t="str">
        <f ca="1">IF(TODAY()&gt;=$A102,COUNTIFS(Board!N$3:N1099,"&lt;="&amp;$C102,Board!O$3:O1099,"="&amp;""),"")</f>
        <v/>
      </c>
      <c r="I102" t="str">
        <f ca="1">IF(TODAY()&gt;=$A102,COUNTIFS(Board!O$3:O1099,"&lt;="&amp;$C102,Board!P$3:P1099,"="&amp;""),"")</f>
        <v/>
      </c>
      <c r="J102" t="str">
        <f t="shared" ca="1" si="7"/>
        <v/>
      </c>
      <c r="K102" t="str">
        <f ca="1">IF(TODAY()&gt;=$A102,COUNTIFS(Board!P$3:P1099,"&lt;="&amp;$C102,Board!Q$3:Q1099,"="&amp;""),"")</f>
        <v/>
      </c>
      <c r="L102" t="str">
        <f ca="1">IF(TODAY()&gt;=$A102,COUNTIFS(Board!Q$3:Q1099,"&lt;="&amp;$C102,Board!R$3:R1099,"="&amp;""),"")</f>
        <v/>
      </c>
      <c r="M102" t="str">
        <f t="shared" ca="1" si="8"/>
        <v/>
      </c>
      <c r="N102" t="str">
        <f ca="1">IF(M102&lt;&gt;"",COUNTIFS(Board!R$3:R1100,"&gt;="&amp;'Weekly Summary'!$B102,Board!R$3:R1100,"&lt;="&amp;'Weekly Summary'!$C102),"")</f>
        <v/>
      </c>
      <c r="O102" t="str">
        <f t="shared" ca="1" si="9"/>
        <v/>
      </c>
      <c r="P102" t="str">
        <f>IFERROR(AVERAGEIFS(Board!S$3:S$1000,Board!R$3:R1100,"&gt;="&amp;B102,Board!R$3:R1100,"&lt;="&amp;C102),"")</f>
        <v/>
      </c>
      <c r="Q102" t="str">
        <f ca="1">IF(D102&lt;&gt;"",COUNTIFS(Board!D$3:D$1000,"SPM"&amp;"*",Board!R$3:R$1000,""),"")</f>
        <v/>
      </c>
      <c r="R102" t="str">
        <f ca="1">IF(D102&lt;&gt;"",COUNTIFS(Board!D$3:D1100,"SPM"&amp;"*",Board!K$3:K1100,""),"")</f>
        <v/>
      </c>
    </row>
    <row r="103" spans="1:18" x14ac:dyDescent="0.25">
      <c r="A103" s="4">
        <f t="shared" si="10"/>
        <v>43506</v>
      </c>
      <c r="B103" s="4">
        <v>43506</v>
      </c>
      <c r="C103" s="4">
        <v>43512</v>
      </c>
      <c r="D103" t="str">
        <f ca="1">IF(TODAY()&gt;=$A103,COUNTIFS(Board!K$3:K1100,"&lt;="&amp;$C103,Board!L$3:L1100,"="&amp;""),"")</f>
        <v/>
      </c>
      <c r="E103" t="str">
        <f ca="1">IF(TODAY()&gt;=$A103,COUNTIFS(Board!L$3:L1100,"&lt;="&amp;$C103,Board!M$3:M1100,"="&amp;""),"")</f>
        <v/>
      </c>
      <c r="F103" t="str">
        <f ca="1">IF(TODAY()&gt;=$A103,COUNTIFS(Board!M$3:M1100,"&lt;="&amp;$C103,Board!N$3:N1100,"="&amp;""),"")</f>
        <v/>
      </c>
      <c r="G103" t="str">
        <f t="shared" ca="1" si="6"/>
        <v/>
      </c>
      <c r="H103" t="str">
        <f ca="1">IF(TODAY()&gt;=$A103,COUNTIFS(Board!N$3:N1100,"&lt;="&amp;$C103,Board!O$3:O1100,"="&amp;""),"")</f>
        <v/>
      </c>
      <c r="I103" t="str">
        <f ca="1">IF(TODAY()&gt;=$A103,COUNTIFS(Board!O$3:O1100,"&lt;="&amp;$C103,Board!P$3:P1100,"="&amp;""),"")</f>
        <v/>
      </c>
      <c r="J103" t="str">
        <f t="shared" ca="1" si="7"/>
        <v/>
      </c>
      <c r="K103" t="str">
        <f ca="1">IF(TODAY()&gt;=$A103,COUNTIFS(Board!P$3:P1100,"&lt;="&amp;$C103,Board!Q$3:Q1100,"="&amp;""),"")</f>
        <v/>
      </c>
      <c r="L103" t="str">
        <f ca="1">IF(TODAY()&gt;=$A103,COUNTIFS(Board!Q$3:Q1100,"&lt;="&amp;$C103,Board!R$3:R1100,"="&amp;""),"")</f>
        <v/>
      </c>
      <c r="M103" t="str">
        <f t="shared" ca="1" si="8"/>
        <v/>
      </c>
      <c r="N103" t="str">
        <f ca="1">IF(M103&lt;&gt;"",COUNTIFS(Board!R$3:R1101,"&gt;="&amp;'Weekly Summary'!$B103,Board!R$3:R1101,"&lt;="&amp;'Weekly Summary'!$C103),"")</f>
        <v/>
      </c>
      <c r="O103" t="str">
        <f t="shared" ca="1" si="9"/>
        <v/>
      </c>
      <c r="P103" t="str">
        <f>IFERROR(AVERAGEIFS(Board!S$3:S$1000,Board!R$3:R1101,"&gt;="&amp;B103,Board!R$3:R1101,"&lt;="&amp;C103),"")</f>
        <v/>
      </c>
      <c r="Q103" t="str">
        <f ca="1">IF(D103&lt;&gt;"",COUNTIFS(Board!D$3:D$1000,"SPM"&amp;"*",Board!R$3:R$1000,""),"")</f>
        <v/>
      </c>
      <c r="R103" t="str">
        <f ca="1">IF(D103&lt;&gt;"",COUNTIFS(Board!D$3:D1101,"SPM"&amp;"*",Board!K$3:K1101,""),"")</f>
        <v/>
      </c>
    </row>
    <row r="104" spans="1:18" x14ac:dyDescent="0.25">
      <c r="A104" s="4">
        <f t="shared" si="10"/>
        <v>43513</v>
      </c>
      <c r="B104" s="4">
        <v>43513</v>
      </c>
      <c r="C104" s="4">
        <v>43519</v>
      </c>
      <c r="D104" t="str">
        <f ca="1">IF(TODAY()&gt;=$A104,COUNTIFS(Board!K$3:K1101,"&lt;="&amp;$C104,Board!L$3:L1101,"="&amp;""),"")</f>
        <v/>
      </c>
      <c r="E104" t="str">
        <f ca="1">IF(TODAY()&gt;=$A104,COUNTIFS(Board!L$3:L1101,"&lt;="&amp;$C104,Board!M$3:M1101,"="&amp;""),"")</f>
        <v/>
      </c>
      <c r="F104" t="str">
        <f ca="1">IF(TODAY()&gt;=$A104,COUNTIFS(Board!M$3:M1101,"&lt;="&amp;$C104,Board!N$3:N1101,"="&amp;""),"")</f>
        <v/>
      </c>
      <c r="G104" t="str">
        <f t="shared" ca="1" si="6"/>
        <v/>
      </c>
      <c r="H104" t="str">
        <f ca="1">IF(TODAY()&gt;=$A104,COUNTIFS(Board!N$3:N1101,"&lt;="&amp;$C104,Board!O$3:O1101,"="&amp;""),"")</f>
        <v/>
      </c>
      <c r="I104" t="str">
        <f ca="1">IF(TODAY()&gt;=$A104,COUNTIFS(Board!O$3:O1101,"&lt;="&amp;$C104,Board!P$3:P1101,"="&amp;""),"")</f>
        <v/>
      </c>
      <c r="J104" t="str">
        <f t="shared" ca="1" si="7"/>
        <v/>
      </c>
      <c r="K104" t="str">
        <f ca="1">IF(TODAY()&gt;=$A104,COUNTIFS(Board!P$3:P1101,"&lt;="&amp;$C104,Board!Q$3:Q1101,"="&amp;""),"")</f>
        <v/>
      </c>
      <c r="L104" t="str">
        <f ca="1">IF(TODAY()&gt;=$A104,COUNTIFS(Board!Q$3:Q1101,"&lt;="&amp;$C104,Board!R$3:R1101,"="&amp;""),"")</f>
        <v/>
      </c>
      <c r="M104" t="str">
        <f t="shared" ca="1" si="8"/>
        <v/>
      </c>
      <c r="N104" t="str">
        <f ca="1">IF(M104&lt;&gt;"",COUNTIFS(Board!R$3:R1102,"&gt;="&amp;'Weekly Summary'!$B104,Board!R$3:R1102,"&lt;="&amp;'Weekly Summary'!$C104),"")</f>
        <v/>
      </c>
      <c r="O104" t="str">
        <f t="shared" ca="1" si="9"/>
        <v/>
      </c>
      <c r="P104" t="str">
        <f>IFERROR(AVERAGEIFS(Board!S$3:S$1000,Board!R$3:R1102,"&gt;="&amp;B104,Board!R$3:R1102,"&lt;="&amp;C104),"")</f>
        <v/>
      </c>
      <c r="Q104" t="str">
        <f ca="1">IF(D104&lt;&gt;"",COUNTIFS(Board!D$3:D$1000,"SPM"&amp;"*",Board!R$3:R$1000,""),"")</f>
        <v/>
      </c>
      <c r="R104" t="str">
        <f ca="1">IF(D104&lt;&gt;"",COUNTIFS(Board!D$3:D1102,"SPM"&amp;"*",Board!K$3:K1102,""),"")</f>
        <v/>
      </c>
    </row>
    <row r="105" spans="1:18" x14ac:dyDescent="0.25">
      <c r="A105" s="4">
        <f t="shared" si="10"/>
        <v>43520</v>
      </c>
      <c r="B105" s="4">
        <v>43520</v>
      </c>
      <c r="C105" s="4">
        <v>43526</v>
      </c>
      <c r="D105" t="str">
        <f ca="1">IF(TODAY()&gt;=$A105,COUNTIFS(Board!K$3:K1102,"&lt;="&amp;$C105,Board!L$3:L1102,"="&amp;""),"")</f>
        <v/>
      </c>
      <c r="E105" t="str">
        <f ca="1">IF(TODAY()&gt;=$A105,COUNTIFS(Board!L$3:L1102,"&lt;="&amp;$C105,Board!M$3:M1102,"="&amp;""),"")</f>
        <v/>
      </c>
      <c r="F105" t="str">
        <f ca="1">IF(TODAY()&gt;=$A105,COUNTIFS(Board!M$3:M1102,"&lt;="&amp;$C105,Board!N$3:N1102,"="&amp;""),"")</f>
        <v/>
      </c>
      <c r="G105" t="str">
        <f t="shared" ca="1" si="6"/>
        <v/>
      </c>
      <c r="H105" t="str">
        <f ca="1">IF(TODAY()&gt;=$A105,COUNTIFS(Board!N$3:N1102,"&lt;="&amp;$C105,Board!O$3:O1102,"="&amp;""),"")</f>
        <v/>
      </c>
      <c r="I105" t="str">
        <f ca="1">IF(TODAY()&gt;=$A105,COUNTIFS(Board!O$3:O1102,"&lt;="&amp;$C105,Board!P$3:P1102,"="&amp;""),"")</f>
        <v/>
      </c>
      <c r="J105" t="str">
        <f t="shared" ca="1" si="7"/>
        <v/>
      </c>
      <c r="K105" t="str">
        <f ca="1">IF(TODAY()&gt;=$A105,COUNTIFS(Board!P$3:P1102,"&lt;="&amp;$C105,Board!Q$3:Q1102,"="&amp;""),"")</f>
        <v/>
      </c>
      <c r="L105" t="str">
        <f ca="1">IF(TODAY()&gt;=$A105,COUNTIFS(Board!Q$3:Q1102,"&lt;="&amp;$C105,Board!R$3:R1102,"="&amp;""),"")</f>
        <v/>
      </c>
      <c r="M105" t="str">
        <f t="shared" ca="1" si="8"/>
        <v/>
      </c>
      <c r="N105" t="str">
        <f ca="1">IF(M105&lt;&gt;"",COUNTIFS(Board!R$3:R1103,"&gt;="&amp;'Weekly Summary'!$B105,Board!R$3:R1103,"&lt;="&amp;'Weekly Summary'!$C105),"")</f>
        <v/>
      </c>
      <c r="O105" t="str">
        <f t="shared" ca="1" si="9"/>
        <v/>
      </c>
      <c r="P105" t="str">
        <f>IFERROR(AVERAGEIFS(Board!S$3:S$1000,Board!R$3:R1103,"&gt;="&amp;B105,Board!R$3:R1103,"&lt;="&amp;C105),"")</f>
        <v/>
      </c>
      <c r="Q105" t="str">
        <f ca="1">IF(D105&lt;&gt;"",COUNTIFS(Board!D$3:D$1000,"SPM"&amp;"*",Board!R$3:R$1000,""),"")</f>
        <v/>
      </c>
      <c r="R105" t="str">
        <f ca="1">IF(D105&lt;&gt;"",COUNTIFS(Board!D$3:D1103,"SPM"&amp;"*",Board!K$3:K1103,""),"")</f>
        <v/>
      </c>
    </row>
    <row r="106" spans="1:18" x14ac:dyDescent="0.25">
      <c r="A106" s="4">
        <f t="shared" si="10"/>
        <v>43527</v>
      </c>
      <c r="B106" s="4">
        <v>43527</v>
      </c>
      <c r="C106" s="4">
        <v>43533</v>
      </c>
      <c r="D106" t="str">
        <f ca="1">IF(TODAY()&gt;=$A106,COUNTIFS(Board!K$3:K1103,"&lt;="&amp;$C106,Board!L$3:L1103,"="&amp;""),"")</f>
        <v/>
      </c>
      <c r="E106" t="str">
        <f ca="1">IF(TODAY()&gt;=$A106,COUNTIFS(Board!L$3:L1103,"&lt;="&amp;$C106,Board!M$3:M1103,"="&amp;""),"")</f>
        <v/>
      </c>
      <c r="F106" t="str">
        <f ca="1">IF(TODAY()&gt;=$A106,COUNTIFS(Board!M$3:M1103,"&lt;="&amp;$C106,Board!N$3:N1103,"="&amp;""),"")</f>
        <v/>
      </c>
      <c r="G106" t="str">
        <f t="shared" ca="1" si="6"/>
        <v/>
      </c>
      <c r="H106" t="str">
        <f ca="1">IF(TODAY()&gt;=$A106,COUNTIFS(Board!N$3:N1103,"&lt;="&amp;$C106,Board!O$3:O1103,"="&amp;""),"")</f>
        <v/>
      </c>
      <c r="I106" t="str">
        <f ca="1">IF(TODAY()&gt;=$A106,COUNTIFS(Board!O$3:O1103,"&lt;="&amp;$C106,Board!P$3:P1103,"="&amp;""),"")</f>
        <v/>
      </c>
      <c r="J106" t="str">
        <f t="shared" ca="1" si="7"/>
        <v/>
      </c>
      <c r="K106" t="str">
        <f ca="1">IF(TODAY()&gt;=$A106,COUNTIFS(Board!P$3:P1103,"&lt;="&amp;$C106,Board!Q$3:Q1103,"="&amp;""),"")</f>
        <v/>
      </c>
      <c r="L106" t="str">
        <f ca="1">IF(TODAY()&gt;=$A106,COUNTIFS(Board!Q$3:Q1103,"&lt;="&amp;$C106,Board!R$3:R1103,"="&amp;""),"")</f>
        <v/>
      </c>
      <c r="M106" t="str">
        <f t="shared" ca="1" si="8"/>
        <v/>
      </c>
      <c r="N106" t="str">
        <f ca="1">IF(M106&lt;&gt;"",COUNTIFS(Board!R$3:R1104,"&gt;="&amp;'Weekly Summary'!$B106,Board!R$3:R1104,"&lt;="&amp;'Weekly Summary'!$C106),"")</f>
        <v/>
      </c>
      <c r="O106" t="str">
        <f t="shared" ca="1" si="9"/>
        <v/>
      </c>
      <c r="P106" t="str">
        <f>IFERROR(AVERAGEIFS(Board!S$3:S$1000,Board!R$3:R1104,"&gt;="&amp;B106,Board!R$3:R1104,"&lt;="&amp;C106),"")</f>
        <v/>
      </c>
      <c r="Q106" t="str">
        <f ca="1">IF(D106&lt;&gt;"",COUNTIFS(Board!D$3:D$1000,"SPM"&amp;"*",Board!R$3:R$1000,""),"")</f>
        <v/>
      </c>
      <c r="R106" t="str">
        <f ca="1">IF(D106&lt;&gt;"",COUNTIFS(Board!D$3:D1104,"SPM"&amp;"*",Board!K$3:K1104,""),"")</f>
        <v/>
      </c>
    </row>
    <row r="107" spans="1:18" x14ac:dyDescent="0.25">
      <c r="A107" s="4">
        <f t="shared" si="10"/>
        <v>43534</v>
      </c>
      <c r="B107" s="4">
        <v>43534</v>
      </c>
      <c r="C107" s="4">
        <v>43540</v>
      </c>
      <c r="D107" t="str">
        <f ca="1">IF(TODAY()&gt;=$A107,COUNTIFS(Board!K$3:K1104,"&lt;="&amp;$C107,Board!L$3:L1104,"="&amp;""),"")</f>
        <v/>
      </c>
      <c r="E107" t="str">
        <f ca="1">IF(TODAY()&gt;=$A107,COUNTIFS(Board!L$3:L1104,"&lt;="&amp;$C107,Board!M$3:M1104,"="&amp;""),"")</f>
        <v/>
      </c>
      <c r="F107" t="str">
        <f ca="1">IF(TODAY()&gt;=$A107,COUNTIFS(Board!M$3:M1104,"&lt;="&amp;$C107,Board!N$3:N1104,"="&amp;""),"")</f>
        <v/>
      </c>
      <c r="G107" t="str">
        <f t="shared" ca="1" si="6"/>
        <v/>
      </c>
      <c r="H107" t="str">
        <f ca="1">IF(TODAY()&gt;=$A107,COUNTIFS(Board!N$3:N1104,"&lt;="&amp;$C107,Board!O$3:O1104,"="&amp;""),"")</f>
        <v/>
      </c>
      <c r="I107" t="str">
        <f ca="1">IF(TODAY()&gt;=$A107,COUNTIFS(Board!O$3:O1104,"&lt;="&amp;$C107,Board!P$3:P1104,"="&amp;""),"")</f>
        <v/>
      </c>
      <c r="J107" t="str">
        <f t="shared" ca="1" si="7"/>
        <v/>
      </c>
      <c r="K107" t="str">
        <f ca="1">IF(TODAY()&gt;=$A107,COUNTIFS(Board!P$3:P1104,"&lt;="&amp;$C107,Board!Q$3:Q1104,"="&amp;""),"")</f>
        <v/>
      </c>
      <c r="L107" t="str">
        <f ca="1">IF(TODAY()&gt;=$A107,COUNTIFS(Board!Q$3:Q1104,"&lt;="&amp;$C107,Board!R$3:R1104,"="&amp;""),"")</f>
        <v/>
      </c>
      <c r="M107" t="str">
        <f t="shared" ca="1" si="8"/>
        <v/>
      </c>
      <c r="N107" t="str">
        <f ca="1">IF(M107&lt;&gt;"",COUNTIFS(Board!R$3:R1105,"&gt;="&amp;'Weekly Summary'!$B107,Board!R$3:R1105,"&lt;="&amp;'Weekly Summary'!$C107),"")</f>
        <v/>
      </c>
      <c r="O107" t="str">
        <f t="shared" ca="1" si="9"/>
        <v/>
      </c>
      <c r="P107" t="str">
        <f>IFERROR(AVERAGEIFS(Board!S$3:S$1000,Board!R$3:R1105,"&gt;="&amp;B107,Board!R$3:R1105,"&lt;="&amp;C107),"")</f>
        <v/>
      </c>
      <c r="Q107" t="str">
        <f ca="1">IF(D107&lt;&gt;"",COUNTIFS(Board!D$3:D$1000,"SPM"&amp;"*",Board!R$3:R$1000,""),"")</f>
        <v/>
      </c>
      <c r="R107" t="str">
        <f ca="1">IF(D107&lt;&gt;"",COUNTIFS(Board!D$3:D1105,"SPM"&amp;"*",Board!K$3:K1105,""),"")</f>
        <v/>
      </c>
    </row>
    <row r="108" spans="1:18" x14ac:dyDescent="0.25">
      <c r="A108" s="4">
        <f t="shared" si="10"/>
        <v>43541</v>
      </c>
      <c r="B108" s="4">
        <v>43541</v>
      </c>
      <c r="C108" s="4">
        <v>43547</v>
      </c>
      <c r="D108" t="str">
        <f ca="1">IF(TODAY()&gt;=$A108,COUNTIFS(Board!K$3:K1105,"&lt;="&amp;$C108,Board!L$3:L1105,"="&amp;""),"")</f>
        <v/>
      </c>
      <c r="E108" t="str">
        <f ca="1">IF(TODAY()&gt;=$A108,COUNTIFS(Board!L$3:L1105,"&lt;="&amp;$C108,Board!M$3:M1105,"="&amp;""),"")</f>
        <v/>
      </c>
      <c r="F108" t="str">
        <f ca="1">IF(TODAY()&gt;=$A108,COUNTIFS(Board!M$3:M1105,"&lt;="&amp;$C108,Board!N$3:N1105,"="&amp;""),"")</f>
        <v/>
      </c>
      <c r="G108" t="str">
        <f t="shared" ca="1" si="6"/>
        <v/>
      </c>
      <c r="H108" t="str">
        <f ca="1">IF(TODAY()&gt;=$A108,COUNTIFS(Board!N$3:N1105,"&lt;="&amp;$C108,Board!O$3:O1105,"="&amp;""),"")</f>
        <v/>
      </c>
      <c r="I108" t="str">
        <f ca="1">IF(TODAY()&gt;=$A108,COUNTIFS(Board!O$3:O1105,"&lt;="&amp;$C108,Board!P$3:P1105,"="&amp;""),"")</f>
        <v/>
      </c>
      <c r="J108" t="str">
        <f t="shared" ca="1" si="7"/>
        <v/>
      </c>
      <c r="K108" t="str">
        <f ca="1">IF(TODAY()&gt;=$A108,COUNTIFS(Board!P$3:P1105,"&lt;="&amp;$C108,Board!Q$3:Q1105,"="&amp;""),"")</f>
        <v/>
      </c>
      <c r="L108" t="str">
        <f ca="1">IF(TODAY()&gt;=$A108,COUNTIFS(Board!Q$3:Q1105,"&lt;="&amp;$C108,Board!R$3:R1105,"="&amp;""),"")</f>
        <v/>
      </c>
      <c r="M108" t="str">
        <f t="shared" ca="1" si="8"/>
        <v/>
      </c>
      <c r="N108" t="str">
        <f ca="1">IF(M108&lt;&gt;"",COUNTIFS(Board!R$3:R1106,"&gt;="&amp;'Weekly Summary'!$B108,Board!R$3:R1106,"&lt;="&amp;'Weekly Summary'!$C108),"")</f>
        <v/>
      </c>
      <c r="O108" t="str">
        <f t="shared" ca="1" si="9"/>
        <v/>
      </c>
      <c r="P108" t="str">
        <f>IFERROR(AVERAGEIFS(Board!S$3:S$1000,Board!R$3:R1106,"&gt;="&amp;B108,Board!R$3:R1106,"&lt;="&amp;C108),"")</f>
        <v/>
      </c>
      <c r="Q108" t="str">
        <f ca="1">IF(D108&lt;&gt;"",COUNTIFS(Board!D$3:D$1000,"SPM"&amp;"*",Board!R$3:R$1000,""),"")</f>
        <v/>
      </c>
      <c r="R108" t="str">
        <f ca="1">IF(D108&lt;&gt;"",COUNTIFS(Board!D$3:D1106,"SPM"&amp;"*",Board!K$3:K1106,""),"")</f>
        <v/>
      </c>
    </row>
    <row r="109" spans="1:18" x14ac:dyDescent="0.25">
      <c r="A109" s="4">
        <f t="shared" si="10"/>
        <v>43548</v>
      </c>
      <c r="B109" s="4">
        <v>43548</v>
      </c>
      <c r="C109" s="4">
        <v>43554</v>
      </c>
      <c r="D109" t="str">
        <f ca="1">IF(TODAY()&gt;=$A109,COUNTIFS(Board!K$3:K1106,"&lt;="&amp;$C109,Board!L$3:L1106,"="&amp;""),"")</f>
        <v/>
      </c>
      <c r="E109" t="str">
        <f ca="1">IF(TODAY()&gt;=$A109,COUNTIFS(Board!L$3:L1106,"&lt;="&amp;$C109,Board!M$3:M1106,"="&amp;""),"")</f>
        <v/>
      </c>
      <c r="F109" t="str">
        <f ca="1">IF(TODAY()&gt;=$A109,COUNTIFS(Board!M$3:M1106,"&lt;="&amp;$C109,Board!N$3:N1106,"="&amp;""),"")</f>
        <v/>
      </c>
      <c r="G109" t="str">
        <f t="shared" ca="1" si="6"/>
        <v/>
      </c>
      <c r="H109" t="str">
        <f ca="1">IF(TODAY()&gt;=$A109,COUNTIFS(Board!N$3:N1106,"&lt;="&amp;$C109,Board!O$3:O1106,"="&amp;""),"")</f>
        <v/>
      </c>
      <c r="I109" t="str">
        <f ca="1">IF(TODAY()&gt;=$A109,COUNTIFS(Board!O$3:O1106,"&lt;="&amp;$C109,Board!P$3:P1106,"="&amp;""),"")</f>
        <v/>
      </c>
      <c r="J109" t="str">
        <f t="shared" ca="1" si="7"/>
        <v/>
      </c>
      <c r="K109" t="str">
        <f ca="1">IF(TODAY()&gt;=$A109,COUNTIFS(Board!P$3:P1106,"&lt;="&amp;$C109,Board!Q$3:Q1106,"="&amp;""),"")</f>
        <v/>
      </c>
      <c r="L109" t="str">
        <f ca="1">IF(TODAY()&gt;=$A109,COUNTIFS(Board!Q$3:Q1106,"&lt;="&amp;$C109,Board!R$3:R1106,"="&amp;""),"")</f>
        <v/>
      </c>
      <c r="M109" t="str">
        <f t="shared" ca="1" si="8"/>
        <v/>
      </c>
      <c r="N109" t="str">
        <f ca="1">IF(M109&lt;&gt;"",COUNTIFS(Board!R$3:R1107,"&gt;="&amp;'Weekly Summary'!$B109,Board!R$3:R1107,"&lt;="&amp;'Weekly Summary'!$C109),"")</f>
        <v/>
      </c>
      <c r="O109" t="str">
        <f t="shared" ca="1" si="9"/>
        <v/>
      </c>
      <c r="P109" t="str">
        <f>IFERROR(AVERAGEIFS(Board!S$3:S$1000,Board!R$3:R1107,"&gt;="&amp;B109,Board!R$3:R1107,"&lt;="&amp;C109),"")</f>
        <v/>
      </c>
      <c r="Q109" t="str">
        <f ca="1">IF(D109&lt;&gt;"",COUNTIFS(Board!D$3:D$1000,"SPM"&amp;"*",Board!R$3:R$1000,""),"")</f>
        <v/>
      </c>
      <c r="R109" t="str">
        <f ca="1">IF(D109&lt;&gt;"",COUNTIFS(Board!D$3:D1107,"SPM"&amp;"*",Board!K$3:K1107,""),"")</f>
        <v/>
      </c>
    </row>
    <row r="110" spans="1:18" x14ac:dyDescent="0.25">
      <c r="A110" s="4">
        <f t="shared" si="10"/>
        <v>43555</v>
      </c>
      <c r="B110" s="4">
        <v>43555</v>
      </c>
      <c r="C110" s="4">
        <v>43561</v>
      </c>
      <c r="D110" t="str">
        <f ca="1">IF(TODAY()&gt;=$A110,COUNTIFS(Board!K$3:K1107,"&lt;="&amp;$C110,Board!L$3:L1107,"="&amp;""),"")</f>
        <v/>
      </c>
      <c r="E110" t="str">
        <f ca="1">IF(TODAY()&gt;=$A110,COUNTIFS(Board!L$3:L1107,"&lt;="&amp;$C110,Board!M$3:M1107,"="&amp;""),"")</f>
        <v/>
      </c>
      <c r="F110" t="str">
        <f ca="1">IF(TODAY()&gt;=$A110,COUNTIFS(Board!M$3:M1107,"&lt;="&amp;$C110,Board!N$3:N1107,"="&amp;""),"")</f>
        <v/>
      </c>
      <c r="G110" t="str">
        <f t="shared" ca="1" si="6"/>
        <v/>
      </c>
      <c r="H110" t="str">
        <f ca="1">IF(TODAY()&gt;=$A110,COUNTIFS(Board!N$3:N1107,"&lt;="&amp;$C110,Board!O$3:O1107,"="&amp;""),"")</f>
        <v/>
      </c>
      <c r="I110" t="str">
        <f ca="1">IF(TODAY()&gt;=$A110,COUNTIFS(Board!O$3:O1107,"&lt;="&amp;$C110,Board!P$3:P1107,"="&amp;""),"")</f>
        <v/>
      </c>
      <c r="J110" t="str">
        <f t="shared" ca="1" si="7"/>
        <v/>
      </c>
      <c r="K110" t="str">
        <f ca="1">IF(TODAY()&gt;=$A110,COUNTIFS(Board!P$3:P1107,"&lt;="&amp;$C110,Board!Q$3:Q1107,"="&amp;""),"")</f>
        <v/>
      </c>
      <c r="L110" t="str">
        <f ca="1">IF(TODAY()&gt;=$A110,COUNTIFS(Board!Q$3:Q1107,"&lt;="&amp;$C110,Board!R$3:R1107,"="&amp;""),"")</f>
        <v/>
      </c>
      <c r="M110" t="str">
        <f t="shared" ca="1" si="8"/>
        <v/>
      </c>
      <c r="N110" t="str">
        <f ca="1">IF(M110&lt;&gt;"",COUNTIFS(Board!R$3:R1108,"&gt;="&amp;'Weekly Summary'!$B110,Board!R$3:R1108,"&lt;="&amp;'Weekly Summary'!$C110),"")</f>
        <v/>
      </c>
      <c r="O110" t="str">
        <f t="shared" ca="1" si="9"/>
        <v/>
      </c>
      <c r="P110" t="str">
        <f>IFERROR(AVERAGEIFS(Board!S$3:S$1000,Board!R$3:R1108,"&gt;="&amp;B110,Board!R$3:R1108,"&lt;="&amp;C110),"")</f>
        <v/>
      </c>
      <c r="Q110" t="str">
        <f ca="1">IF(D110&lt;&gt;"",COUNTIFS(Board!D$3:D$1000,"SPM"&amp;"*",Board!R$3:R$1000,""),"")</f>
        <v/>
      </c>
      <c r="R110" t="str">
        <f ca="1">IF(D110&lt;&gt;"",COUNTIFS(Board!D$3:D1108,"SPM"&amp;"*",Board!K$3:K1108,""),"")</f>
        <v/>
      </c>
    </row>
    <row r="111" spans="1:18" x14ac:dyDescent="0.25">
      <c r="A111" s="4">
        <f t="shared" si="10"/>
        <v>43562</v>
      </c>
      <c r="B111" s="4">
        <v>43562</v>
      </c>
      <c r="C111" s="4">
        <v>43568</v>
      </c>
      <c r="D111" t="str">
        <f ca="1">IF(TODAY()&gt;=$A111,COUNTIFS(Board!K$3:K1108,"&lt;="&amp;$C111,Board!L$3:L1108,"="&amp;""),"")</f>
        <v/>
      </c>
      <c r="E111" t="str">
        <f ca="1">IF(TODAY()&gt;=$A111,COUNTIFS(Board!L$3:L1108,"&lt;="&amp;$C111,Board!M$3:M1108,"="&amp;""),"")</f>
        <v/>
      </c>
      <c r="F111" t="str">
        <f ca="1">IF(TODAY()&gt;=$A111,COUNTIFS(Board!M$3:M1108,"&lt;="&amp;$C111,Board!N$3:N1108,"="&amp;""),"")</f>
        <v/>
      </c>
      <c r="G111" t="str">
        <f t="shared" ca="1" si="6"/>
        <v/>
      </c>
      <c r="H111" t="str">
        <f ca="1">IF(TODAY()&gt;=$A111,COUNTIFS(Board!N$3:N1108,"&lt;="&amp;$C111,Board!O$3:O1108,"="&amp;""),"")</f>
        <v/>
      </c>
      <c r="I111" t="str">
        <f ca="1">IF(TODAY()&gt;=$A111,COUNTIFS(Board!O$3:O1108,"&lt;="&amp;$C111,Board!P$3:P1108,"="&amp;""),"")</f>
        <v/>
      </c>
      <c r="J111" t="str">
        <f t="shared" ca="1" si="7"/>
        <v/>
      </c>
      <c r="K111" t="str">
        <f ca="1">IF(TODAY()&gt;=$A111,COUNTIFS(Board!P$3:P1108,"&lt;="&amp;$C111,Board!Q$3:Q1108,"="&amp;""),"")</f>
        <v/>
      </c>
      <c r="L111" t="str">
        <f ca="1">IF(TODAY()&gt;=$A111,COUNTIFS(Board!Q$3:Q1108,"&lt;="&amp;$C111,Board!R$3:R1108,"="&amp;""),"")</f>
        <v/>
      </c>
      <c r="M111" t="str">
        <f t="shared" ca="1" si="8"/>
        <v/>
      </c>
      <c r="N111" t="str">
        <f ca="1">IF(M111&lt;&gt;"",COUNTIFS(Board!R$3:R1109,"&gt;="&amp;'Weekly Summary'!$B111,Board!R$3:R1109,"&lt;="&amp;'Weekly Summary'!$C111),"")</f>
        <v/>
      </c>
      <c r="O111" t="str">
        <f t="shared" ca="1" si="9"/>
        <v/>
      </c>
      <c r="P111" t="str">
        <f>IFERROR(AVERAGEIFS(Board!S$3:S$1000,Board!R$3:R1109,"&gt;="&amp;B111,Board!R$3:R1109,"&lt;="&amp;C111),"")</f>
        <v/>
      </c>
      <c r="Q111" t="str">
        <f ca="1">IF(D111&lt;&gt;"",COUNTIFS(Board!D$3:D$1000,"SPM"&amp;"*",Board!R$3:R$1000,""),"")</f>
        <v/>
      </c>
      <c r="R111" t="str">
        <f ca="1">IF(D111&lt;&gt;"",COUNTIFS(Board!D$3:D1109,"SPM"&amp;"*",Board!K$3:K1109,""),"")</f>
        <v/>
      </c>
    </row>
    <row r="112" spans="1:18" x14ac:dyDescent="0.25">
      <c r="A112" s="4">
        <f t="shared" si="10"/>
        <v>43569</v>
      </c>
      <c r="B112" s="4">
        <v>43569</v>
      </c>
      <c r="C112" s="4">
        <v>43575</v>
      </c>
      <c r="D112" t="str">
        <f ca="1">IF(TODAY()&gt;=$A112,COUNTIFS(Board!K$3:K1109,"&lt;="&amp;$C112,Board!L$3:L1109,"="&amp;""),"")</f>
        <v/>
      </c>
      <c r="E112" t="str">
        <f ca="1">IF(TODAY()&gt;=$A112,COUNTIFS(Board!L$3:L1109,"&lt;="&amp;$C112,Board!M$3:M1109,"="&amp;""),"")</f>
        <v/>
      </c>
      <c r="F112" t="str">
        <f ca="1">IF(TODAY()&gt;=$A112,COUNTIFS(Board!M$3:M1109,"&lt;="&amp;$C112,Board!N$3:N1109,"="&amp;""),"")</f>
        <v/>
      </c>
      <c r="G112" t="str">
        <f t="shared" ca="1" si="6"/>
        <v/>
      </c>
      <c r="H112" t="str">
        <f ca="1">IF(TODAY()&gt;=$A112,COUNTIFS(Board!N$3:N1109,"&lt;="&amp;$C112,Board!O$3:O1109,"="&amp;""),"")</f>
        <v/>
      </c>
      <c r="I112" t="str">
        <f ca="1">IF(TODAY()&gt;=$A112,COUNTIFS(Board!O$3:O1109,"&lt;="&amp;$C112,Board!P$3:P1109,"="&amp;""),"")</f>
        <v/>
      </c>
      <c r="J112" t="str">
        <f t="shared" ca="1" si="7"/>
        <v/>
      </c>
      <c r="K112" t="str">
        <f ca="1">IF(TODAY()&gt;=$A112,COUNTIFS(Board!P$3:P1109,"&lt;="&amp;$C112,Board!Q$3:Q1109,"="&amp;""),"")</f>
        <v/>
      </c>
      <c r="L112" t="str">
        <f ca="1">IF(TODAY()&gt;=$A112,COUNTIFS(Board!Q$3:Q1109,"&lt;="&amp;$C112,Board!R$3:R1109,"="&amp;""),"")</f>
        <v/>
      </c>
      <c r="M112" t="str">
        <f t="shared" ca="1" si="8"/>
        <v/>
      </c>
      <c r="N112" t="str">
        <f ca="1">IF(M112&lt;&gt;"",COUNTIFS(Board!R$3:R1110,"&gt;="&amp;'Weekly Summary'!$B112,Board!R$3:R1110,"&lt;="&amp;'Weekly Summary'!$C112),"")</f>
        <v/>
      </c>
      <c r="O112" t="str">
        <f t="shared" ca="1" si="9"/>
        <v/>
      </c>
      <c r="P112" t="str">
        <f>IFERROR(AVERAGEIFS(Board!S$3:S$1000,Board!R$3:R1110,"&gt;="&amp;B112,Board!R$3:R1110,"&lt;="&amp;C112),"")</f>
        <v/>
      </c>
      <c r="Q112" t="str">
        <f ca="1">IF(D112&lt;&gt;"",COUNTIFS(Board!D$3:D$1000,"SPM"&amp;"*",Board!R$3:R$1000,""),"")</f>
        <v/>
      </c>
      <c r="R112" t="str">
        <f ca="1">IF(D112&lt;&gt;"",COUNTIFS(Board!D$3:D1110,"SPM"&amp;"*",Board!K$3:K1110,""),"")</f>
        <v/>
      </c>
    </row>
    <row r="113" spans="1:18" x14ac:dyDescent="0.25">
      <c r="A113" s="4">
        <f t="shared" si="10"/>
        <v>43576</v>
      </c>
      <c r="B113" s="4">
        <v>43576</v>
      </c>
      <c r="C113" s="4">
        <v>43582</v>
      </c>
      <c r="D113" t="str">
        <f ca="1">IF(TODAY()&gt;=$A113,COUNTIFS(Board!K$3:K1110,"&lt;="&amp;$C113,Board!L$3:L1110,"="&amp;""),"")</f>
        <v/>
      </c>
      <c r="E113" t="str">
        <f ca="1">IF(TODAY()&gt;=$A113,COUNTIFS(Board!L$3:L1110,"&lt;="&amp;$C113,Board!M$3:M1110,"="&amp;""),"")</f>
        <v/>
      </c>
      <c r="F113" t="str">
        <f ca="1">IF(TODAY()&gt;=$A113,COUNTIFS(Board!M$3:M1110,"&lt;="&amp;$C113,Board!N$3:N1110,"="&amp;""),"")</f>
        <v/>
      </c>
      <c r="G113" t="str">
        <f t="shared" ca="1" si="6"/>
        <v/>
      </c>
      <c r="H113" t="str">
        <f ca="1">IF(TODAY()&gt;=$A113,COUNTIFS(Board!N$3:N1110,"&lt;="&amp;$C113,Board!O$3:O1110,"="&amp;""),"")</f>
        <v/>
      </c>
      <c r="I113" t="str">
        <f ca="1">IF(TODAY()&gt;=$A113,COUNTIFS(Board!O$3:O1110,"&lt;="&amp;$C113,Board!P$3:P1110,"="&amp;""),"")</f>
        <v/>
      </c>
      <c r="J113" t="str">
        <f t="shared" ca="1" si="7"/>
        <v/>
      </c>
      <c r="K113" t="str">
        <f ca="1">IF(TODAY()&gt;=$A113,COUNTIFS(Board!P$3:P1110,"&lt;="&amp;$C113,Board!Q$3:Q1110,"="&amp;""),"")</f>
        <v/>
      </c>
      <c r="L113" t="str">
        <f ca="1">IF(TODAY()&gt;=$A113,COUNTIFS(Board!Q$3:Q1110,"&lt;="&amp;$C113,Board!R$3:R1110,"="&amp;""),"")</f>
        <v/>
      </c>
      <c r="M113" t="str">
        <f t="shared" ca="1" si="8"/>
        <v/>
      </c>
      <c r="N113" t="str">
        <f ca="1">IF(M113&lt;&gt;"",COUNTIFS(Board!R$3:R1111,"&gt;="&amp;'Weekly Summary'!$B113,Board!R$3:R1111,"&lt;="&amp;'Weekly Summary'!$C113),"")</f>
        <v/>
      </c>
      <c r="O113" t="str">
        <f t="shared" ca="1" si="9"/>
        <v/>
      </c>
      <c r="P113" t="str">
        <f>IFERROR(AVERAGEIFS(Board!S$3:S$1000,Board!R$3:R1111,"&gt;="&amp;B113,Board!R$3:R1111,"&lt;="&amp;C113),"")</f>
        <v/>
      </c>
      <c r="Q113" t="str">
        <f ca="1">IF(D113&lt;&gt;"",COUNTIFS(Board!D$3:D$1000,"SPM"&amp;"*",Board!R$3:R$1000,""),"")</f>
        <v/>
      </c>
      <c r="R113" t="str">
        <f ca="1">IF(D113&lt;&gt;"",COUNTIFS(Board!D$3:D1111,"SPM"&amp;"*",Board!K$3:K1111,""),"")</f>
        <v/>
      </c>
    </row>
    <row r="114" spans="1:18" x14ac:dyDescent="0.25">
      <c r="A114" s="4">
        <f t="shared" si="10"/>
        <v>43583</v>
      </c>
      <c r="B114" s="4">
        <v>43583</v>
      </c>
      <c r="C114" s="4">
        <v>43589</v>
      </c>
      <c r="D114" t="str">
        <f ca="1">IF(TODAY()&gt;=$A114,COUNTIFS(Board!K$3:K1111,"&lt;="&amp;$C114,Board!L$3:L1111,"="&amp;""),"")</f>
        <v/>
      </c>
      <c r="E114" t="str">
        <f ca="1">IF(TODAY()&gt;=$A114,COUNTIFS(Board!L$3:L1111,"&lt;="&amp;$C114,Board!M$3:M1111,"="&amp;""),"")</f>
        <v/>
      </c>
      <c r="F114" t="str">
        <f ca="1">IF(TODAY()&gt;=$A114,COUNTIFS(Board!M$3:M1111,"&lt;="&amp;$C114,Board!N$3:N1111,"="&amp;""),"")</f>
        <v/>
      </c>
      <c r="G114" t="str">
        <f t="shared" ca="1" si="6"/>
        <v/>
      </c>
      <c r="H114" t="str">
        <f ca="1">IF(TODAY()&gt;=$A114,COUNTIFS(Board!N$3:N1111,"&lt;="&amp;$C114,Board!O$3:O1111,"="&amp;""),"")</f>
        <v/>
      </c>
      <c r="I114" t="str">
        <f ca="1">IF(TODAY()&gt;=$A114,COUNTIFS(Board!O$3:O1111,"&lt;="&amp;$C114,Board!P$3:P1111,"="&amp;""),"")</f>
        <v/>
      </c>
      <c r="J114" t="str">
        <f t="shared" ca="1" si="7"/>
        <v/>
      </c>
      <c r="K114" t="str">
        <f ca="1">IF(TODAY()&gt;=$A114,COUNTIFS(Board!P$3:P1111,"&lt;="&amp;$C114,Board!Q$3:Q1111,"="&amp;""),"")</f>
        <v/>
      </c>
      <c r="L114" t="str">
        <f ca="1">IF(TODAY()&gt;=$A114,COUNTIFS(Board!Q$3:Q1111,"&lt;="&amp;$C114,Board!R$3:R1111,"="&amp;""),"")</f>
        <v/>
      </c>
      <c r="M114" t="str">
        <f t="shared" ca="1" si="8"/>
        <v/>
      </c>
      <c r="N114" t="str">
        <f ca="1">IF(M114&lt;&gt;"",COUNTIFS(Board!R$3:R1112,"&gt;="&amp;'Weekly Summary'!$B114,Board!R$3:R1112,"&lt;="&amp;'Weekly Summary'!$C114),"")</f>
        <v/>
      </c>
      <c r="O114" t="str">
        <f t="shared" ca="1" si="9"/>
        <v/>
      </c>
      <c r="P114" t="str">
        <f>IFERROR(AVERAGEIFS(Board!S$3:S$1000,Board!R$3:R1112,"&gt;="&amp;B114,Board!R$3:R1112,"&lt;="&amp;C114),"")</f>
        <v/>
      </c>
      <c r="Q114" t="str">
        <f ca="1">IF(D114&lt;&gt;"",COUNTIFS(Board!D$3:D$1000,"SPM"&amp;"*",Board!R$3:R$1000,""),"")</f>
        <v/>
      </c>
      <c r="R114" t="str">
        <f ca="1">IF(D114&lt;&gt;"",COUNTIFS(Board!D$3:D1112,"SPM"&amp;"*",Board!K$3:K1112,""),"")</f>
        <v/>
      </c>
    </row>
    <row r="115" spans="1:18" x14ac:dyDescent="0.25">
      <c r="A115" s="4">
        <f t="shared" si="10"/>
        <v>43590</v>
      </c>
      <c r="B115" s="4">
        <v>43590</v>
      </c>
      <c r="C115" s="4">
        <v>43596</v>
      </c>
      <c r="D115" t="str">
        <f ca="1">IF(TODAY()&gt;=$A115,COUNTIFS(Board!K$3:K1112,"&lt;="&amp;$C115,Board!L$3:L1112,"="&amp;""),"")</f>
        <v/>
      </c>
      <c r="E115" t="str">
        <f ca="1">IF(TODAY()&gt;=$A115,COUNTIFS(Board!L$3:L1112,"&lt;="&amp;$C115,Board!M$3:M1112,"="&amp;""),"")</f>
        <v/>
      </c>
      <c r="F115" t="str">
        <f ca="1">IF(TODAY()&gt;=$A115,COUNTIFS(Board!M$3:M1112,"&lt;="&amp;$C115,Board!N$3:N1112,"="&amp;""),"")</f>
        <v/>
      </c>
      <c r="G115" t="str">
        <f t="shared" ca="1" si="6"/>
        <v/>
      </c>
      <c r="H115" t="str">
        <f ca="1">IF(TODAY()&gt;=$A115,COUNTIFS(Board!N$3:N1112,"&lt;="&amp;$C115,Board!O$3:O1112,"="&amp;""),"")</f>
        <v/>
      </c>
      <c r="I115" t="str">
        <f ca="1">IF(TODAY()&gt;=$A115,COUNTIFS(Board!O$3:O1112,"&lt;="&amp;$C115,Board!P$3:P1112,"="&amp;""),"")</f>
        <v/>
      </c>
      <c r="J115" t="str">
        <f t="shared" ca="1" si="7"/>
        <v/>
      </c>
      <c r="K115" t="str">
        <f ca="1">IF(TODAY()&gt;=$A115,COUNTIFS(Board!P$3:P1112,"&lt;="&amp;$C115,Board!Q$3:Q1112,"="&amp;""),"")</f>
        <v/>
      </c>
      <c r="L115" t="str">
        <f ca="1">IF(TODAY()&gt;=$A115,COUNTIFS(Board!Q$3:Q1112,"&lt;="&amp;$C115,Board!R$3:R1112,"="&amp;""),"")</f>
        <v/>
      </c>
      <c r="M115" t="str">
        <f t="shared" ca="1" si="8"/>
        <v/>
      </c>
      <c r="N115" t="str">
        <f ca="1">IF(M115&lt;&gt;"",COUNTIFS(Board!R$3:R1113,"&gt;="&amp;'Weekly Summary'!$B115,Board!R$3:R1113,"&lt;="&amp;'Weekly Summary'!$C115),"")</f>
        <v/>
      </c>
      <c r="O115" t="str">
        <f t="shared" ca="1" si="9"/>
        <v/>
      </c>
      <c r="P115" t="str">
        <f>IFERROR(AVERAGEIFS(Board!S$3:S$1000,Board!R$3:R1113,"&gt;="&amp;B115,Board!R$3:R1113,"&lt;="&amp;C115),"")</f>
        <v/>
      </c>
      <c r="Q115" t="str">
        <f ca="1">IF(D115&lt;&gt;"",COUNTIFS(Board!D$3:D$1000,"SPM"&amp;"*",Board!R$3:R$1000,""),"")</f>
        <v/>
      </c>
      <c r="R115" t="str">
        <f ca="1">IF(D115&lt;&gt;"",COUNTIFS(Board!D$3:D1113,"SPM"&amp;"*",Board!K$3:K1113,""),"")</f>
        <v/>
      </c>
    </row>
    <row r="116" spans="1:18" x14ac:dyDescent="0.25">
      <c r="A116" s="4">
        <f t="shared" si="10"/>
        <v>43597</v>
      </c>
      <c r="B116" s="4">
        <v>43597</v>
      </c>
      <c r="C116" s="4">
        <v>43603</v>
      </c>
      <c r="D116" t="str">
        <f ca="1">IF(TODAY()&gt;=$A116,COUNTIFS(Board!K$3:K1113,"&lt;="&amp;$C116,Board!L$3:L1113,"="&amp;""),"")</f>
        <v/>
      </c>
      <c r="E116" t="str">
        <f ca="1">IF(TODAY()&gt;=$A116,COUNTIFS(Board!L$3:L1113,"&lt;="&amp;$C116,Board!M$3:M1113,"="&amp;""),"")</f>
        <v/>
      </c>
      <c r="F116" t="str">
        <f ca="1">IF(TODAY()&gt;=$A116,COUNTIFS(Board!M$3:M1113,"&lt;="&amp;$C116,Board!N$3:N1113,"="&amp;""),"")</f>
        <v/>
      </c>
      <c r="G116" t="str">
        <f t="shared" ca="1" si="6"/>
        <v/>
      </c>
      <c r="H116" t="str">
        <f ca="1">IF(TODAY()&gt;=$A116,COUNTIFS(Board!N$3:N1113,"&lt;="&amp;$C116,Board!O$3:O1113,"="&amp;""),"")</f>
        <v/>
      </c>
      <c r="I116" t="str">
        <f ca="1">IF(TODAY()&gt;=$A116,COUNTIFS(Board!O$3:O1113,"&lt;="&amp;$C116,Board!P$3:P1113,"="&amp;""),"")</f>
        <v/>
      </c>
      <c r="J116" t="str">
        <f t="shared" ca="1" si="7"/>
        <v/>
      </c>
      <c r="K116" t="str">
        <f ca="1">IF(TODAY()&gt;=$A116,COUNTIFS(Board!P$3:P1113,"&lt;="&amp;$C116,Board!Q$3:Q1113,"="&amp;""),"")</f>
        <v/>
      </c>
      <c r="L116" t="str">
        <f ca="1">IF(TODAY()&gt;=$A116,COUNTIFS(Board!Q$3:Q1113,"&lt;="&amp;$C116,Board!R$3:R1113,"="&amp;""),"")</f>
        <v/>
      </c>
      <c r="M116" t="str">
        <f t="shared" ca="1" si="8"/>
        <v/>
      </c>
      <c r="N116" t="str">
        <f ca="1">IF(M116&lt;&gt;"",COUNTIFS(Board!R$3:R1114,"&gt;="&amp;'Weekly Summary'!$B116,Board!R$3:R1114,"&lt;="&amp;'Weekly Summary'!$C116),"")</f>
        <v/>
      </c>
      <c r="O116" t="str">
        <f t="shared" ca="1" si="9"/>
        <v/>
      </c>
      <c r="P116" t="str">
        <f>IFERROR(AVERAGEIFS(Board!S$3:S$1000,Board!R$3:R1114,"&gt;="&amp;B116,Board!R$3:R1114,"&lt;="&amp;C116),"")</f>
        <v/>
      </c>
      <c r="Q116" t="str">
        <f ca="1">IF(D116&lt;&gt;"",COUNTIFS(Board!D$3:D$1000,"SPM"&amp;"*",Board!R$3:R$1000,""),"")</f>
        <v/>
      </c>
      <c r="R116" t="str">
        <f ca="1">IF(D116&lt;&gt;"",COUNTIFS(Board!D$3:D1114,"SPM"&amp;"*",Board!K$3:K1114,""),"")</f>
        <v/>
      </c>
    </row>
    <row r="117" spans="1:18" x14ac:dyDescent="0.25">
      <c r="A117" s="4">
        <f t="shared" si="10"/>
        <v>43604</v>
      </c>
      <c r="B117" s="4">
        <v>43604</v>
      </c>
      <c r="C117" s="4">
        <v>43610</v>
      </c>
      <c r="D117" t="str">
        <f ca="1">IF(TODAY()&gt;=$A117,COUNTIFS(Board!K$3:K1114,"&lt;="&amp;$C117,Board!L$3:L1114,"="&amp;""),"")</f>
        <v/>
      </c>
      <c r="E117" t="str">
        <f ca="1">IF(TODAY()&gt;=$A117,COUNTIFS(Board!L$3:L1114,"&lt;="&amp;$C117,Board!M$3:M1114,"="&amp;""),"")</f>
        <v/>
      </c>
      <c r="F117" t="str">
        <f ca="1">IF(TODAY()&gt;=$A117,COUNTIFS(Board!M$3:M1114,"&lt;="&amp;$C117,Board!N$3:N1114,"="&amp;""),"")</f>
        <v/>
      </c>
      <c r="G117" t="str">
        <f t="shared" ca="1" si="6"/>
        <v/>
      </c>
      <c r="H117" t="str">
        <f ca="1">IF(TODAY()&gt;=$A117,COUNTIFS(Board!N$3:N1114,"&lt;="&amp;$C117,Board!O$3:O1114,"="&amp;""),"")</f>
        <v/>
      </c>
      <c r="I117" t="str">
        <f ca="1">IF(TODAY()&gt;=$A117,COUNTIFS(Board!O$3:O1114,"&lt;="&amp;$C117,Board!P$3:P1114,"="&amp;""),"")</f>
        <v/>
      </c>
      <c r="J117" t="str">
        <f t="shared" ca="1" si="7"/>
        <v/>
      </c>
      <c r="K117" t="str">
        <f ca="1">IF(TODAY()&gt;=$A117,COUNTIFS(Board!P$3:P1114,"&lt;="&amp;$C117,Board!Q$3:Q1114,"="&amp;""),"")</f>
        <v/>
      </c>
      <c r="L117" t="str">
        <f ca="1">IF(TODAY()&gt;=$A117,COUNTIFS(Board!Q$3:Q1114,"&lt;="&amp;$C117,Board!R$3:R1114,"="&amp;""),"")</f>
        <v/>
      </c>
      <c r="M117" t="str">
        <f t="shared" ca="1" si="8"/>
        <v/>
      </c>
      <c r="N117" t="str">
        <f ca="1">IF(M117&lt;&gt;"",COUNTIFS(Board!R$3:R1115,"&gt;="&amp;'Weekly Summary'!$B117,Board!R$3:R1115,"&lt;="&amp;'Weekly Summary'!$C117),"")</f>
        <v/>
      </c>
      <c r="O117" t="str">
        <f t="shared" ca="1" si="9"/>
        <v/>
      </c>
      <c r="P117" t="str">
        <f>IFERROR(AVERAGEIFS(Board!S$3:S$1000,Board!R$3:R1115,"&gt;="&amp;B117,Board!R$3:R1115,"&lt;="&amp;C117),"")</f>
        <v/>
      </c>
      <c r="Q117" t="str">
        <f ca="1">IF(D117&lt;&gt;"",COUNTIFS(Board!D$3:D$1000,"SPM"&amp;"*",Board!R$3:R$1000,""),"")</f>
        <v/>
      </c>
      <c r="R117" t="str">
        <f ca="1">IF(D117&lt;&gt;"",COUNTIFS(Board!D$3:D1115,"SPM"&amp;"*",Board!K$3:K1115,""),"")</f>
        <v/>
      </c>
    </row>
    <row r="118" spans="1:18" x14ac:dyDescent="0.25">
      <c r="A118" s="4">
        <f t="shared" si="10"/>
        <v>43611</v>
      </c>
      <c r="B118" s="4">
        <v>43611</v>
      </c>
      <c r="C118" s="4">
        <v>43617</v>
      </c>
      <c r="D118" t="str">
        <f ca="1">IF(TODAY()&gt;=$A118,COUNTIFS(Board!K$3:K1115,"&lt;="&amp;$C118,Board!L$3:L1115,"="&amp;""),"")</f>
        <v/>
      </c>
      <c r="E118" t="str">
        <f ca="1">IF(TODAY()&gt;=$A118,COUNTIFS(Board!L$3:L1115,"&lt;="&amp;$C118,Board!M$3:M1115,"="&amp;""),"")</f>
        <v/>
      </c>
      <c r="F118" t="str">
        <f ca="1">IF(TODAY()&gt;=$A118,COUNTIFS(Board!M$3:M1115,"&lt;="&amp;$C118,Board!N$3:N1115,"="&amp;""),"")</f>
        <v/>
      </c>
      <c r="G118" t="str">
        <f t="shared" ca="1" si="6"/>
        <v/>
      </c>
      <c r="H118" t="str">
        <f ca="1">IF(TODAY()&gt;=$A118,COUNTIFS(Board!N$3:N1115,"&lt;="&amp;$C118,Board!O$3:O1115,"="&amp;""),"")</f>
        <v/>
      </c>
      <c r="I118" t="str">
        <f ca="1">IF(TODAY()&gt;=$A118,COUNTIFS(Board!O$3:O1115,"&lt;="&amp;$C118,Board!P$3:P1115,"="&amp;""),"")</f>
        <v/>
      </c>
      <c r="J118" t="str">
        <f t="shared" ca="1" si="7"/>
        <v/>
      </c>
      <c r="K118" t="str">
        <f ca="1">IF(TODAY()&gt;=$A118,COUNTIFS(Board!P$3:P1115,"&lt;="&amp;$C118,Board!Q$3:Q1115,"="&amp;""),"")</f>
        <v/>
      </c>
      <c r="L118" t="str">
        <f ca="1">IF(TODAY()&gt;=$A118,COUNTIFS(Board!Q$3:Q1115,"&lt;="&amp;$C118,Board!R$3:R1115,"="&amp;""),"")</f>
        <v/>
      </c>
      <c r="M118" t="str">
        <f t="shared" ca="1" si="8"/>
        <v/>
      </c>
      <c r="N118" t="str">
        <f ca="1">IF(M118&lt;&gt;"",COUNTIFS(Board!R$3:R1116,"&gt;="&amp;'Weekly Summary'!$B118,Board!R$3:R1116,"&lt;="&amp;'Weekly Summary'!$C118),"")</f>
        <v/>
      </c>
      <c r="O118" t="str">
        <f t="shared" ca="1" si="9"/>
        <v/>
      </c>
      <c r="P118" t="str">
        <f>IFERROR(AVERAGEIFS(Board!S$3:S$1000,Board!R$3:R1116,"&gt;="&amp;B118,Board!R$3:R1116,"&lt;="&amp;C118),"")</f>
        <v/>
      </c>
      <c r="Q118" t="str">
        <f ca="1">IF(D118&lt;&gt;"",COUNTIFS(Board!D$3:D$1000,"SPM"&amp;"*",Board!R$3:R$1000,""),"")</f>
        <v/>
      </c>
      <c r="R118" t="str">
        <f ca="1">IF(D118&lt;&gt;"",COUNTIFS(Board!D$3:D1116,"SPM"&amp;"*",Board!K$3:K1116,""),"")</f>
        <v/>
      </c>
    </row>
    <row r="119" spans="1:18" x14ac:dyDescent="0.25">
      <c r="A119" s="4">
        <f t="shared" si="10"/>
        <v>43618</v>
      </c>
      <c r="B119" s="4">
        <v>43618</v>
      </c>
      <c r="C119" s="4">
        <v>43624</v>
      </c>
      <c r="D119" t="str">
        <f ca="1">IF(TODAY()&gt;=$A119,COUNTIFS(Board!K$3:K1116,"&lt;="&amp;$C119,Board!L$3:L1116,"="&amp;""),"")</f>
        <v/>
      </c>
      <c r="E119" t="str">
        <f ca="1">IF(TODAY()&gt;=$A119,COUNTIFS(Board!L$3:L1116,"&lt;="&amp;$C119,Board!M$3:M1116,"="&amp;""),"")</f>
        <v/>
      </c>
      <c r="F119" t="str">
        <f ca="1">IF(TODAY()&gt;=$A119,COUNTIFS(Board!M$3:M1116,"&lt;="&amp;$C119,Board!N$3:N1116,"="&amp;""),"")</f>
        <v/>
      </c>
      <c r="G119" t="str">
        <f t="shared" ca="1" si="6"/>
        <v/>
      </c>
      <c r="H119" t="str">
        <f ca="1">IF(TODAY()&gt;=$A119,COUNTIFS(Board!N$3:N1116,"&lt;="&amp;$C119,Board!O$3:O1116,"="&amp;""),"")</f>
        <v/>
      </c>
      <c r="I119" t="str">
        <f ca="1">IF(TODAY()&gt;=$A119,COUNTIFS(Board!O$3:O1116,"&lt;="&amp;$C119,Board!P$3:P1116,"="&amp;""),"")</f>
        <v/>
      </c>
      <c r="J119" t="str">
        <f t="shared" ca="1" si="7"/>
        <v/>
      </c>
      <c r="K119" t="str">
        <f ca="1">IF(TODAY()&gt;=$A119,COUNTIFS(Board!P$3:P1116,"&lt;="&amp;$C119,Board!Q$3:Q1116,"="&amp;""),"")</f>
        <v/>
      </c>
      <c r="L119" t="str">
        <f ca="1">IF(TODAY()&gt;=$A119,COUNTIFS(Board!Q$3:Q1116,"&lt;="&amp;$C119,Board!R$3:R1116,"="&amp;""),"")</f>
        <v/>
      </c>
      <c r="M119" t="str">
        <f t="shared" ca="1" si="8"/>
        <v/>
      </c>
      <c r="N119" t="str">
        <f ca="1">IF(M119&lt;&gt;"",COUNTIFS(Board!R$3:R1117,"&gt;="&amp;'Weekly Summary'!$B119,Board!R$3:R1117,"&lt;="&amp;'Weekly Summary'!$C119),"")</f>
        <v/>
      </c>
      <c r="O119" t="str">
        <f t="shared" ca="1" si="9"/>
        <v/>
      </c>
      <c r="P119" t="str">
        <f>IFERROR(AVERAGEIFS(Board!S$3:S$1000,Board!R$3:R1117,"&gt;="&amp;B119,Board!R$3:R1117,"&lt;="&amp;C119),"")</f>
        <v/>
      </c>
      <c r="Q119" t="str">
        <f ca="1">IF(D119&lt;&gt;"",COUNTIFS(Board!D$3:D$1000,"SPM"&amp;"*",Board!R$3:R$1000,""),"")</f>
        <v/>
      </c>
      <c r="R119" t="str">
        <f ca="1">IF(D119&lt;&gt;"",COUNTIFS(Board!D$3:D1117,"SPM"&amp;"*",Board!K$3:K1117,""),"")</f>
        <v/>
      </c>
    </row>
    <row r="120" spans="1:18" x14ac:dyDescent="0.25">
      <c r="A120" s="4">
        <f t="shared" si="10"/>
        <v>43625</v>
      </c>
      <c r="B120" s="4">
        <v>43625</v>
      </c>
      <c r="C120" s="4">
        <v>43631</v>
      </c>
      <c r="D120" t="str">
        <f ca="1">IF(TODAY()&gt;=$A120,COUNTIFS(Board!K$3:K1117,"&lt;="&amp;$C120,Board!L$3:L1117,"="&amp;""),"")</f>
        <v/>
      </c>
      <c r="E120" t="str">
        <f ca="1">IF(TODAY()&gt;=$A120,COUNTIFS(Board!L$3:L1117,"&lt;="&amp;$C120,Board!M$3:M1117,"="&amp;""),"")</f>
        <v/>
      </c>
      <c r="F120" t="str">
        <f ca="1">IF(TODAY()&gt;=$A120,COUNTIFS(Board!M$3:M1117,"&lt;="&amp;$C120,Board!N$3:N1117,"="&amp;""),"")</f>
        <v/>
      </c>
      <c r="G120" t="str">
        <f t="shared" ca="1" si="6"/>
        <v/>
      </c>
      <c r="H120" t="str">
        <f ca="1">IF(TODAY()&gt;=$A120,COUNTIFS(Board!N$3:N1117,"&lt;="&amp;$C120,Board!O$3:O1117,"="&amp;""),"")</f>
        <v/>
      </c>
      <c r="I120" t="str">
        <f ca="1">IF(TODAY()&gt;=$A120,COUNTIFS(Board!O$3:O1117,"&lt;="&amp;$C120,Board!P$3:P1117,"="&amp;""),"")</f>
        <v/>
      </c>
      <c r="J120" t="str">
        <f t="shared" ca="1" si="7"/>
        <v/>
      </c>
      <c r="K120" t="str">
        <f ca="1">IF(TODAY()&gt;=$A120,COUNTIFS(Board!P$3:P1117,"&lt;="&amp;$C120,Board!Q$3:Q1117,"="&amp;""),"")</f>
        <v/>
      </c>
      <c r="L120" t="str">
        <f ca="1">IF(TODAY()&gt;=$A120,COUNTIFS(Board!Q$3:Q1117,"&lt;="&amp;$C120,Board!R$3:R1117,"="&amp;""),"")</f>
        <v/>
      </c>
      <c r="M120" t="str">
        <f t="shared" ca="1" si="8"/>
        <v/>
      </c>
      <c r="N120" t="str">
        <f ca="1">IF(M120&lt;&gt;"",COUNTIFS(Board!R$3:R1118,"&gt;="&amp;'Weekly Summary'!$B120,Board!R$3:R1118,"&lt;="&amp;'Weekly Summary'!$C120),"")</f>
        <v/>
      </c>
      <c r="O120" t="str">
        <f t="shared" ca="1" si="9"/>
        <v/>
      </c>
      <c r="P120" t="str">
        <f>IFERROR(AVERAGEIFS(Board!S$3:S$1000,Board!R$3:R1118,"&gt;="&amp;B120,Board!R$3:R1118,"&lt;="&amp;C120),"")</f>
        <v/>
      </c>
      <c r="Q120" t="str">
        <f ca="1">IF(D120&lt;&gt;"",COUNTIFS(Board!D$3:D$1000,"SPM"&amp;"*",Board!R$3:R$1000,""),"")</f>
        <v/>
      </c>
      <c r="R120" t="str">
        <f ca="1">IF(D120&lt;&gt;"",COUNTIFS(Board!D$3:D1118,"SPM"&amp;"*",Board!K$3:K1118,""),"")</f>
        <v/>
      </c>
    </row>
    <row r="121" spans="1:18" x14ac:dyDescent="0.25">
      <c r="A121" s="4">
        <f t="shared" si="10"/>
        <v>43632</v>
      </c>
      <c r="B121" s="4">
        <v>43632</v>
      </c>
      <c r="C121" s="4">
        <v>43638</v>
      </c>
      <c r="D121" t="str">
        <f ca="1">IF(TODAY()&gt;=$A121,COUNTIFS(Board!K$3:K1118,"&lt;="&amp;$C121,Board!L$3:L1118,"="&amp;""),"")</f>
        <v/>
      </c>
      <c r="E121" t="str">
        <f ca="1">IF(TODAY()&gt;=$A121,COUNTIFS(Board!L$3:L1118,"&lt;="&amp;$C121,Board!M$3:M1118,"="&amp;""),"")</f>
        <v/>
      </c>
      <c r="F121" t="str">
        <f ca="1">IF(TODAY()&gt;=$A121,COUNTIFS(Board!M$3:M1118,"&lt;="&amp;$C121,Board!N$3:N1118,"="&amp;""),"")</f>
        <v/>
      </c>
      <c r="G121" t="str">
        <f t="shared" ca="1" si="6"/>
        <v/>
      </c>
      <c r="H121" t="str">
        <f ca="1">IF(TODAY()&gt;=$A121,COUNTIFS(Board!N$3:N1118,"&lt;="&amp;$C121,Board!O$3:O1118,"="&amp;""),"")</f>
        <v/>
      </c>
      <c r="I121" t="str">
        <f ca="1">IF(TODAY()&gt;=$A121,COUNTIFS(Board!O$3:O1118,"&lt;="&amp;$C121,Board!P$3:P1118,"="&amp;""),"")</f>
        <v/>
      </c>
      <c r="J121" t="str">
        <f t="shared" ca="1" si="7"/>
        <v/>
      </c>
      <c r="K121" t="str">
        <f ca="1">IF(TODAY()&gt;=$A121,COUNTIFS(Board!P$3:P1118,"&lt;="&amp;$C121,Board!Q$3:Q1118,"="&amp;""),"")</f>
        <v/>
      </c>
      <c r="L121" t="str">
        <f ca="1">IF(TODAY()&gt;=$A121,COUNTIFS(Board!Q$3:Q1118,"&lt;="&amp;$C121,Board!R$3:R1118,"="&amp;""),"")</f>
        <v/>
      </c>
      <c r="M121" t="str">
        <f t="shared" ca="1" si="8"/>
        <v/>
      </c>
      <c r="N121" t="str">
        <f ca="1">IF(M121&lt;&gt;"",COUNTIFS(Board!R$3:R1119,"&gt;="&amp;'Weekly Summary'!$B121,Board!R$3:R1119,"&lt;="&amp;'Weekly Summary'!$C121),"")</f>
        <v/>
      </c>
      <c r="O121" t="str">
        <f t="shared" ca="1" si="9"/>
        <v/>
      </c>
      <c r="P121" t="str">
        <f>IFERROR(AVERAGEIFS(Board!S$3:S$1000,Board!R$3:R1119,"&gt;="&amp;B121,Board!R$3:R1119,"&lt;="&amp;C121),"")</f>
        <v/>
      </c>
      <c r="Q121" t="str">
        <f ca="1">IF(D121&lt;&gt;"",COUNTIFS(Board!D$3:D$1000,"SPM"&amp;"*",Board!R$3:R$1000,""),"")</f>
        <v/>
      </c>
      <c r="R121" t="str">
        <f ca="1">IF(D121&lt;&gt;"",COUNTIFS(Board!D$3:D1119,"SPM"&amp;"*",Board!K$3:K1119,""),"")</f>
        <v/>
      </c>
    </row>
    <row r="122" spans="1:18" x14ac:dyDescent="0.25">
      <c r="A122" s="4">
        <f t="shared" si="10"/>
        <v>43639</v>
      </c>
      <c r="B122" s="4">
        <v>43639</v>
      </c>
      <c r="C122" s="4">
        <v>43645</v>
      </c>
      <c r="D122" t="str">
        <f ca="1">IF(TODAY()&gt;=$A122,COUNTIFS(Board!K$3:K1119,"&lt;="&amp;$C122,Board!L$3:L1119,"="&amp;""),"")</f>
        <v/>
      </c>
      <c r="E122" t="str">
        <f ca="1">IF(TODAY()&gt;=$A122,COUNTIFS(Board!L$3:L1119,"&lt;="&amp;$C122,Board!M$3:M1119,"="&amp;""),"")</f>
        <v/>
      </c>
      <c r="F122" t="str">
        <f ca="1">IF(TODAY()&gt;=$A122,COUNTIFS(Board!M$3:M1119,"&lt;="&amp;$C122,Board!N$3:N1119,"="&amp;""),"")</f>
        <v/>
      </c>
      <c r="G122" t="str">
        <f t="shared" ca="1" si="6"/>
        <v/>
      </c>
      <c r="H122" t="str">
        <f ca="1">IF(TODAY()&gt;=$A122,COUNTIFS(Board!N$3:N1119,"&lt;="&amp;$C122,Board!O$3:O1119,"="&amp;""),"")</f>
        <v/>
      </c>
      <c r="I122" t="str">
        <f ca="1">IF(TODAY()&gt;=$A122,COUNTIFS(Board!O$3:O1119,"&lt;="&amp;$C122,Board!P$3:P1119,"="&amp;""),"")</f>
        <v/>
      </c>
      <c r="J122" t="str">
        <f t="shared" ca="1" si="7"/>
        <v/>
      </c>
      <c r="K122" t="str">
        <f ca="1">IF(TODAY()&gt;=$A122,COUNTIFS(Board!P$3:P1119,"&lt;="&amp;$C122,Board!Q$3:Q1119,"="&amp;""),"")</f>
        <v/>
      </c>
      <c r="L122" t="str">
        <f ca="1">IF(TODAY()&gt;=$A122,COUNTIFS(Board!Q$3:Q1119,"&lt;="&amp;$C122,Board!R$3:R1119,"="&amp;""),"")</f>
        <v/>
      </c>
      <c r="M122" t="str">
        <f t="shared" ca="1" si="8"/>
        <v/>
      </c>
      <c r="N122" t="str">
        <f ca="1">IF(M122&lt;&gt;"",COUNTIFS(Board!R$3:R1120,"&gt;="&amp;'Weekly Summary'!$B122,Board!R$3:R1120,"&lt;="&amp;'Weekly Summary'!$C122),"")</f>
        <v/>
      </c>
      <c r="O122" t="str">
        <f t="shared" ca="1" si="9"/>
        <v/>
      </c>
      <c r="P122" t="str">
        <f>IFERROR(AVERAGEIFS(Board!S$3:S$1000,Board!R$3:R1120,"&gt;="&amp;B122,Board!R$3:R1120,"&lt;="&amp;C122),"")</f>
        <v/>
      </c>
      <c r="Q122" t="str">
        <f ca="1">IF(D122&lt;&gt;"",COUNTIFS(Board!D$3:D$1000,"SPM"&amp;"*",Board!R$3:R$1000,""),"")</f>
        <v/>
      </c>
      <c r="R122" t="str">
        <f ca="1">IF(D122&lt;&gt;"",COUNTIFS(Board!D$3:D1120,"SPM"&amp;"*",Board!K$3:K1120,""),"")</f>
        <v/>
      </c>
    </row>
    <row r="123" spans="1:18" x14ac:dyDescent="0.25">
      <c r="A123" s="4">
        <f t="shared" si="10"/>
        <v>43646</v>
      </c>
      <c r="B123" s="4">
        <v>43646</v>
      </c>
      <c r="C123" s="4">
        <v>43652</v>
      </c>
      <c r="D123" t="str">
        <f ca="1">IF(TODAY()&gt;=$A123,COUNTIFS(Board!K$3:K1120,"&lt;="&amp;$C123,Board!L$3:L1120,"="&amp;""),"")</f>
        <v/>
      </c>
      <c r="E123" t="str">
        <f ca="1">IF(TODAY()&gt;=$A123,COUNTIFS(Board!L$3:L1120,"&lt;="&amp;$C123,Board!M$3:M1120,"="&amp;""),"")</f>
        <v/>
      </c>
      <c r="F123" t="str">
        <f ca="1">IF(TODAY()&gt;=$A123,COUNTIFS(Board!M$3:M1120,"&lt;="&amp;$C123,Board!N$3:N1120,"="&amp;""),"")</f>
        <v/>
      </c>
      <c r="G123" t="str">
        <f t="shared" ca="1" si="6"/>
        <v/>
      </c>
      <c r="H123" t="str">
        <f ca="1">IF(TODAY()&gt;=$A123,COUNTIFS(Board!N$3:N1120,"&lt;="&amp;$C123,Board!O$3:O1120,"="&amp;""),"")</f>
        <v/>
      </c>
      <c r="I123" t="str">
        <f ca="1">IF(TODAY()&gt;=$A123,COUNTIFS(Board!O$3:O1120,"&lt;="&amp;$C123,Board!P$3:P1120,"="&amp;""),"")</f>
        <v/>
      </c>
      <c r="J123" t="str">
        <f t="shared" ca="1" si="7"/>
        <v/>
      </c>
      <c r="K123" t="str">
        <f ca="1">IF(TODAY()&gt;=$A123,COUNTIFS(Board!P$3:P1120,"&lt;="&amp;$C123,Board!Q$3:Q1120,"="&amp;""),"")</f>
        <v/>
      </c>
      <c r="L123" t="str">
        <f ca="1">IF(TODAY()&gt;=$A123,COUNTIFS(Board!Q$3:Q1120,"&lt;="&amp;$C123,Board!R$3:R1120,"="&amp;""),"")</f>
        <v/>
      </c>
      <c r="M123" t="str">
        <f t="shared" ca="1" si="8"/>
        <v/>
      </c>
      <c r="N123" t="str">
        <f ca="1">IF(M123&lt;&gt;"",COUNTIFS(Board!R$3:R1121,"&gt;="&amp;'Weekly Summary'!$B123,Board!R$3:R1121,"&lt;="&amp;'Weekly Summary'!$C123),"")</f>
        <v/>
      </c>
      <c r="O123" t="str">
        <f t="shared" ca="1" si="9"/>
        <v/>
      </c>
      <c r="P123" t="str">
        <f>IFERROR(AVERAGEIFS(Board!S$3:S$1000,Board!R$3:R1121,"&gt;="&amp;B123,Board!R$3:R1121,"&lt;="&amp;C123),"")</f>
        <v/>
      </c>
      <c r="Q123" t="str">
        <f ca="1">IF(D123&lt;&gt;"",COUNTIFS(Board!D$3:D$1000,"SPM"&amp;"*",Board!R$3:R$1000,""),"")</f>
        <v/>
      </c>
      <c r="R123" t="str">
        <f ca="1">IF(D123&lt;&gt;"",COUNTIFS(Board!D$3:D1121,"SPM"&amp;"*",Board!K$3:K1121,""),"")</f>
        <v/>
      </c>
    </row>
    <row r="124" spans="1:18" x14ac:dyDescent="0.25">
      <c r="A124" s="4">
        <f t="shared" si="10"/>
        <v>43653</v>
      </c>
      <c r="B124" s="4">
        <v>43653</v>
      </c>
      <c r="C124" s="4">
        <v>43659</v>
      </c>
      <c r="D124" t="str">
        <f ca="1">IF(TODAY()&gt;=$A124,COUNTIFS(Board!K$3:K1121,"&lt;="&amp;$C124,Board!L$3:L1121,"="&amp;""),"")</f>
        <v/>
      </c>
      <c r="E124" t="str">
        <f ca="1">IF(TODAY()&gt;=$A124,COUNTIFS(Board!L$3:L1121,"&lt;="&amp;$C124,Board!M$3:M1121,"="&amp;""),"")</f>
        <v/>
      </c>
      <c r="F124" t="str">
        <f ca="1">IF(TODAY()&gt;=$A124,COUNTIFS(Board!M$3:M1121,"&lt;="&amp;$C124,Board!N$3:N1121,"="&amp;""),"")</f>
        <v/>
      </c>
      <c r="G124" t="str">
        <f t="shared" ca="1" si="6"/>
        <v/>
      </c>
      <c r="H124" t="str">
        <f ca="1">IF(TODAY()&gt;=$A124,COUNTIFS(Board!N$3:N1121,"&lt;="&amp;$C124,Board!O$3:O1121,"="&amp;""),"")</f>
        <v/>
      </c>
      <c r="I124" t="str">
        <f ca="1">IF(TODAY()&gt;=$A124,COUNTIFS(Board!O$3:O1121,"&lt;="&amp;$C124,Board!P$3:P1121,"="&amp;""),"")</f>
        <v/>
      </c>
      <c r="J124" t="str">
        <f t="shared" ca="1" si="7"/>
        <v/>
      </c>
      <c r="K124" t="str">
        <f ca="1">IF(TODAY()&gt;=$A124,COUNTIFS(Board!P$3:P1121,"&lt;="&amp;$C124,Board!Q$3:Q1121,"="&amp;""),"")</f>
        <v/>
      </c>
      <c r="L124" t="str">
        <f ca="1">IF(TODAY()&gt;=$A124,COUNTIFS(Board!Q$3:Q1121,"&lt;="&amp;$C124,Board!R$3:R1121,"="&amp;""),"")</f>
        <v/>
      </c>
      <c r="M124" t="str">
        <f t="shared" ca="1" si="8"/>
        <v/>
      </c>
      <c r="N124" t="str">
        <f ca="1">IF(M124&lt;&gt;"",COUNTIFS(Board!R$3:R1122,"&gt;="&amp;'Weekly Summary'!$B124,Board!R$3:R1122,"&lt;="&amp;'Weekly Summary'!$C124),"")</f>
        <v/>
      </c>
      <c r="O124" t="str">
        <f t="shared" ca="1" si="9"/>
        <v/>
      </c>
      <c r="P124" t="str">
        <f>IFERROR(AVERAGEIFS(Board!S$3:S$1000,Board!R$3:R1122,"&gt;="&amp;B124,Board!R$3:R1122,"&lt;="&amp;C124),"")</f>
        <v/>
      </c>
      <c r="Q124" t="str">
        <f ca="1">IF(D124&lt;&gt;"",COUNTIFS(Board!D$3:D$1000,"SPM"&amp;"*",Board!R$3:R$1000,""),"")</f>
        <v/>
      </c>
      <c r="R124" t="str">
        <f ca="1">IF(D124&lt;&gt;"",COUNTIFS(Board!D$3:D1122,"SPM"&amp;"*",Board!K$3:K1122,""),"")</f>
        <v/>
      </c>
    </row>
    <row r="125" spans="1:18" x14ac:dyDescent="0.25">
      <c r="A125" s="4">
        <f t="shared" si="10"/>
        <v>43660</v>
      </c>
      <c r="B125" s="4">
        <v>43660</v>
      </c>
      <c r="C125" s="4">
        <v>43666</v>
      </c>
      <c r="D125" t="str">
        <f ca="1">IF(TODAY()&gt;=$A125,COUNTIFS(Board!K$3:K1122,"&lt;="&amp;$C125,Board!L$3:L1122,"="&amp;""),"")</f>
        <v/>
      </c>
      <c r="E125" t="str">
        <f ca="1">IF(TODAY()&gt;=$A125,COUNTIFS(Board!L$3:L1122,"&lt;="&amp;$C125,Board!M$3:M1122,"="&amp;""),"")</f>
        <v/>
      </c>
      <c r="F125" t="str">
        <f ca="1">IF(TODAY()&gt;=$A125,COUNTIFS(Board!M$3:M1122,"&lt;="&amp;$C125,Board!N$3:N1122,"="&amp;""),"")</f>
        <v/>
      </c>
      <c r="G125" t="str">
        <f t="shared" ca="1" si="6"/>
        <v/>
      </c>
      <c r="H125" t="str">
        <f ca="1">IF(TODAY()&gt;=$A125,COUNTIFS(Board!N$3:N1122,"&lt;="&amp;$C125,Board!O$3:O1122,"="&amp;""),"")</f>
        <v/>
      </c>
      <c r="I125" t="str">
        <f ca="1">IF(TODAY()&gt;=$A125,COUNTIFS(Board!O$3:O1122,"&lt;="&amp;$C125,Board!P$3:P1122,"="&amp;""),"")</f>
        <v/>
      </c>
      <c r="J125" t="str">
        <f t="shared" ca="1" si="7"/>
        <v/>
      </c>
      <c r="K125" t="str">
        <f ca="1">IF(TODAY()&gt;=$A125,COUNTIFS(Board!P$3:P1122,"&lt;="&amp;$C125,Board!Q$3:Q1122,"="&amp;""),"")</f>
        <v/>
      </c>
      <c r="L125" t="str">
        <f ca="1">IF(TODAY()&gt;=$A125,COUNTIFS(Board!Q$3:Q1122,"&lt;="&amp;$C125,Board!R$3:R1122,"="&amp;""),"")</f>
        <v/>
      </c>
      <c r="M125" t="str">
        <f t="shared" ca="1" si="8"/>
        <v/>
      </c>
      <c r="N125" t="str">
        <f ca="1">IF(M125&lt;&gt;"",COUNTIFS(Board!R$3:R1123,"&gt;="&amp;'Weekly Summary'!$B125,Board!R$3:R1123,"&lt;="&amp;'Weekly Summary'!$C125),"")</f>
        <v/>
      </c>
      <c r="O125" t="str">
        <f t="shared" ca="1" si="9"/>
        <v/>
      </c>
      <c r="P125" t="str">
        <f>IFERROR(AVERAGEIFS(Board!S$3:S$1000,Board!R$3:R1123,"&gt;="&amp;B125,Board!R$3:R1123,"&lt;="&amp;C125),"")</f>
        <v/>
      </c>
      <c r="Q125" t="str">
        <f ca="1">IF(D125&lt;&gt;"",COUNTIFS(Board!D$3:D$1000,"SPM"&amp;"*",Board!R$3:R$1000,""),"")</f>
        <v/>
      </c>
      <c r="R125" t="str">
        <f ca="1">IF(D125&lt;&gt;"",COUNTIFS(Board!D$3:D1123,"SPM"&amp;"*",Board!K$3:K1123,""),"")</f>
        <v/>
      </c>
    </row>
    <row r="126" spans="1:18" x14ac:dyDescent="0.25">
      <c r="A126" s="4">
        <f t="shared" si="10"/>
        <v>43667</v>
      </c>
      <c r="B126" s="4">
        <v>43667</v>
      </c>
      <c r="C126" s="4">
        <v>43673</v>
      </c>
      <c r="D126" t="str">
        <f ca="1">IF(TODAY()&gt;=$A126,COUNTIFS(Board!K$3:K1123,"&lt;="&amp;$C126,Board!L$3:L1123,"="&amp;""),"")</f>
        <v/>
      </c>
      <c r="E126" t="str">
        <f ca="1">IF(TODAY()&gt;=$A126,COUNTIFS(Board!L$3:L1123,"&lt;="&amp;$C126,Board!M$3:M1123,"="&amp;""),"")</f>
        <v/>
      </c>
      <c r="F126" t="str">
        <f ca="1">IF(TODAY()&gt;=$A126,COUNTIFS(Board!M$3:M1123,"&lt;="&amp;$C126,Board!N$3:N1123,"="&amp;""),"")</f>
        <v/>
      </c>
      <c r="G126" t="str">
        <f t="shared" ca="1" si="6"/>
        <v/>
      </c>
      <c r="H126" t="str">
        <f ca="1">IF(TODAY()&gt;=$A126,COUNTIFS(Board!N$3:N1123,"&lt;="&amp;$C126,Board!O$3:O1123,"="&amp;""),"")</f>
        <v/>
      </c>
      <c r="I126" t="str">
        <f ca="1">IF(TODAY()&gt;=$A126,COUNTIFS(Board!O$3:O1123,"&lt;="&amp;$C126,Board!P$3:P1123,"="&amp;""),"")</f>
        <v/>
      </c>
      <c r="J126" t="str">
        <f t="shared" ca="1" si="7"/>
        <v/>
      </c>
      <c r="K126" t="str">
        <f ca="1">IF(TODAY()&gt;=$A126,COUNTIFS(Board!P$3:P1123,"&lt;="&amp;$C126,Board!Q$3:Q1123,"="&amp;""),"")</f>
        <v/>
      </c>
      <c r="L126" t="str">
        <f ca="1">IF(TODAY()&gt;=$A126,COUNTIFS(Board!Q$3:Q1123,"&lt;="&amp;$C126,Board!R$3:R1123,"="&amp;""),"")</f>
        <v/>
      </c>
      <c r="M126" t="str">
        <f t="shared" ca="1" si="8"/>
        <v/>
      </c>
      <c r="N126" t="str">
        <f ca="1">IF(M126&lt;&gt;"",COUNTIFS(Board!R$3:R1124,"&gt;="&amp;'Weekly Summary'!$B126,Board!R$3:R1124,"&lt;="&amp;'Weekly Summary'!$C126),"")</f>
        <v/>
      </c>
      <c r="O126" t="str">
        <f t="shared" ca="1" si="9"/>
        <v/>
      </c>
      <c r="P126" t="str">
        <f>IFERROR(AVERAGEIFS(Board!S$3:S$1000,Board!R$3:R1124,"&gt;="&amp;B126,Board!R$3:R1124,"&lt;="&amp;C126),"")</f>
        <v/>
      </c>
      <c r="Q126" t="str">
        <f ca="1">IF(D126&lt;&gt;"",COUNTIFS(Board!D$3:D$1000,"SPM"&amp;"*",Board!R$3:R$1000,""),"")</f>
        <v/>
      </c>
      <c r="R126" t="str">
        <f ca="1">IF(D126&lt;&gt;"",COUNTIFS(Board!D$3:D1124,"SPM"&amp;"*",Board!K$3:K1124,""),"")</f>
        <v/>
      </c>
    </row>
    <row r="127" spans="1:18" x14ac:dyDescent="0.25">
      <c r="A127" s="4">
        <f t="shared" si="10"/>
        <v>43674</v>
      </c>
      <c r="B127" s="4">
        <v>43674</v>
      </c>
      <c r="C127" s="4">
        <v>43680</v>
      </c>
      <c r="D127" t="str">
        <f ca="1">IF(TODAY()&gt;=$A127,COUNTIFS(Board!K$3:K1124,"&lt;="&amp;$C127,Board!L$3:L1124,"="&amp;""),"")</f>
        <v/>
      </c>
      <c r="E127" t="str">
        <f ca="1">IF(TODAY()&gt;=$A127,COUNTIFS(Board!L$3:L1124,"&lt;="&amp;$C127,Board!M$3:M1124,"="&amp;""),"")</f>
        <v/>
      </c>
      <c r="F127" t="str">
        <f ca="1">IF(TODAY()&gt;=$A127,COUNTIFS(Board!M$3:M1124,"&lt;="&amp;$C127,Board!N$3:N1124,"="&amp;""),"")</f>
        <v/>
      </c>
      <c r="G127" t="str">
        <f t="shared" ca="1" si="6"/>
        <v/>
      </c>
      <c r="H127" t="str">
        <f ca="1">IF(TODAY()&gt;=$A127,COUNTIFS(Board!N$3:N1124,"&lt;="&amp;$C127,Board!O$3:O1124,"="&amp;""),"")</f>
        <v/>
      </c>
      <c r="I127" t="str">
        <f ca="1">IF(TODAY()&gt;=$A127,COUNTIFS(Board!O$3:O1124,"&lt;="&amp;$C127,Board!P$3:P1124,"="&amp;""),"")</f>
        <v/>
      </c>
      <c r="J127" t="str">
        <f t="shared" ca="1" si="7"/>
        <v/>
      </c>
      <c r="K127" t="str">
        <f ca="1">IF(TODAY()&gt;=$A127,COUNTIFS(Board!P$3:P1124,"&lt;="&amp;$C127,Board!Q$3:Q1124,"="&amp;""),"")</f>
        <v/>
      </c>
      <c r="L127" t="str">
        <f ca="1">IF(TODAY()&gt;=$A127,COUNTIFS(Board!Q$3:Q1124,"&lt;="&amp;$C127,Board!R$3:R1124,"="&amp;""),"")</f>
        <v/>
      </c>
      <c r="M127" t="str">
        <f t="shared" ca="1" si="8"/>
        <v/>
      </c>
      <c r="N127" t="str">
        <f ca="1">IF(M127&lt;&gt;"",COUNTIFS(Board!R$3:R1125,"&gt;="&amp;'Weekly Summary'!$B127,Board!R$3:R1125,"&lt;="&amp;'Weekly Summary'!$C127),"")</f>
        <v/>
      </c>
      <c r="O127" t="str">
        <f t="shared" ca="1" si="9"/>
        <v/>
      </c>
      <c r="P127" t="str">
        <f>IFERROR(AVERAGEIFS(Board!S$3:S$1000,Board!R$3:R1125,"&gt;="&amp;B127,Board!R$3:R1125,"&lt;="&amp;C127),"")</f>
        <v/>
      </c>
      <c r="Q127" t="str">
        <f ca="1">IF(D127&lt;&gt;"",COUNTIFS(Board!D$3:D$1000,"SPM"&amp;"*",Board!R$3:R$1000,""),"")</f>
        <v/>
      </c>
      <c r="R127" t="str">
        <f ca="1">IF(D127&lt;&gt;"",COUNTIFS(Board!D$3:D1125,"SPM"&amp;"*",Board!K$3:K1125,""),"")</f>
        <v/>
      </c>
    </row>
    <row r="128" spans="1:18" x14ac:dyDescent="0.25">
      <c r="A128" s="4">
        <f t="shared" si="10"/>
        <v>43681</v>
      </c>
      <c r="B128" s="4">
        <v>43681</v>
      </c>
      <c r="C128" s="4">
        <v>43687</v>
      </c>
      <c r="D128" t="str">
        <f ca="1">IF(TODAY()&gt;=$A128,COUNTIFS(Board!K$3:K1125,"&lt;="&amp;$C128,Board!L$3:L1125,"="&amp;""),"")</f>
        <v/>
      </c>
      <c r="E128" t="str">
        <f ca="1">IF(TODAY()&gt;=$A128,COUNTIFS(Board!L$3:L1125,"&lt;="&amp;$C128,Board!M$3:M1125,"="&amp;""),"")</f>
        <v/>
      </c>
      <c r="F128" t="str">
        <f ca="1">IF(TODAY()&gt;=$A128,COUNTIFS(Board!M$3:M1125,"&lt;="&amp;$C128,Board!N$3:N1125,"="&amp;""),"")</f>
        <v/>
      </c>
      <c r="G128" t="str">
        <f t="shared" ca="1" si="6"/>
        <v/>
      </c>
      <c r="H128" t="str">
        <f ca="1">IF(TODAY()&gt;=$A128,COUNTIFS(Board!N$3:N1125,"&lt;="&amp;$C128,Board!O$3:O1125,"="&amp;""),"")</f>
        <v/>
      </c>
      <c r="I128" t="str">
        <f ca="1">IF(TODAY()&gt;=$A128,COUNTIFS(Board!O$3:O1125,"&lt;="&amp;$C128,Board!P$3:P1125,"="&amp;""),"")</f>
        <v/>
      </c>
      <c r="J128" t="str">
        <f t="shared" ca="1" si="7"/>
        <v/>
      </c>
      <c r="K128" t="str">
        <f ca="1">IF(TODAY()&gt;=$A128,COUNTIFS(Board!P$3:P1125,"&lt;="&amp;$C128,Board!Q$3:Q1125,"="&amp;""),"")</f>
        <v/>
      </c>
      <c r="L128" t="str">
        <f ca="1">IF(TODAY()&gt;=$A128,COUNTIFS(Board!Q$3:Q1125,"&lt;="&amp;$C128,Board!R$3:R1125,"="&amp;""),"")</f>
        <v/>
      </c>
      <c r="M128" t="str">
        <f t="shared" ca="1" si="8"/>
        <v/>
      </c>
      <c r="N128" t="str">
        <f ca="1">IF(M128&lt;&gt;"",COUNTIFS(Board!R$3:R1126,"&gt;="&amp;'Weekly Summary'!$B128,Board!R$3:R1126,"&lt;="&amp;'Weekly Summary'!$C128),"")</f>
        <v/>
      </c>
      <c r="O128" t="str">
        <f t="shared" ca="1" si="9"/>
        <v/>
      </c>
      <c r="P128" t="str">
        <f>IFERROR(AVERAGEIFS(Board!S$3:S$1000,Board!R$3:R1126,"&gt;="&amp;B128,Board!R$3:R1126,"&lt;="&amp;C128),"")</f>
        <v/>
      </c>
      <c r="Q128" t="str">
        <f ca="1">IF(D128&lt;&gt;"",COUNTIFS(Board!D$3:D$1000,"SPM"&amp;"*",Board!R$3:R$1000,""),"")</f>
        <v/>
      </c>
      <c r="R128" t="str">
        <f ca="1">IF(D128&lt;&gt;"",COUNTIFS(Board!D$3:D1126,"SPM"&amp;"*",Board!K$3:K1126,""),"")</f>
        <v/>
      </c>
    </row>
    <row r="129" spans="1:18" x14ac:dyDescent="0.25">
      <c r="A129" s="4">
        <f t="shared" si="10"/>
        <v>43688</v>
      </c>
      <c r="B129" s="4">
        <v>43688</v>
      </c>
      <c r="C129" s="4">
        <v>43694</v>
      </c>
      <c r="D129" t="str">
        <f ca="1">IF(TODAY()&gt;=$A129,COUNTIFS(Board!K$3:K1126,"&lt;="&amp;$C129,Board!L$3:L1126,"="&amp;""),"")</f>
        <v/>
      </c>
      <c r="E129" t="str">
        <f ca="1">IF(TODAY()&gt;=$A129,COUNTIFS(Board!L$3:L1126,"&lt;="&amp;$C129,Board!M$3:M1126,"="&amp;""),"")</f>
        <v/>
      </c>
      <c r="F129" t="str">
        <f ca="1">IF(TODAY()&gt;=$A129,COUNTIFS(Board!M$3:M1126,"&lt;="&amp;$C129,Board!N$3:N1126,"="&amp;""),"")</f>
        <v/>
      </c>
      <c r="G129" t="str">
        <f t="shared" ca="1" si="6"/>
        <v/>
      </c>
      <c r="H129" t="str">
        <f ca="1">IF(TODAY()&gt;=$A129,COUNTIFS(Board!N$3:N1126,"&lt;="&amp;$C129,Board!O$3:O1126,"="&amp;""),"")</f>
        <v/>
      </c>
      <c r="I129" t="str">
        <f ca="1">IF(TODAY()&gt;=$A129,COUNTIFS(Board!O$3:O1126,"&lt;="&amp;$C129,Board!P$3:P1126,"="&amp;""),"")</f>
        <v/>
      </c>
      <c r="J129" t="str">
        <f t="shared" ca="1" si="7"/>
        <v/>
      </c>
      <c r="K129" t="str">
        <f ca="1">IF(TODAY()&gt;=$A129,COUNTIFS(Board!P$3:P1126,"&lt;="&amp;$C129,Board!Q$3:Q1126,"="&amp;""),"")</f>
        <v/>
      </c>
      <c r="L129" t="str">
        <f ca="1">IF(TODAY()&gt;=$A129,COUNTIFS(Board!Q$3:Q1126,"&lt;="&amp;$C129,Board!R$3:R1126,"="&amp;""),"")</f>
        <v/>
      </c>
      <c r="M129" t="str">
        <f t="shared" ca="1" si="8"/>
        <v/>
      </c>
      <c r="N129" t="str">
        <f ca="1">IF(M129&lt;&gt;"",COUNTIFS(Board!R$3:R1127,"&gt;="&amp;'Weekly Summary'!$B129,Board!R$3:R1127,"&lt;="&amp;'Weekly Summary'!$C129),"")</f>
        <v/>
      </c>
      <c r="O129" t="str">
        <f t="shared" ca="1" si="9"/>
        <v/>
      </c>
      <c r="P129" t="str">
        <f>IFERROR(AVERAGEIFS(Board!S$3:S$1000,Board!R$3:R1127,"&gt;="&amp;B129,Board!R$3:R1127,"&lt;="&amp;C129),"")</f>
        <v/>
      </c>
      <c r="Q129" t="str">
        <f ca="1">IF(D129&lt;&gt;"",COUNTIFS(Board!D$3:D$1000,"SPM"&amp;"*",Board!R$3:R$1000,""),"")</f>
        <v/>
      </c>
      <c r="R129" t="str">
        <f ca="1">IF(D129&lt;&gt;"",COUNTIFS(Board!D$3:D1127,"SPM"&amp;"*",Board!K$3:K1127,""),"")</f>
        <v/>
      </c>
    </row>
    <row r="130" spans="1:18" x14ac:dyDescent="0.25">
      <c r="A130" s="4">
        <f t="shared" si="10"/>
        <v>43695</v>
      </c>
      <c r="B130" s="4">
        <v>43695</v>
      </c>
      <c r="C130" s="4">
        <v>43701</v>
      </c>
      <c r="D130" t="str">
        <f ca="1">IF(TODAY()&gt;=$A130,COUNTIFS(Board!K$3:K1127,"&lt;="&amp;$C130,Board!L$3:L1127,"="&amp;""),"")</f>
        <v/>
      </c>
      <c r="E130" t="str">
        <f ca="1">IF(TODAY()&gt;=$A130,COUNTIFS(Board!L$3:L1127,"&lt;="&amp;$C130,Board!M$3:M1127,"="&amp;""),"")</f>
        <v/>
      </c>
      <c r="F130" t="str">
        <f ca="1">IF(TODAY()&gt;=$A130,COUNTIFS(Board!M$3:M1127,"&lt;="&amp;$C130,Board!N$3:N1127,"="&amp;""),"")</f>
        <v/>
      </c>
      <c r="G130" t="str">
        <f t="shared" ca="1" si="6"/>
        <v/>
      </c>
      <c r="H130" t="str">
        <f ca="1">IF(TODAY()&gt;=$A130,COUNTIFS(Board!N$3:N1127,"&lt;="&amp;$C130,Board!O$3:O1127,"="&amp;""),"")</f>
        <v/>
      </c>
      <c r="I130" t="str">
        <f ca="1">IF(TODAY()&gt;=$A130,COUNTIFS(Board!O$3:O1127,"&lt;="&amp;$C130,Board!P$3:P1127,"="&amp;""),"")</f>
        <v/>
      </c>
      <c r="J130" t="str">
        <f t="shared" ca="1" si="7"/>
        <v/>
      </c>
      <c r="K130" t="str">
        <f ca="1">IF(TODAY()&gt;=$A130,COUNTIFS(Board!P$3:P1127,"&lt;="&amp;$C130,Board!Q$3:Q1127,"="&amp;""),"")</f>
        <v/>
      </c>
      <c r="L130" t="str">
        <f ca="1">IF(TODAY()&gt;=$A130,COUNTIFS(Board!Q$3:Q1127,"&lt;="&amp;$C130,Board!R$3:R1127,"="&amp;""),"")</f>
        <v/>
      </c>
      <c r="M130" t="str">
        <f t="shared" ca="1" si="8"/>
        <v/>
      </c>
      <c r="N130" t="str">
        <f ca="1">IF(M130&lt;&gt;"",COUNTIFS(Board!R$3:R1128,"&gt;="&amp;'Weekly Summary'!$B130,Board!R$3:R1128,"&lt;="&amp;'Weekly Summary'!$C130),"")</f>
        <v/>
      </c>
      <c r="O130" t="str">
        <f t="shared" ca="1" si="9"/>
        <v/>
      </c>
      <c r="P130" t="str">
        <f>IFERROR(AVERAGEIFS(Board!S$3:S$1000,Board!R$3:R1128,"&gt;="&amp;B130,Board!R$3:R1128,"&lt;="&amp;C130),"")</f>
        <v/>
      </c>
      <c r="Q130" t="str">
        <f ca="1">IF(D130&lt;&gt;"",COUNTIFS(Board!D$3:D$1000,"SPM"&amp;"*",Board!R$3:R$1000,""),"")</f>
        <v/>
      </c>
      <c r="R130" t="str">
        <f ca="1">IF(D130&lt;&gt;"",COUNTIFS(Board!D$3:D1128,"SPM"&amp;"*",Board!K$3:K1128,""),"")</f>
        <v/>
      </c>
    </row>
    <row r="131" spans="1:18" x14ac:dyDescent="0.25">
      <c r="A131" s="4">
        <f t="shared" si="10"/>
        <v>43702</v>
      </c>
      <c r="B131" s="4">
        <v>43702</v>
      </c>
      <c r="C131" s="4">
        <v>43708</v>
      </c>
      <c r="D131" t="str">
        <f ca="1">IF(TODAY()&gt;=$A131,COUNTIFS(Board!K$3:K1128,"&lt;="&amp;$C131,Board!L$3:L1128,"="&amp;""),"")</f>
        <v/>
      </c>
      <c r="E131" t="str">
        <f ca="1">IF(TODAY()&gt;=$A131,COUNTIFS(Board!L$3:L1128,"&lt;="&amp;$C131,Board!M$3:M1128,"="&amp;""),"")</f>
        <v/>
      </c>
      <c r="F131" t="str">
        <f ca="1">IF(TODAY()&gt;=$A131,COUNTIFS(Board!M$3:M1128,"&lt;="&amp;$C131,Board!N$3:N1128,"="&amp;""),"")</f>
        <v/>
      </c>
      <c r="G131" t="str">
        <f t="shared" ca="1" si="6"/>
        <v/>
      </c>
      <c r="H131" t="str">
        <f ca="1">IF(TODAY()&gt;=$A131,COUNTIFS(Board!N$3:N1128,"&lt;="&amp;$C131,Board!O$3:O1128,"="&amp;""),"")</f>
        <v/>
      </c>
      <c r="I131" t="str">
        <f ca="1">IF(TODAY()&gt;=$A131,COUNTIFS(Board!O$3:O1128,"&lt;="&amp;$C131,Board!P$3:P1128,"="&amp;""),"")</f>
        <v/>
      </c>
      <c r="J131" t="str">
        <f t="shared" ca="1" si="7"/>
        <v/>
      </c>
      <c r="K131" t="str">
        <f ca="1">IF(TODAY()&gt;=$A131,COUNTIFS(Board!P$3:P1128,"&lt;="&amp;$C131,Board!Q$3:Q1128,"="&amp;""),"")</f>
        <v/>
      </c>
      <c r="L131" t="str">
        <f ca="1">IF(TODAY()&gt;=$A131,COUNTIFS(Board!Q$3:Q1128,"&lt;="&amp;$C131,Board!R$3:R1128,"="&amp;""),"")</f>
        <v/>
      </c>
      <c r="M131" t="str">
        <f t="shared" ca="1" si="8"/>
        <v/>
      </c>
      <c r="N131" t="str">
        <f ca="1">IF(M131&lt;&gt;"",COUNTIFS(Board!R$3:R1129,"&gt;="&amp;'Weekly Summary'!$B131,Board!R$3:R1129,"&lt;="&amp;'Weekly Summary'!$C131),"")</f>
        <v/>
      </c>
      <c r="O131" t="str">
        <f t="shared" ca="1" si="9"/>
        <v/>
      </c>
      <c r="P131" t="str">
        <f>IFERROR(AVERAGEIFS(Board!S$3:S$1000,Board!R$3:R1129,"&gt;="&amp;B131,Board!R$3:R1129,"&lt;="&amp;C131),"")</f>
        <v/>
      </c>
      <c r="Q131" t="str">
        <f ca="1">IF(D131&lt;&gt;"",COUNTIFS(Board!D$3:D$1000,"SPM"&amp;"*",Board!R$3:R$1000,""),"")</f>
        <v/>
      </c>
      <c r="R131" t="str">
        <f ca="1">IF(D131&lt;&gt;"",COUNTIFS(Board!D$3:D1129,"SPM"&amp;"*",Board!K$3:K1129,""),"")</f>
        <v/>
      </c>
    </row>
    <row r="132" spans="1:18" x14ac:dyDescent="0.25">
      <c r="A132" s="4">
        <f t="shared" si="10"/>
        <v>43709</v>
      </c>
      <c r="B132" s="4">
        <v>43709</v>
      </c>
      <c r="C132" s="4">
        <v>43715</v>
      </c>
      <c r="D132" t="str">
        <f ca="1">IF(TODAY()&gt;=$A132,COUNTIFS(Board!K$3:K1129,"&lt;="&amp;$C132,Board!L$3:L1129,"="&amp;""),"")</f>
        <v/>
      </c>
      <c r="E132" t="str">
        <f ca="1">IF(TODAY()&gt;=$A132,COUNTIFS(Board!L$3:L1129,"&lt;="&amp;$C132,Board!M$3:M1129,"="&amp;""),"")</f>
        <v/>
      </c>
      <c r="F132" t="str">
        <f ca="1">IF(TODAY()&gt;=$A132,COUNTIFS(Board!M$3:M1129,"&lt;="&amp;$C132,Board!N$3:N1129,"="&amp;""),"")</f>
        <v/>
      </c>
      <c r="G132" t="str">
        <f t="shared" ref="G132:G195" ca="1" si="11">IF(F132&lt;&gt;"",IF(OR(E132,F132),1,0),"")</f>
        <v/>
      </c>
      <c r="H132" t="str">
        <f ca="1">IF(TODAY()&gt;=$A132,COUNTIFS(Board!N$3:N1129,"&lt;="&amp;$C132,Board!O$3:O1129,"="&amp;""),"")</f>
        <v/>
      </c>
      <c r="I132" t="str">
        <f ca="1">IF(TODAY()&gt;=$A132,COUNTIFS(Board!O$3:O1129,"&lt;="&amp;$C132,Board!P$3:P1129,"="&amp;""),"")</f>
        <v/>
      </c>
      <c r="J132" t="str">
        <f t="shared" ref="J132:J195" ca="1" si="12">IF(I132&lt;&gt;"",IF(OR(H132,I132),1,0),"")</f>
        <v/>
      </c>
      <c r="K132" t="str">
        <f ca="1">IF(TODAY()&gt;=$A132,COUNTIFS(Board!P$3:P1129,"&lt;="&amp;$C132,Board!Q$3:Q1129,"="&amp;""),"")</f>
        <v/>
      </c>
      <c r="L132" t="str">
        <f ca="1">IF(TODAY()&gt;=$A132,COUNTIFS(Board!Q$3:Q1129,"&lt;="&amp;$C132,Board!R$3:R1129,"="&amp;""),"")</f>
        <v/>
      </c>
      <c r="M132" t="str">
        <f t="shared" ref="M132:M195" ca="1" si="13">IF(L132&lt;&gt;"",IF(OR(K132,L132),1,0),"")</f>
        <v/>
      </c>
      <c r="N132" t="str">
        <f ca="1">IF(M132&lt;&gt;"",COUNTIFS(Board!R$3:R1130,"&gt;="&amp;'Weekly Summary'!$B132,Board!R$3:R1130,"&lt;="&amp;'Weekly Summary'!$C132),"")</f>
        <v/>
      </c>
      <c r="O132" t="str">
        <f t="shared" ref="O132:O195" ca="1" si="14">IF(N132&lt;&gt;"",O131+N132,"")</f>
        <v/>
      </c>
      <c r="P132" t="str">
        <f>IFERROR(AVERAGEIFS(Board!S$3:S$1000,Board!R$3:R1130,"&gt;="&amp;B132,Board!R$3:R1130,"&lt;="&amp;C132),"")</f>
        <v/>
      </c>
      <c r="Q132" t="str">
        <f ca="1">IF(D132&lt;&gt;"",COUNTIFS(Board!D$3:D$1000,"SPM"&amp;"*",Board!R$3:R$1000,""),"")</f>
        <v/>
      </c>
      <c r="R132" t="str">
        <f ca="1">IF(D132&lt;&gt;"",COUNTIFS(Board!D$3:D1130,"SPM"&amp;"*",Board!K$3:K1130,""),"")</f>
        <v/>
      </c>
    </row>
    <row r="133" spans="1:18" x14ac:dyDescent="0.25">
      <c r="A133" s="4">
        <f t="shared" si="10"/>
        <v>43716</v>
      </c>
      <c r="B133" s="4">
        <v>43716</v>
      </c>
      <c r="C133" s="4">
        <v>43722</v>
      </c>
      <c r="D133" t="str">
        <f ca="1">IF(TODAY()&gt;=$A133,COUNTIFS(Board!K$3:K1130,"&lt;="&amp;$C133,Board!L$3:L1130,"="&amp;""),"")</f>
        <v/>
      </c>
      <c r="E133" t="str">
        <f ca="1">IF(TODAY()&gt;=$A133,COUNTIFS(Board!L$3:L1130,"&lt;="&amp;$C133,Board!M$3:M1130,"="&amp;""),"")</f>
        <v/>
      </c>
      <c r="F133" t="str">
        <f ca="1">IF(TODAY()&gt;=$A133,COUNTIFS(Board!M$3:M1130,"&lt;="&amp;$C133,Board!N$3:N1130,"="&amp;""),"")</f>
        <v/>
      </c>
      <c r="G133" t="str">
        <f t="shared" ca="1" si="11"/>
        <v/>
      </c>
      <c r="H133" t="str">
        <f ca="1">IF(TODAY()&gt;=$A133,COUNTIFS(Board!N$3:N1130,"&lt;="&amp;$C133,Board!O$3:O1130,"="&amp;""),"")</f>
        <v/>
      </c>
      <c r="I133" t="str">
        <f ca="1">IF(TODAY()&gt;=$A133,COUNTIFS(Board!O$3:O1130,"&lt;="&amp;$C133,Board!P$3:P1130,"="&amp;""),"")</f>
        <v/>
      </c>
      <c r="J133" t="str">
        <f t="shared" ca="1" si="12"/>
        <v/>
      </c>
      <c r="K133" t="str">
        <f ca="1">IF(TODAY()&gt;=$A133,COUNTIFS(Board!P$3:P1130,"&lt;="&amp;$C133,Board!Q$3:Q1130,"="&amp;""),"")</f>
        <v/>
      </c>
      <c r="L133" t="str">
        <f ca="1">IF(TODAY()&gt;=$A133,COUNTIFS(Board!Q$3:Q1130,"&lt;="&amp;$C133,Board!R$3:R1130,"="&amp;""),"")</f>
        <v/>
      </c>
      <c r="M133" t="str">
        <f t="shared" ca="1" si="13"/>
        <v/>
      </c>
      <c r="N133" t="str">
        <f ca="1">IF(M133&lt;&gt;"",COUNTIFS(Board!R$3:R1131,"&gt;="&amp;'Weekly Summary'!$B133,Board!R$3:R1131,"&lt;="&amp;'Weekly Summary'!$C133),"")</f>
        <v/>
      </c>
      <c r="O133" t="str">
        <f t="shared" ca="1" si="14"/>
        <v/>
      </c>
      <c r="P133" t="str">
        <f>IFERROR(AVERAGEIFS(Board!S$3:S$1000,Board!R$3:R1131,"&gt;="&amp;B133,Board!R$3:R1131,"&lt;="&amp;C133),"")</f>
        <v/>
      </c>
      <c r="Q133" t="str">
        <f ca="1">IF(D133&lt;&gt;"",COUNTIFS(Board!D$3:D$1000,"SPM"&amp;"*",Board!R$3:R$1000,""),"")</f>
        <v/>
      </c>
      <c r="R133" t="str">
        <f ca="1">IF(D133&lt;&gt;"",COUNTIFS(Board!D$3:D1131,"SPM"&amp;"*",Board!K$3:K1131,""),"")</f>
        <v/>
      </c>
    </row>
    <row r="134" spans="1:18" x14ac:dyDescent="0.25">
      <c r="A134" s="4">
        <f t="shared" si="10"/>
        <v>43723</v>
      </c>
      <c r="B134" s="4">
        <v>43723</v>
      </c>
      <c r="C134" s="4">
        <v>43729</v>
      </c>
      <c r="D134" t="str">
        <f ca="1">IF(TODAY()&gt;=$A134,COUNTIFS(Board!K$3:K1131,"&lt;="&amp;$C134,Board!L$3:L1131,"="&amp;""),"")</f>
        <v/>
      </c>
      <c r="E134" t="str">
        <f ca="1">IF(TODAY()&gt;=$A134,COUNTIFS(Board!L$3:L1131,"&lt;="&amp;$C134,Board!M$3:M1131,"="&amp;""),"")</f>
        <v/>
      </c>
      <c r="F134" t="str">
        <f ca="1">IF(TODAY()&gt;=$A134,COUNTIFS(Board!M$3:M1131,"&lt;="&amp;$C134,Board!N$3:N1131,"="&amp;""),"")</f>
        <v/>
      </c>
      <c r="G134" t="str">
        <f t="shared" ca="1" si="11"/>
        <v/>
      </c>
      <c r="H134" t="str">
        <f ca="1">IF(TODAY()&gt;=$A134,COUNTIFS(Board!N$3:N1131,"&lt;="&amp;$C134,Board!O$3:O1131,"="&amp;""),"")</f>
        <v/>
      </c>
      <c r="I134" t="str">
        <f ca="1">IF(TODAY()&gt;=$A134,COUNTIFS(Board!O$3:O1131,"&lt;="&amp;$C134,Board!P$3:P1131,"="&amp;""),"")</f>
        <v/>
      </c>
      <c r="J134" t="str">
        <f t="shared" ca="1" si="12"/>
        <v/>
      </c>
      <c r="K134" t="str">
        <f ca="1">IF(TODAY()&gt;=$A134,COUNTIFS(Board!P$3:P1131,"&lt;="&amp;$C134,Board!Q$3:Q1131,"="&amp;""),"")</f>
        <v/>
      </c>
      <c r="L134" t="str">
        <f ca="1">IF(TODAY()&gt;=$A134,COUNTIFS(Board!Q$3:Q1131,"&lt;="&amp;$C134,Board!R$3:R1131,"="&amp;""),"")</f>
        <v/>
      </c>
      <c r="M134" t="str">
        <f t="shared" ca="1" si="13"/>
        <v/>
      </c>
      <c r="N134" t="str">
        <f ca="1">IF(M134&lt;&gt;"",COUNTIFS(Board!R$3:R1132,"&gt;="&amp;'Weekly Summary'!$B134,Board!R$3:R1132,"&lt;="&amp;'Weekly Summary'!$C134),"")</f>
        <v/>
      </c>
      <c r="O134" t="str">
        <f t="shared" ca="1" si="14"/>
        <v/>
      </c>
      <c r="P134" t="str">
        <f>IFERROR(AVERAGEIFS(Board!S$3:S$1000,Board!R$3:R1132,"&gt;="&amp;B134,Board!R$3:R1132,"&lt;="&amp;C134),"")</f>
        <v/>
      </c>
      <c r="Q134" t="str">
        <f ca="1">IF(D134&lt;&gt;"",COUNTIFS(Board!D$3:D$1000,"SPM"&amp;"*",Board!R$3:R$1000,""),"")</f>
        <v/>
      </c>
      <c r="R134" t="str">
        <f ca="1">IF(D134&lt;&gt;"",COUNTIFS(Board!D$3:D1132,"SPM"&amp;"*",Board!K$3:K1132,""),"")</f>
        <v/>
      </c>
    </row>
    <row r="135" spans="1:18" x14ac:dyDescent="0.25">
      <c r="A135" s="4">
        <f t="shared" si="10"/>
        <v>43730</v>
      </c>
      <c r="B135" s="4">
        <v>43730</v>
      </c>
      <c r="C135" s="4">
        <v>43736</v>
      </c>
      <c r="D135" t="str">
        <f ca="1">IF(TODAY()&gt;=$A135,COUNTIFS(Board!K$3:K1132,"&lt;="&amp;$C135,Board!L$3:L1132,"="&amp;""),"")</f>
        <v/>
      </c>
      <c r="E135" t="str">
        <f ca="1">IF(TODAY()&gt;=$A135,COUNTIFS(Board!L$3:L1132,"&lt;="&amp;$C135,Board!M$3:M1132,"="&amp;""),"")</f>
        <v/>
      </c>
      <c r="F135" t="str">
        <f ca="1">IF(TODAY()&gt;=$A135,COUNTIFS(Board!M$3:M1132,"&lt;="&amp;$C135,Board!N$3:N1132,"="&amp;""),"")</f>
        <v/>
      </c>
      <c r="G135" t="str">
        <f t="shared" ca="1" si="11"/>
        <v/>
      </c>
      <c r="H135" t="str">
        <f ca="1">IF(TODAY()&gt;=$A135,COUNTIFS(Board!N$3:N1132,"&lt;="&amp;$C135,Board!O$3:O1132,"="&amp;""),"")</f>
        <v/>
      </c>
      <c r="I135" t="str">
        <f ca="1">IF(TODAY()&gt;=$A135,COUNTIFS(Board!O$3:O1132,"&lt;="&amp;$C135,Board!P$3:P1132,"="&amp;""),"")</f>
        <v/>
      </c>
      <c r="J135" t="str">
        <f t="shared" ca="1" si="12"/>
        <v/>
      </c>
      <c r="K135" t="str">
        <f ca="1">IF(TODAY()&gt;=$A135,COUNTIFS(Board!P$3:P1132,"&lt;="&amp;$C135,Board!Q$3:Q1132,"="&amp;""),"")</f>
        <v/>
      </c>
      <c r="L135" t="str">
        <f ca="1">IF(TODAY()&gt;=$A135,COUNTIFS(Board!Q$3:Q1132,"&lt;="&amp;$C135,Board!R$3:R1132,"="&amp;""),"")</f>
        <v/>
      </c>
      <c r="M135" t="str">
        <f t="shared" ca="1" si="13"/>
        <v/>
      </c>
      <c r="N135" t="str">
        <f ca="1">IF(M135&lt;&gt;"",COUNTIFS(Board!R$3:R1133,"&gt;="&amp;'Weekly Summary'!$B135,Board!R$3:R1133,"&lt;="&amp;'Weekly Summary'!$C135),"")</f>
        <v/>
      </c>
      <c r="O135" t="str">
        <f t="shared" ca="1" si="14"/>
        <v/>
      </c>
      <c r="P135" t="str">
        <f>IFERROR(AVERAGEIFS(Board!S$3:S$1000,Board!R$3:R1133,"&gt;="&amp;B135,Board!R$3:R1133,"&lt;="&amp;C135),"")</f>
        <v/>
      </c>
      <c r="Q135" t="str">
        <f ca="1">IF(D135&lt;&gt;"",COUNTIFS(Board!D$3:D$1000,"SPM"&amp;"*",Board!R$3:R$1000,""),"")</f>
        <v/>
      </c>
      <c r="R135" t="str">
        <f ca="1">IF(D135&lt;&gt;"",COUNTIFS(Board!D$3:D1133,"SPM"&amp;"*",Board!K$3:K1133,""),"")</f>
        <v/>
      </c>
    </row>
    <row r="136" spans="1:18" x14ac:dyDescent="0.25">
      <c r="A136" s="4">
        <f t="shared" si="10"/>
        <v>43737</v>
      </c>
      <c r="B136" s="4">
        <v>43737</v>
      </c>
      <c r="C136" s="4">
        <v>43743</v>
      </c>
      <c r="D136" t="str">
        <f ca="1">IF(TODAY()&gt;=$A136,COUNTIFS(Board!K$3:K1133,"&lt;="&amp;$C136,Board!L$3:L1133,"="&amp;""),"")</f>
        <v/>
      </c>
      <c r="E136" t="str">
        <f ca="1">IF(TODAY()&gt;=$A136,COUNTIFS(Board!L$3:L1133,"&lt;="&amp;$C136,Board!M$3:M1133,"="&amp;""),"")</f>
        <v/>
      </c>
      <c r="F136" t="str">
        <f ca="1">IF(TODAY()&gt;=$A136,COUNTIFS(Board!M$3:M1133,"&lt;="&amp;$C136,Board!N$3:N1133,"="&amp;""),"")</f>
        <v/>
      </c>
      <c r="G136" t="str">
        <f t="shared" ca="1" si="11"/>
        <v/>
      </c>
      <c r="H136" t="str">
        <f ca="1">IF(TODAY()&gt;=$A136,COUNTIFS(Board!N$3:N1133,"&lt;="&amp;$C136,Board!O$3:O1133,"="&amp;""),"")</f>
        <v/>
      </c>
      <c r="I136" t="str">
        <f ca="1">IF(TODAY()&gt;=$A136,COUNTIFS(Board!O$3:O1133,"&lt;="&amp;$C136,Board!P$3:P1133,"="&amp;""),"")</f>
        <v/>
      </c>
      <c r="J136" t="str">
        <f t="shared" ca="1" si="12"/>
        <v/>
      </c>
      <c r="K136" t="str">
        <f ca="1">IF(TODAY()&gt;=$A136,COUNTIFS(Board!P$3:P1133,"&lt;="&amp;$C136,Board!Q$3:Q1133,"="&amp;""),"")</f>
        <v/>
      </c>
      <c r="L136" t="str">
        <f ca="1">IF(TODAY()&gt;=$A136,COUNTIFS(Board!Q$3:Q1133,"&lt;="&amp;$C136,Board!R$3:R1133,"="&amp;""),"")</f>
        <v/>
      </c>
      <c r="M136" t="str">
        <f t="shared" ca="1" si="13"/>
        <v/>
      </c>
      <c r="N136" t="str">
        <f ca="1">IF(M136&lt;&gt;"",COUNTIFS(Board!R$3:R1134,"&gt;="&amp;'Weekly Summary'!$B136,Board!R$3:R1134,"&lt;="&amp;'Weekly Summary'!$C136),"")</f>
        <v/>
      </c>
      <c r="O136" t="str">
        <f t="shared" ca="1" si="14"/>
        <v/>
      </c>
      <c r="P136" t="str">
        <f>IFERROR(AVERAGEIFS(Board!S$3:S$1000,Board!R$3:R1134,"&gt;="&amp;B136,Board!R$3:R1134,"&lt;="&amp;C136),"")</f>
        <v/>
      </c>
      <c r="Q136" t="str">
        <f ca="1">IF(D136&lt;&gt;"",COUNTIFS(Board!D$3:D$1000,"SPM"&amp;"*",Board!R$3:R$1000,""),"")</f>
        <v/>
      </c>
      <c r="R136" t="str">
        <f ca="1">IF(D136&lt;&gt;"",COUNTIFS(Board!D$3:D1134,"SPM"&amp;"*",Board!K$3:K1134,""),"")</f>
        <v/>
      </c>
    </row>
    <row r="137" spans="1:18" x14ac:dyDescent="0.25">
      <c r="A137" s="4">
        <f t="shared" si="10"/>
        <v>43744</v>
      </c>
      <c r="B137" s="4">
        <v>43744</v>
      </c>
      <c r="C137" s="4">
        <v>43750</v>
      </c>
      <c r="D137" t="str">
        <f ca="1">IF(TODAY()&gt;=$A137,COUNTIFS(Board!K$3:K1134,"&lt;="&amp;$C137,Board!L$3:L1134,"="&amp;""),"")</f>
        <v/>
      </c>
      <c r="E137" t="str">
        <f ca="1">IF(TODAY()&gt;=$A137,COUNTIFS(Board!L$3:L1134,"&lt;="&amp;$C137,Board!M$3:M1134,"="&amp;""),"")</f>
        <v/>
      </c>
      <c r="F137" t="str">
        <f ca="1">IF(TODAY()&gt;=$A137,COUNTIFS(Board!M$3:M1134,"&lt;="&amp;$C137,Board!N$3:N1134,"="&amp;""),"")</f>
        <v/>
      </c>
      <c r="G137" t="str">
        <f t="shared" ca="1" si="11"/>
        <v/>
      </c>
      <c r="H137" t="str">
        <f ca="1">IF(TODAY()&gt;=$A137,COUNTIFS(Board!N$3:N1134,"&lt;="&amp;$C137,Board!O$3:O1134,"="&amp;""),"")</f>
        <v/>
      </c>
      <c r="I137" t="str">
        <f ca="1">IF(TODAY()&gt;=$A137,COUNTIFS(Board!O$3:O1134,"&lt;="&amp;$C137,Board!P$3:P1134,"="&amp;""),"")</f>
        <v/>
      </c>
      <c r="J137" t="str">
        <f t="shared" ca="1" si="12"/>
        <v/>
      </c>
      <c r="K137" t="str">
        <f ca="1">IF(TODAY()&gt;=$A137,COUNTIFS(Board!P$3:P1134,"&lt;="&amp;$C137,Board!Q$3:Q1134,"="&amp;""),"")</f>
        <v/>
      </c>
      <c r="L137" t="str">
        <f ca="1">IF(TODAY()&gt;=$A137,COUNTIFS(Board!Q$3:Q1134,"&lt;="&amp;$C137,Board!R$3:R1134,"="&amp;""),"")</f>
        <v/>
      </c>
      <c r="M137" t="str">
        <f t="shared" ca="1" si="13"/>
        <v/>
      </c>
      <c r="N137" t="str">
        <f ca="1">IF(M137&lt;&gt;"",COUNTIFS(Board!R$3:R1135,"&gt;="&amp;'Weekly Summary'!$B137,Board!R$3:R1135,"&lt;="&amp;'Weekly Summary'!$C137),"")</f>
        <v/>
      </c>
      <c r="O137" t="str">
        <f t="shared" ca="1" si="14"/>
        <v/>
      </c>
      <c r="P137" t="str">
        <f>IFERROR(AVERAGEIFS(Board!S$3:S$1000,Board!R$3:R1135,"&gt;="&amp;B137,Board!R$3:R1135,"&lt;="&amp;C137),"")</f>
        <v/>
      </c>
      <c r="Q137" t="str">
        <f ca="1">IF(D137&lt;&gt;"",COUNTIFS(Board!D$3:D$1000,"SPM"&amp;"*",Board!R$3:R$1000,""),"")</f>
        <v/>
      </c>
      <c r="R137" t="str">
        <f ca="1">IF(D137&lt;&gt;"",COUNTIFS(Board!D$3:D1135,"SPM"&amp;"*",Board!K$3:K1135,""),"")</f>
        <v/>
      </c>
    </row>
    <row r="138" spans="1:18" x14ac:dyDescent="0.25">
      <c r="A138" s="4">
        <f t="shared" si="10"/>
        <v>43751</v>
      </c>
      <c r="B138" s="4">
        <v>43751</v>
      </c>
      <c r="C138" s="4">
        <v>43757</v>
      </c>
      <c r="D138" t="str">
        <f ca="1">IF(TODAY()&gt;=$A138,COUNTIFS(Board!K$3:K1135,"&lt;="&amp;$C138,Board!L$3:L1135,"="&amp;""),"")</f>
        <v/>
      </c>
      <c r="E138" t="str">
        <f ca="1">IF(TODAY()&gt;=$A138,COUNTIFS(Board!L$3:L1135,"&lt;="&amp;$C138,Board!M$3:M1135,"="&amp;""),"")</f>
        <v/>
      </c>
      <c r="F138" t="str">
        <f ca="1">IF(TODAY()&gt;=$A138,COUNTIFS(Board!M$3:M1135,"&lt;="&amp;$C138,Board!N$3:N1135,"="&amp;""),"")</f>
        <v/>
      </c>
      <c r="G138" t="str">
        <f t="shared" ca="1" si="11"/>
        <v/>
      </c>
      <c r="H138" t="str">
        <f ca="1">IF(TODAY()&gt;=$A138,COUNTIFS(Board!N$3:N1135,"&lt;="&amp;$C138,Board!O$3:O1135,"="&amp;""),"")</f>
        <v/>
      </c>
      <c r="I138" t="str">
        <f ca="1">IF(TODAY()&gt;=$A138,COUNTIFS(Board!O$3:O1135,"&lt;="&amp;$C138,Board!P$3:P1135,"="&amp;""),"")</f>
        <v/>
      </c>
      <c r="J138" t="str">
        <f t="shared" ca="1" si="12"/>
        <v/>
      </c>
      <c r="K138" t="str">
        <f ca="1">IF(TODAY()&gt;=$A138,COUNTIFS(Board!P$3:P1135,"&lt;="&amp;$C138,Board!Q$3:Q1135,"="&amp;""),"")</f>
        <v/>
      </c>
      <c r="L138" t="str">
        <f ca="1">IF(TODAY()&gt;=$A138,COUNTIFS(Board!Q$3:Q1135,"&lt;="&amp;$C138,Board!R$3:R1135,"="&amp;""),"")</f>
        <v/>
      </c>
      <c r="M138" t="str">
        <f t="shared" ca="1" si="13"/>
        <v/>
      </c>
      <c r="N138" t="str">
        <f ca="1">IF(M138&lt;&gt;"",COUNTIFS(Board!R$3:R1136,"&gt;="&amp;'Weekly Summary'!$B138,Board!R$3:R1136,"&lt;="&amp;'Weekly Summary'!$C138),"")</f>
        <v/>
      </c>
      <c r="O138" t="str">
        <f t="shared" ca="1" si="14"/>
        <v/>
      </c>
      <c r="P138" t="str">
        <f>IFERROR(AVERAGEIFS(Board!S$3:S$1000,Board!R$3:R1136,"&gt;="&amp;B138,Board!R$3:R1136,"&lt;="&amp;C138),"")</f>
        <v/>
      </c>
      <c r="Q138" t="str">
        <f ca="1">IF(D138&lt;&gt;"",COUNTIFS(Board!D$3:D$1000,"SPM"&amp;"*",Board!R$3:R$1000,""),"")</f>
        <v/>
      </c>
      <c r="R138" t="str">
        <f ca="1">IF(D138&lt;&gt;"",COUNTIFS(Board!D$3:D1136,"SPM"&amp;"*",Board!K$3:K1136,""),"")</f>
        <v/>
      </c>
    </row>
    <row r="139" spans="1:18" x14ac:dyDescent="0.25">
      <c r="A139" s="4">
        <f t="shared" si="10"/>
        <v>43758</v>
      </c>
      <c r="B139" s="4">
        <v>43758</v>
      </c>
      <c r="C139" s="4">
        <v>43764</v>
      </c>
      <c r="D139" t="str">
        <f ca="1">IF(TODAY()&gt;=$A139,COUNTIFS(Board!K$3:K1136,"&lt;="&amp;$C139,Board!L$3:L1136,"="&amp;""),"")</f>
        <v/>
      </c>
      <c r="E139" t="str">
        <f ca="1">IF(TODAY()&gt;=$A139,COUNTIFS(Board!L$3:L1136,"&lt;="&amp;$C139,Board!M$3:M1136,"="&amp;""),"")</f>
        <v/>
      </c>
      <c r="F139" t="str">
        <f ca="1">IF(TODAY()&gt;=$A139,COUNTIFS(Board!M$3:M1136,"&lt;="&amp;$C139,Board!N$3:N1136,"="&amp;""),"")</f>
        <v/>
      </c>
      <c r="G139" t="str">
        <f t="shared" ca="1" si="11"/>
        <v/>
      </c>
      <c r="H139" t="str">
        <f ca="1">IF(TODAY()&gt;=$A139,COUNTIFS(Board!N$3:N1136,"&lt;="&amp;$C139,Board!O$3:O1136,"="&amp;""),"")</f>
        <v/>
      </c>
      <c r="I139" t="str">
        <f ca="1">IF(TODAY()&gt;=$A139,COUNTIFS(Board!O$3:O1136,"&lt;="&amp;$C139,Board!P$3:P1136,"="&amp;""),"")</f>
        <v/>
      </c>
      <c r="J139" t="str">
        <f t="shared" ca="1" si="12"/>
        <v/>
      </c>
      <c r="K139" t="str">
        <f ca="1">IF(TODAY()&gt;=$A139,COUNTIFS(Board!P$3:P1136,"&lt;="&amp;$C139,Board!Q$3:Q1136,"="&amp;""),"")</f>
        <v/>
      </c>
      <c r="L139" t="str">
        <f ca="1">IF(TODAY()&gt;=$A139,COUNTIFS(Board!Q$3:Q1136,"&lt;="&amp;$C139,Board!R$3:R1136,"="&amp;""),"")</f>
        <v/>
      </c>
      <c r="M139" t="str">
        <f t="shared" ca="1" si="13"/>
        <v/>
      </c>
      <c r="N139" t="str">
        <f ca="1">IF(M139&lt;&gt;"",COUNTIFS(Board!R$3:R1137,"&gt;="&amp;'Weekly Summary'!$B139,Board!R$3:R1137,"&lt;="&amp;'Weekly Summary'!$C139),"")</f>
        <v/>
      </c>
      <c r="O139" t="str">
        <f t="shared" ca="1" si="14"/>
        <v/>
      </c>
      <c r="P139" t="str">
        <f>IFERROR(AVERAGEIFS(Board!S$3:S$1000,Board!R$3:R1137,"&gt;="&amp;B139,Board!R$3:R1137,"&lt;="&amp;C139),"")</f>
        <v/>
      </c>
      <c r="Q139" t="str">
        <f ca="1">IF(D139&lt;&gt;"",COUNTIFS(Board!D$3:D$1000,"SPM"&amp;"*",Board!R$3:R$1000,""),"")</f>
        <v/>
      </c>
      <c r="R139" t="str">
        <f ca="1">IF(D139&lt;&gt;"",COUNTIFS(Board!D$3:D1137,"SPM"&amp;"*",Board!K$3:K1137,""),"")</f>
        <v/>
      </c>
    </row>
    <row r="140" spans="1:18" x14ac:dyDescent="0.25">
      <c r="A140" s="4">
        <f t="shared" si="10"/>
        <v>43765</v>
      </c>
      <c r="B140" s="4">
        <v>43765</v>
      </c>
      <c r="C140" s="4">
        <v>43771</v>
      </c>
      <c r="D140" t="str">
        <f ca="1">IF(TODAY()&gt;=$A140,COUNTIFS(Board!K$3:K1137,"&lt;="&amp;$C140,Board!L$3:L1137,"="&amp;""),"")</f>
        <v/>
      </c>
      <c r="E140" t="str">
        <f ca="1">IF(TODAY()&gt;=$A140,COUNTIFS(Board!L$3:L1137,"&lt;="&amp;$C140,Board!M$3:M1137,"="&amp;""),"")</f>
        <v/>
      </c>
      <c r="F140" t="str">
        <f ca="1">IF(TODAY()&gt;=$A140,COUNTIFS(Board!M$3:M1137,"&lt;="&amp;$C140,Board!N$3:N1137,"="&amp;""),"")</f>
        <v/>
      </c>
      <c r="G140" t="str">
        <f t="shared" ca="1" si="11"/>
        <v/>
      </c>
      <c r="H140" t="str">
        <f ca="1">IF(TODAY()&gt;=$A140,COUNTIFS(Board!N$3:N1137,"&lt;="&amp;$C140,Board!O$3:O1137,"="&amp;""),"")</f>
        <v/>
      </c>
      <c r="I140" t="str">
        <f ca="1">IF(TODAY()&gt;=$A140,COUNTIFS(Board!O$3:O1137,"&lt;="&amp;$C140,Board!P$3:P1137,"="&amp;""),"")</f>
        <v/>
      </c>
      <c r="J140" t="str">
        <f t="shared" ca="1" si="12"/>
        <v/>
      </c>
      <c r="K140" t="str">
        <f ca="1">IF(TODAY()&gt;=$A140,COUNTIFS(Board!P$3:P1137,"&lt;="&amp;$C140,Board!Q$3:Q1137,"="&amp;""),"")</f>
        <v/>
      </c>
      <c r="L140" t="str">
        <f ca="1">IF(TODAY()&gt;=$A140,COUNTIFS(Board!Q$3:Q1137,"&lt;="&amp;$C140,Board!R$3:R1137,"="&amp;""),"")</f>
        <v/>
      </c>
      <c r="M140" t="str">
        <f t="shared" ca="1" si="13"/>
        <v/>
      </c>
      <c r="N140" t="str">
        <f ca="1">IF(M140&lt;&gt;"",COUNTIFS(Board!R$3:R1138,"&gt;="&amp;'Weekly Summary'!$B140,Board!R$3:R1138,"&lt;="&amp;'Weekly Summary'!$C140),"")</f>
        <v/>
      </c>
      <c r="O140" t="str">
        <f t="shared" ca="1" si="14"/>
        <v/>
      </c>
      <c r="P140" t="str">
        <f>IFERROR(AVERAGEIFS(Board!S$3:S$1000,Board!R$3:R1138,"&gt;="&amp;B140,Board!R$3:R1138,"&lt;="&amp;C140),"")</f>
        <v/>
      </c>
      <c r="Q140" t="str">
        <f ca="1">IF(D140&lt;&gt;"",COUNTIFS(Board!D$3:D$1000,"SPM"&amp;"*",Board!R$3:R$1000,""),"")</f>
        <v/>
      </c>
      <c r="R140" t="str">
        <f ca="1">IF(D140&lt;&gt;"",COUNTIFS(Board!D$3:D1138,"SPM"&amp;"*",Board!K$3:K1138,""),"")</f>
        <v/>
      </c>
    </row>
    <row r="141" spans="1:18" x14ac:dyDescent="0.25">
      <c r="A141" s="4">
        <f t="shared" si="10"/>
        <v>43772</v>
      </c>
      <c r="B141" s="4">
        <v>43772</v>
      </c>
      <c r="C141" s="4">
        <v>43778</v>
      </c>
      <c r="D141" t="str">
        <f ca="1">IF(TODAY()&gt;=$A141,COUNTIFS(Board!K$3:K1138,"&lt;="&amp;$C141,Board!L$3:L1138,"="&amp;""),"")</f>
        <v/>
      </c>
      <c r="E141" t="str">
        <f ca="1">IF(TODAY()&gt;=$A141,COUNTIFS(Board!L$3:L1138,"&lt;="&amp;$C141,Board!M$3:M1138,"="&amp;""),"")</f>
        <v/>
      </c>
      <c r="F141" t="str">
        <f ca="1">IF(TODAY()&gt;=$A141,COUNTIFS(Board!M$3:M1138,"&lt;="&amp;$C141,Board!N$3:N1138,"="&amp;""),"")</f>
        <v/>
      </c>
      <c r="G141" t="str">
        <f t="shared" ca="1" si="11"/>
        <v/>
      </c>
      <c r="H141" t="str">
        <f ca="1">IF(TODAY()&gt;=$A141,COUNTIFS(Board!N$3:N1138,"&lt;="&amp;$C141,Board!O$3:O1138,"="&amp;""),"")</f>
        <v/>
      </c>
      <c r="I141" t="str">
        <f ca="1">IF(TODAY()&gt;=$A141,COUNTIFS(Board!O$3:O1138,"&lt;="&amp;$C141,Board!P$3:P1138,"="&amp;""),"")</f>
        <v/>
      </c>
      <c r="J141" t="str">
        <f t="shared" ca="1" si="12"/>
        <v/>
      </c>
      <c r="K141" t="str">
        <f ca="1">IF(TODAY()&gt;=$A141,COUNTIFS(Board!P$3:P1138,"&lt;="&amp;$C141,Board!Q$3:Q1138,"="&amp;""),"")</f>
        <v/>
      </c>
      <c r="L141" t="str">
        <f ca="1">IF(TODAY()&gt;=$A141,COUNTIFS(Board!Q$3:Q1138,"&lt;="&amp;$C141,Board!R$3:R1138,"="&amp;""),"")</f>
        <v/>
      </c>
      <c r="M141" t="str">
        <f t="shared" ca="1" si="13"/>
        <v/>
      </c>
      <c r="N141" t="str">
        <f ca="1">IF(M141&lt;&gt;"",COUNTIFS(Board!R$3:R1139,"&gt;="&amp;'Weekly Summary'!$B141,Board!R$3:R1139,"&lt;="&amp;'Weekly Summary'!$C141),"")</f>
        <v/>
      </c>
      <c r="O141" t="str">
        <f t="shared" ca="1" si="14"/>
        <v/>
      </c>
      <c r="P141" t="str">
        <f>IFERROR(AVERAGEIFS(Board!S$3:S$1000,Board!R$3:R1139,"&gt;="&amp;B141,Board!R$3:R1139,"&lt;="&amp;C141),"")</f>
        <v/>
      </c>
      <c r="Q141" t="str">
        <f ca="1">IF(D141&lt;&gt;"",COUNTIFS(Board!D$3:D$1000,"SPM"&amp;"*",Board!R$3:R$1000,""),"")</f>
        <v/>
      </c>
      <c r="R141" t="str">
        <f ca="1">IF(D141&lt;&gt;"",COUNTIFS(Board!D$3:D1139,"SPM"&amp;"*",Board!K$3:K1139,""),"")</f>
        <v/>
      </c>
    </row>
    <row r="142" spans="1:18" x14ac:dyDescent="0.25">
      <c r="A142" s="4">
        <f t="shared" si="10"/>
        <v>43779</v>
      </c>
      <c r="B142" s="4">
        <v>43779</v>
      </c>
      <c r="C142" s="4">
        <v>43785</v>
      </c>
      <c r="D142" t="str">
        <f ca="1">IF(TODAY()&gt;=$A142,COUNTIFS(Board!K$3:K1139,"&lt;="&amp;$C142,Board!L$3:L1139,"="&amp;""),"")</f>
        <v/>
      </c>
      <c r="E142" t="str">
        <f ca="1">IF(TODAY()&gt;=$A142,COUNTIFS(Board!L$3:L1139,"&lt;="&amp;$C142,Board!M$3:M1139,"="&amp;""),"")</f>
        <v/>
      </c>
      <c r="F142" t="str">
        <f ca="1">IF(TODAY()&gt;=$A142,COUNTIFS(Board!M$3:M1139,"&lt;="&amp;$C142,Board!N$3:N1139,"="&amp;""),"")</f>
        <v/>
      </c>
      <c r="G142" t="str">
        <f t="shared" ca="1" si="11"/>
        <v/>
      </c>
      <c r="H142" t="str">
        <f ca="1">IF(TODAY()&gt;=$A142,COUNTIFS(Board!N$3:N1139,"&lt;="&amp;$C142,Board!O$3:O1139,"="&amp;""),"")</f>
        <v/>
      </c>
      <c r="I142" t="str">
        <f ca="1">IF(TODAY()&gt;=$A142,COUNTIFS(Board!O$3:O1139,"&lt;="&amp;$C142,Board!P$3:P1139,"="&amp;""),"")</f>
        <v/>
      </c>
      <c r="J142" t="str">
        <f t="shared" ca="1" si="12"/>
        <v/>
      </c>
      <c r="K142" t="str">
        <f ca="1">IF(TODAY()&gt;=$A142,COUNTIFS(Board!P$3:P1139,"&lt;="&amp;$C142,Board!Q$3:Q1139,"="&amp;""),"")</f>
        <v/>
      </c>
      <c r="L142" t="str">
        <f ca="1">IF(TODAY()&gt;=$A142,COUNTIFS(Board!Q$3:Q1139,"&lt;="&amp;$C142,Board!R$3:R1139,"="&amp;""),"")</f>
        <v/>
      </c>
      <c r="M142" t="str">
        <f t="shared" ca="1" si="13"/>
        <v/>
      </c>
      <c r="N142" t="str">
        <f ca="1">IF(M142&lt;&gt;"",COUNTIFS(Board!R$3:R1140,"&gt;="&amp;'Weekly Summary'!$B142,Board!R$3:R1140,"&lt;="&amp;'Weekly Summary'!$C142),"")</f>
        <v/>
      </c>
      <c r="O142" t="str">
        <f t="shared" ca="1" si="14"/>
        <v/>
      </c>
      <c r="P142" t="str">
        <f>IFERROR(AVERAGEIFS(Board!S$3:S$1000,Board!R$3:R1140,"&gt;="&amp;B142,Board!R$3:R1140,"&lt;="&amp;C142),"")</f>
        <v/>
      </c>
      <c r="Q142" t="str">
        <f ca="1">IF(D142&lt;&gt;"",COUNTIFS(Board!D$3:D$1000,"SPM"&amp;"*",Board!R$3:R$1000,""),"")</f>
        <v/>
      </c>
      <c r="R142" t="str">
        <f ca="1">IF(D142&lt;&gt;"",COUNTIFS(Board!D$3:D1140,"SPM"&amp;"*",Board!K$3:K1140,""),"")</f>
        <v/>
      </c>
    </row>
    <row r="143" spans="1:18" x14ac:dyDescent="0.25">
      <c r="A143" s="4">
        <f t="shared" si="10"/>
        <v>43786</v>
      </c>
      <c r="B143" s="4">
        <v>43786</v>
      </c>
      <c r="C143" s="4">
        <v>43792</v>
      </c>
      <c r="D143" t="str">
        <f ca="1">IF(TODAY()&gt;=$A143,COUNTIFS(Board!K$3:K1140,"&lt;="&amp;$C143,Board!L$3:L1140,"="&amp;""),"")</f>
        <v/>
      </c>
      <c r="E143" t="str">
        <f ca="1">IF(TODAY()&gt;=$A143,COUNTIFS(Board!L$3:L1140,"&lt;="&amp;$C143,Board!M$3:M1140,"="&amp;""),"")</f>
        <v/>
      </c>
      <c r="F143" t="str">
        <f ca="1">IF(TODAY()&gt;=$A143,COUNTIFS(Board!M$3:M1140,"&lt;="&amp;$C143,Board!N$3:N1140,"="&amp;""),"")</f>
        <v/>
      </c>
      <c r="G143" t="str">
        <f t="shared" ca="1" si="11"/>
        <v/>
      </c>
      <c r="H143" t="str">
        <f ca="1">IF(TODAY()&gt;=$A143,COUNTIFS(Board!N$3:N1140,"&lt;="&amp;$C143,Board!O$3:O1140,"="&amp;""),"")</f>
        <v/>
      </c>
      <c r="I143" t="str">
        <f ca="1">IF(TODAY()&gt;=$A143,COUNTIFS(Board!O$3:O1140,"&lt;="&amp;$C143,Board!P$3:P1140,"="&amp;""),"")</f>
        <v/>
      </c>
      <c r="J143" t="str">
        <f t="shared" ca="1" si="12"/>
        <v/>
      </c>
      <c r="K143" t="str">
        <f ca="1">IF(TODAY()&gt;=$A143,COUNTIFS(Board!P$3:P1140,"&lt;="&amp;$C143,Board!Q$3:Q1140,"="&amp;""),"")</f>
        <v/>
      </c>
      <c r="L143" t="str">
        <f ca="1">IF(TODAY()&gt;=$A143,COUNTIFS(Board!Q$3:Q1140,"&lt;="&amp;$C143,Board!R$3:R1140,"="&amp;""),"")</f>
        <v/>
      </c>
      <c r="M143" t="str">
        <f t="shared" ca="1" si="13"/>
        <v/>
      </c>
      <c r="N143" t="str">
        <f ca="1">IF(M143&lt;&gt;"",COUNTIFS(Board!R$3:R1141,"&gt;="&amp;'Weekly Summary'!$B143,Board!R$3:R1141,"&lt;="&amp;'Weekly Summary'!$C143),"")</f>
        <v/>
      </c>
      <c r="O143" t="str">
        <f t="shared" ca="1" si="14"/>
        <v/>
      </c>
      <c r="P143" t="str">
        <f>IFERROR(AVERAGEIFS(Board!S$3:S$1000,Board!R$3:R1141,"&gt;="&amp;B143,Board!R$3:R1141,"&lt;="&amp;C143),"")</f>
        <v/>
      </c>
      <c r="Q143" t="str">
        <f ca="1">IF(D143&lt;&gt;"",COUNTIFS(Board!D$3:D$1000,"SPM"&amp;"*",Board!R$3:R$1000,""),"")</f>
        <v/>
      </c>
      <c r="R143" t="str">
        <f ca="1">IF(D143&lt;&gt;"",COUNTIFS(Board!D$3:D1141,"SPM"&amp;"*",Board!K$3:K1141,""),"")</f>
        <v/>
      </c>
    </row>
    <row r="144" spans="1:18" x14ac:dyDescent="0.25">
      <c r="A144" s="4">
        <f t="shared" si="10"/>
        <v>43793</v>
      </c>
      <c r="B144" s="4">
        <v>43793</v>
      </c>
      <c r="C144" s="4">
        <v>43799</v>
      </c>
      <c r="D144" t="str">
        <f ca="1">IF(TODAY()&gt;=$A144,COUNTIFS(Board!K$3:K1141,"&lt;="&amp;$C144,Board!L$3:L1141,"="&amp;""),"")</f>
        <v/>
      </c>
      <c r="E144" t="str">
        <f ca="1">IF(TODAY()&gt;=$A144,COUNTIFS(Board!L$3:L1141,"&lt;="&amp;$C144,Board!M$3:M1141,"="&amp;""),"")</f>
        <v/>
      </c>
      <c r="F144" t="str">
        <f ca="1">IF(TODAY()&gt;=$A144,COUNTIFS(Board!M$3:M1141,"&lt;="&amp;$C144,Board!N$3:N1141,"="&amp;""),"")</f>
        <v/>
      </c>
      <c r="G144" t="str">
        <f t="shared" ca="1" si="11"/>
        <v/>
      </c>
      <c r="H144" t="str">
        <f ca="1">IF(TODAY()&gt;=$A144,COUNTIFS(Board!N$3:N1141,"&lt;="&amp;$C144,Board!O$3:O1141,"="&amp;""),"")</f>
        <v/>
      </c>
      <c r="I144" t="str">
        <f ca="1">IF(TODAY()&gt;=$A144,COUNTIFS(Board!O$3:O1141,"&lt;="&amp;$C144,Board!P$3:P1141,"="&amp;""),"")</f>
        <v/>
      </c>
      <c r="J144" t="str">
        <f t="shared" ca="1" si="12"/>
        <v/>
      </c>
      <c r="K144" t="str">
        <f ca="1">IF(TODAY()&gt;=$A144,COUNTIFS(Board!P$3:P1141,"&lt;="&amp;$C144,Board!Q$3:Q1141,"="&amp;""),"")</f>
        <v/>
      </c>
      <c r="L144" t="str">
        <f ca="1">IF(TODAY()&gt;=$A144,COUNTIFS(Board!Q$3:Q1141,"&lt;="&amp;$C144,Board!R$3:R1141,"="&amp;""),"")</f>
        <v/>
      </c>
      <c r="M144" t="str">
        <f t="shared" ca="1" si="13"/>
        <v/>
      </c>
      <c r="N144" t="str">
        <f ca="1">IF(M144&lt;&gt;"",COUNTIFS(Board!R$3:R1142,"&gt;="&amp;'Weekly Summary'!$B144,Board!R$3:R1142,"&lt;="&amp;'Weekly Summary'!$C144),"")</f>
        <v/>
      </c>
      <c r="O144" t="str">
        <f t="shared" ca="1" si="14"/>
        <v/>
      </c>
      <c r="P144" t="str">
        <f>IFERROR(AVERAGEIFS(Board!S$3:S$1000,Board!R$3:R1142,"&gt;="&amp;B144,Board!R$3:R1142,"&lt;="&amp;C144),"")</f>
        <v/>
      </c>
      <c r="Q144" t="str">
        <f ca="1">IF(D144&lt;&gt;"",COUNTIFS(Board!D$3:D$1000,"SPM"&amp;"*",Board!R$3:R$1000,""),"")</f>
        <v/>
      </c>
      <c r="R144" t="str">
        <f ca="1">IF(D144&lt;&gt;"",COUNTIFS(Board!D$3:D1142,"SPM"&amp;"*",Board!K$3:K1142,""),"")</f>
        <v/>
      </c>
    </row>
    <row r="145" spans="1:18" x14ac:dyDescent="0.25">
      <c r="A145" s="4">
        <f t="shared" si="10"/>
        <v>43800</v>
      </c>
      <c r="B145" s="4">
        <v>43800</v>
      </c>
      <c r="C145" s="4">
        <v>43806</v>
      </c>
      <c r="D145" t="str">
        <f ca="1">IF(TODAY()&gt;=$A145,COUNTIFS(Board!K$3:K1142,"&lt;="&amp;$C145,Board!L$3:L1142,"="&amp;""),"")</f>
        <v/>
      </c>
      <c r="E145" t="str">
        <f ca="1">IF(TODAY()&gt;=$A145,COUNTIFS(Board!L$3:L1142,"&lt;="&amp;$C145,Board!M$3:M1142,"="&amp;""),"")</f>
        <v/>
      </c>
      <c r="F145" t="str">
        <f ca="1">IF(TODAY()&gt;=$A145,COUNTIFS(Board!M$3:M1142,"&lt;="&amp;$C145,Board!N$3:N1142,"="&amp;""),"")</f>
        <v/>
      </c>
      <c r="G145" t="str">
        <f t="shared" ca="1" si="11"/>
        <v/>
      </c>
      <c r="H145" t="str">
        <f ca="1">IF(TODAY()&gt;=$A145,COUNTIFS(Board!N$3:N1142,"&lt;="&amp;$C145,Board!O$3:O1142,"="&amp;""),"")</f>
        <v/>
      </c>
      <c r="I145" t="str">
        <f ca="1">IF(TODAY()&gt;=$A145,COUNTIFS(Board!O$3:O1142,"&lt;="&amp;$C145,Board!P$3:P1142,"="&amp;""),"")</f>
        <v/>
      </c>
      <c r="J145" t="str">
        <f t="shared" ca="1" si="12"/>
        <v/>
      </c>
      <c r="K145" t="str">
        <f ca="1">IF(TODAY()&gt;=$A145,COUNTIFS(Board!P$3:P1142,"&lt;="&amp;$C145,Board!Q$3:Q1142,"="&amp;""),"")</f>
        <v/>
      </c>
      <c r="L145" t="str">
        <f ca="1">IF(TODAY()&gt;=$A145,COUNTIFS(Board!Q$3:Q1142,"&lt;="&amp;$C145,Board!R$3:R1142,"="&amp;""),"")</f>
        <v/>
      </c>
      <c r="M145" t="str">
        <f t="shared" ca="1" si="13"/>
        <v/>
      </c>
      <c r="N145" t="str">
        <f ca="1">IF(M145&lt;&gt;"",COUNTIFS(Board!R$3:R1143,"&gt;="&amp;'Weekly Summary'!$B145,Board!R$3:R1143,"&lt;="&amp;'Weekly Summary'!$C145),"")</f>
        <v/>
      </c>
      <c r="O145" t="str">
        <f t="shared" ca="1" si="14"/>
        <v/>
      </c>
      <c r="P145" t="str">
        <f>IFERROR(AVERAGEIFS(Board!S$3:S$1000,Board!R$3:R1143,"&gt;="&amp;B145,Board!R$3:R1143,"&lt;="&amp;C145),"")</f>
        <v/>
      </c>
      <c r="Q145" t="str">
        <f ca="1">IF(D145&lt;&gt;"",COUNTIFS(Board!D$3:D$1000,"SPM"&amp;"*",Board!R$3:R$1000,""),"")</f>
        <v/>
      </c>
      <c r="R145" t="str">
        <f ca="1">IF(D145&lt;&gt;"",COUNTIFS(Board!D$3:D1143,"SPM"&amp;"*",Board!K$3:K1143,""),"")</f>
        <v/>
      </c>
    </row>
    <row r="146" spans="1:18" x14ac:dyDescent="0.25">
      <c r="A146" s="4">
        <f t="shared" si="10"/>
        <v>43807</v>
      </c>
      <c r="B146" s="4">
        <v>43807</v>
      </c>
      <c r="C146" s="4">
        <v>43813</v>
      </c>
      <c r="D146" t="str">
        <f ca="1">IF(TODAY()&gt;=$A146,COUNTIFS(Board!K$3:K1143,"&lt;="&amp;$C146,Board!L$3:L1143,"="&amp;""),"")</f>
        <v/>
      </c>
      <c r="E146" t="str">
        <f ca="1">IF(TODAY()&gt;=$A146,COUNTIFS(Board!L$3:L1143,"&lt;="&amp;$C146,Board!M$3:M1143,"="&amp;""),"")</f>
        <v/>
      </c>
      <c r="F146" t="str">
        <f ca="1">IF(TODAY()&gt;=$A146,COUNTIFS(Board!M$3:M1143,"&lt;="&amp;$C146,Board!N$3:N1143,"="&amp;""),"")</f>
        <v/>
      </c>
      <c r="G146" t="str">
        <f t="shared" ca="1" si="11"/>
        <v/>
      </c>
      <c r="H146" t="str">
        <f ca="1">IF(TODAY()&gt;=$A146,COUNTIFS(Board!N$3:N1143,"&lt;="&amp;$C146,Board!O$3:O1143,"="&amp;""),"")</f>
        <v/>
      </c>
      <c r="I146" t="str">
        <f ca="1">IF(TODAY()&gt;=$A146,COUNTIFS(Board!O$3:O1143,"&lt;="&amp;$C146,Board!P$3:P1143,"="&amp;""),"")</f>
        <v/>
      </c>
      <c r="J146" t="str">
        <f t="shared" ca="1" si="12"/>
        <v/>
      </c>
      <c r="K146" t="str">
        <f ca="1">IF(TODAY()&gt;=$A146,COUNTIFS(Board!P$3:P1143,"&lt;="&amp;$C146,Board!Q$3:Q1143,"="&amp;""),"")</f>
        <v/>
      </c>
      <c r="L146" t="str">
        <f ca="1">IF(TODAY()&gt;=$A146,COUNTIFS(Board!Q$3:Q1143,"&lt;="&amp;$C146,Board!R$3:R1143,"="&amp;""),"")</f>
        <v/>
      </c>
      <c r="M146" t="str">
        <f t="shared" ca="1" si="13"/>
        <v/>
      </c>
      <c r="N146" t="str">
        <f ca="1">IF(M146&lt;&gt;"",COUNTIFS(Board!R$3:R1144,"&gt;="&amp;'Weekly Summary'!$B146,Board!R$3:R1144,"&lt;="&amp;'Weekly Summary'!$C146),"")</f>
        <v/>
      </c>
      <c r="O146" t="str">
        <f t="shared" ca="1" si="14"/>
        <v/>
      </c>
      <c r="P146" t="str">
        <f>IFERROR(AVERAGEIFS(Board!S$3:S$1000,Board!R$3:R1144,"&gt;="&amp;B146,Board!R$3:R1144,"&lt;="&amp;C146),"")</f>
        <v/>
      </c>
      <c r="Q146" t="str">
        <f ca="1">IF(D146&lt;&gt;"",COUNTIFS(Board!D$3:D$1000,"SPM"&amp;"*",Board!R$3:R$1000,""),"")</f>
        <v/>
      </c>
      <c r="R146" t="str">
        <f ca="1">IF(D146&lt;&gt;"",COUNTIFS(Board!D$3:D1144,"SPM"&amp;"*",Board!K$3:K1144,""),"")</f>
        <v/>
      </c>
    </row>
    <row r="147" spans="1:18" x14ac:dyDescent="0.25">
      <c r="A147" s="4">
        <f t="shared" si="10"/>
        <v>43814</v>
      </c>
      <c r="B147" s="4">
        <v>43814</v>
      </c>
      <c r="C147" s="4">
        <v>43820</v>
      </c>
      <c r="D147" t="str">
        <f ca="1">IF(TODAY()&gt;=$A147,COUNTIFS(Board!K$3:K1144,"&lt;="&amp;$C147,Board!L$3:L1144,"="&amp;""),"")</f>
        <v/>
      </c>
      <c r="E147" t="str">
        <f ca="1">IF(TODAY()&gt;=$A147,COUNTIFS(Board!L$3:L1144,"&lt;="&amp;$C147,Board!M$3:M1144,"="&amp;""),"")</f>
        <v/>
      </c>
      <c r="F147" t="str">
        <f ca="1">IF(TODAY()&gt;=$A147,COUNTIFS(Board!M$3:M1144,"&lt;="&amp;$C147,Board!N$3:N1144,"="&amp;""),"")</f>
        <v/>
      </c>
      <c r="G147" t="str">
        <f t="shared" ca="1" si="11"/>
        <v/>
      </c>
      <c r="H147" t="str">
        <f ca="1">IF(TODAY()&gt;=$A147,COUNTIFS(Board!N$3:N1144,"&lt;="&amp;$C147,Board!O$3:O1144,"="&amp;""),"")</f>
        <v/>
      </c>
      <c r="I147" t="str">
        <f ca="1">IF(TODAY()&gt;=$A147,COUNTIFS(Board!O$3:O1144,"&lt;="&amp;$C147,Board!P$3:P1144,"="&amp;""),"")</f>
        <v/>
      </c>
      <c r="J147" t="str">
        <f t="shared" ca="1" si="12"/>
        <v/>
      </c>
      <c r="K147" t="str">
        <f ca="1">IF(TODAY()&gt;=$A147,COUNTIFS(Board!P$3:P1144,"&lt;="&amp;$C147,Board!Q$3:Q1144,"="&amp;""),"")</f>
        <v/>
      </c>
      <c r="L147" t="str">
        <f ca="1">IF(TODAY()&gt;=$A147,COUNTIFS(Board!Q$3:Q1144,"&lt;="&amp;$C147,Board!R$3:R1144,"="&amp;""),"")</f>
        <v/>
      </c>
      <c r="M147" t="str">
        <f t="shared" ca="1" si="13"/>
        <v/>
      </c>
      <c r="N147" t="str">
        <f ca="1">IF(M147&lt;&gt;"",COUNTIFS(Board!R$3:R1145,"&gt;="&amp;'Weekly Summary'!$B147,Board!R$3:R1145,"&lt;="&amp;'Weekly Summary'!$C147),"")</f>
        <v/>
      </c>
      <c r="O147" t="str">
        <f t="shared" ca="1" si="14"/>
        <v/>
      </c>
      <c r="P147" t="str">
        <f>IFERROR(AVERAGEIFS(Board!S$3:S$1000,Board!R$3:R1145,"&gt;="&amp;B147,Board!R$3:R1145,"&lt;="&amp;C147),"")</f>
        <v/>
      </c>
      <c r="Q147" t="str">
        <f ca="1">IF(D147&lt;&gt;"",COUNTIFS(Board!D$3:D$1000,"SPM"&amp;"*",Board!R$3:R$1000,""),"")</f>
        <v/>
      </c>
      <c r="R147" t="str">
        <f ca="1">IF(D147&lt;&gt;"",COUNTIFS(Board!D$3:D1145,"SPM"&amp;"*",Board!K$3:K1145,""),"")</f>
        <v/>
      </c>
    </row>
    <row r="148" spans="1:18" x14ac:dyDescent="0.25">
      <c r="A148" s="4">
        <f t="shared" ref="A148:A211" si="15">B148</f>
        <v>43821</v>
      </c>
      <c r="B148" s="4">
        <v>43821</v>
      </c>
      <c r="C148" s="4">
        <v>43827</v>
      </c>
      <c r="D148" t="str">
        <f ca="1">IF(TODAY()&gt;=$A148,COUNTIFS(Board!K$3:K1145,"&lt;="&amp;$C148,Board!L$3:L1145,"="&amp;""),"")</f>
        <v/>
      </c>
      <c r="E148" t="str">
        <f ca="1">IF(TODAY()&gt;=$A148,COUNTIFS(Board!L$3:L1145,"&lt;="&amp;$C148,Board!M$3:M1145,"="&amp;""),"")</f>
        <v/>
      </c>
      <c r="F148" t="str">
        <f ca="1">IF(TODAY()&gt;=$A148,COUNTIFS(Board!M$3:M1145,"&lt;="&amp;$C148,Board!N$3:N1145,"="&amp;""),"")</f>
        <v/>
      </c>
      <c r="G148" t="str">
        <f t="shared" ca="1" si="11"/>
        <v/>
      </c>
      <c r="H148" t="str">
        <f ca="1">IF(TODAY()&gt;=$A148,COUNTIFS(Board!N$3:N1145,"&lt;="&amp;$C148,Board!O$3:O1145,"="&amp;""),"")</f>
        <v/>
      </c>
      <c r="I148" t="str">
        <f ca="1">IF(TODAY()&gt;=$A148,COUNTIFS(Board!O$3:O1145,"&lt;="&amp;$C148,Board!P$3:P1145,"="&amp;""),"")</f>
        <v/>
      </c>
      <c r="J148" t="str">
        <f t="shared" ca="1" si="12"/>
        <v/>
      </c>
      <c r="K148" t="str">
        <f ca="1">IF(TODAY()&gt;=$A148,COUNTIFS(Board!P$3:P1145,"&lt;="&amp;$C148,Board!Q$3:Q1145,"="&amp;""),"")</f>
        <v/>
      </c>
      <c r="L148" t="str">
        <f ca="1">IF(TODAY()&gt;=$A148,COUNTIFS(Board!Q$3:Q1145,"&lt;="&amp;$C148,Board!R$3:R1145,"="&amp;""),"")</f>
        <v/>
      </c>
      <c r="M148" t="str">
        <f t="shared" ca="1" si="13"/>
        <v/>
      </c>
      <c r="N148" t="str">
        <f ca="1">IF(M148&lt;&gt;"",COUNTIFS(Board!R$3:R1146,"&gt;="&amp;'Weekly Summary'!$B148,Board!R$3:R1146,"&lt;="&amp;'Weekly Summary'!$C148),"")</f>
        <v/>
      </c>
      <c r="O148" t="str">
        <f t="shared" ca="1" si="14"/>
        <v/>
      </c>
      <c r="P148" t="str">
        <f>IFERROR(AVERAGEIFS(Board!S$3:S$1000,Board!R$3:R1146,"&gt;="&amp;B148,Board!R$3:R1146,"&lt;="&amp;C148),"")</f>
        <v/>
      </c>
      <c r="Q148" t="str">
        <f ca="1">IF(D148&lt;&gt;"",COUNTIFS(Board!D$3:D$1000,"SPM"&amp;"*",Board!R$3:R$1000,""),"")</f>
        <v/>
      </c>
      <c r="R148" t="str">
        <f ca="1">IF(D148&lt;&gt;"",COUNTIFS(Board!D$3:D1146,"SPM"&amp;"*",Board!K$3:K1146,""),"")</f>
        <v/>
      </c>
    </row>
    <row r="149" spans="1:18" x14ac:dyDescent="0.25">
      <c r="A149" s="4">
        <f t="shared" si="15"/>
        <v>43828</v>
      </c>
      <c r="B149" s="4">
        <v>43828</v>
      </c>
      <c r="C149" s="4">
        <v>43834</v>
      </c>
      <c r="D149" t="str">
        <f ca="1">IF(TODAY()&gt;=$A149,COUNTIFS(Board!K$3:K1146,"&lt;="&amp;$C149,Board!L$3:L1146,"="&amp;""),"")</f>
        <v/>
      </c>
      <c r="E149" t="str">
        <f ca="1">IF(TODAY()&gt;=$A149,COUNTIFS(Board!L$3:L1146,"&lt;="&amp;$C149,Board!M$3:M1146,"="&amp;""),"")</f>
        <v/>
      </c>
      <c r="F149" t="str">
        <f ca="1">IF(TODAY()&gt;=$A149,COUNTIFS(Board!M$3:M1146,"&lt;="&amp;$C149,Board!N$3:N1146,"="&amp;""),"")</f>
        <v/>
      </c>
      <c r="G149" t="str">
        <f t="shared" ca="1" si="11"/>
        <v/>
      </c>
      <c r="H149" t="str">
        <f ca="1">IF(TODAY()&gt;=$A149,COUNTIFS(Board!N$3:N1146,"&lt;="&amp;$C149,Board!O$3:O1146,"="&amp;""),"")</f>
        <v/>
      </c>
      <c r="I149" t="str">
        <f ca="1">IF(TODAY()&gt;=$A149,COUNTIFS(Board!O$3:O1146,"&lt;="&amp;$C149,Board!P$3:P1146,"="&amp;""),"")</f>
        <v/>
      </c>
      <c r="J149" t="str">
        <f t="shared" ca="1" si="12"/>
        <v/>
      </c>
      <c r="K149" t="str">
        <f ca="1">IF(TODAY()&gt;=$A149,COUNTIFS(Board!P$3:P1146,"&lt;="&amp;$C149,Board!Q$3:Q1146,"="&amp;""),"")</f>
        <v/>
      </c>
      <c r="L149" t="str">
        <f ca="1">IF(TODAY()&gt;=$A149,COUNTIFS(Board!Q$3:Q1146,"&lt;="&amp;$C149,Board!R$3:R1146,"="&amp;""),"")</f>
        <v/>
      </c>
      <c r="M149" t="str">
        <f t="shared" ca="1" si="13"/>
        <v/>
      </c>
      <c r="N149" t="str">
        <f ca="1">IF(M149&lt;&gt;"",COUNTIFS(Board!R$3:R1147,"&gt;="&amp;'Weekly Summary'!$B149,Board!R$3:R1147,"&lt;="&amp;'Weekly Summary'!$C149),"")</f>
        <v/>
      </c>
      <c r="O149" t="str">
        <f t="shared" ca="1" si="14"/>
        <v/>
      </c>
      <c r="P149" t="str">
        <f>IFERROR(AVERAGEIFS(Board!S$3:S$1000,Board!R$3:R1147,"&gt;="&amp;B149,Board!R$3:R1147,"&lt;="&amp;C149),"")</f>
        <v/>
      </c>
      <c r="Q149" t="str">
        <f ca="1">IF(D149&lt;&gt;"",COUNTIFS(Board!D$3:D$1000,"SPM"&amp;"*",Board!R$3:R$1000,""),"")</f>
        <v/>
      </c>
      <c r="R149" t="str">
        <f ca="1">IF(D149&lt;&gt;"",COUNTIFS(Board!D$3:D1147,"SPM"&amp;"*",Board!K$3:K1147,""),"")</f>
        <v/>
      </c>
    </row>
    <row r="150" spans="1:18" x14ac:dyDescent="0.25">
      <c r="A150" s="4">
        <f t="shared" si="15"/>
        <v>43835</v>
      </c>
      <c r="B150" s="4">
        <v>43835</v>
      </c>
      <c r="C150" s="4">
        <v>43841</v>
      </c>
      <c r="D150" t="str">
        <f ca="1">IF(TODAY()&gt;=$A150,COUNTIFS(Board!K$3:K1147,"&lt;="&amp;$C150,Board!L$3:L1147,"="&amp;""),"")</f>
        <v/>
      </c>
      <c r="E150" t="str">
        <f ca="1">IF(TODAY()&gt;=$A150,COUNTIFS(Board!L$3:L1147,"&lt;="&amp;$C150,Board!M$3:M1147,"="&amp;""),"")</f>
        <v/>
      </c>
      <c r="F150" t="str">
        <f ca="1">IF(TODAY()&gt;=$A150,COUNTIFS(Board!M$3:M1147,"&lt;="&amp;$C150,Board!N$3:N1147,"="&amp;""),"")</f>
        <v/>
      </c>
      <c r="G150" t="str">
        <f t="shared" ca="1" si="11"/>
        <v/>
      </c>
      <c r="H150" t="str">
        <f ca="1">IF(TODAY()&gt;=$A150,COUNTIFS(Board!N$3:N1147,"&lt;="&amp;$C150,Board!O$3:O1147,"="&amp;""),"")</f>
        <v/>
      </c>
      <c r="I150" t="str">
        <f ca="1">IF(TODAY()&gt;=$A150,COUNTIFS(Board!O$3:O1147,"&lt;="&amp;$C150,Board!P$3:P1147,"="&amp;""),"")</f>
        <v/>
      </c>
      <c r="J150" t="str">
        <f t="shared" ca="1" si="12"/>
        <v/>
      </c>
      <c r="K150" t="str">
        <f ca="1">IF(TODAY()&gt;=$A150,COUNTIFS(Board!P$3:P1147,"&lt;="&amp;$C150,Board!Q$3:Q1147,"="&amp;""),"")</f>
        <v/>
      </c>
      <c r="L150" t="str">
        <f ca="1">IF(TODAY()&gt;=$A150,COUNTIFS(Board!Q$3:Q1147,"&lt;="&amp;$C150,Board!R$3:R1147,"="&amp;""),"")</f>
        <v/>
      </c>
      <c r="M150" t="str">
        <f t="shared" ca="1" si="13"/>
        <v/>
      </c>
      <c r="N150" t="str">
        <f ca="1">IF(M150&lt;&gt;"",COUNTIFS(Board!R$3:R1148,"&gt;="&amp;'Weekly Summary'!$B150,Board!R$3:R1148,"&lt;="&amp;'Weekly Summary'!$C150),"")</f>
        <v/>
      </c>
      <c r="O150" t="str">
        <f t="shared" ca="1" si="14"/>
        <v/>
      </c>
      <c r="P150" t="str">
        <f>IFERROR(AVERAGEIFS(Board!S$3:S$1000,Board!R$3:R1148,"&gt;="&amp;B150,Board!R$3:R1148,"&lt;="&amp;C150),"")</f>
        <v/>
      </c>
      <c r="Q150" t="str">
        <f ca="1">IF(D150&lt;&gt;"",COUNTIFS(Board!D$3:D$1000,"SPM"&amp;"*",Board!R$3:R$1000,""),"")</f>
        <v/>
      </c>
      <c r="R150" t="str">
        <f ca="1">IF(D150&lt;&gt;"",COUNTIFS(Board!D$3:D1148,"SPM"&amp;"*",Board!K$3:K1148,""),"")</f>
        <v/>
      </c>
    </row>
    <row r="151" spans="1:18" x14ac:dyDescent="0.25">
      <c r="A151" s="4">
        <f t="shared" si="15"/>
        <v>43842</v>
      </c>
      <c r="B151" s="4">
        <v>43842</v>
      </c>
      <c r="C151" s="4">
        <v>43848</v>
      </c>
      <c r="D151" t="str">
        <f ca="1">IF(TODAY()&gt;=$A151,COUNTIFS(Board!K$3:K1148,"&lt;="&amp;$C151,Board!L$3:L1148,"="&amp;""),"")</f>
        <v/>
      </c>
      <c r="E151" t="str">
        <f ca="1">IF(TODAY()&gt;=$A151,COUNTIFS(Board!L$3:L1148,"&lt;="&amp;$C151,Board!M$3:M1148,"="&amp;""),"")</f>
        <v/>
      </c>
      <c r="F151" t="str">
        <f ca="1">IF(TODAY()&gt;=$A151,COUNTIFS(Board!M$3:M1148,"&lt;="&amp;$C151,Board!N$3:N1148,"="&amp;""),"")</f>
        <v/>
      </c>
      <c r="G151" t="str">
        <f t="shared" ca="1" si="11"/>
        <v/>
      </c>
      <c r="H151" t="str">
        <f ca="1">IF(TODAY()&gt;=$A151,COUNTIFS(Board!N$3:N1148,"&lt;="&amp;$C151,Board!O$3:O1148,"="&amp;""),"")</f>
        <v/>
      </c>
      <c r="I151" t="str">
        <f ca="1">IF(TODAY()&gt;=$A151,COUNTIFS(Board!O$3:O1148,"&lt;="&amp;$C151,Board!P$3:P1148,"="&amp;""),"")</f>
        <v/>
      </c>
      <c r="J151" t="str">
        <f t="shared" ca="1" si="12"/>
        <v/>
      </c>
      <c r="K151" t="str">
        <f ca="1">IF(TODAY()&gt;=$A151,COUNTIFS(Board!P$3:P1148,"&lt;="&amp;$C151,Board!Q$3:Q1148,"="&amp;""),"")</f>
        <v/>
      </c>
      <c r="L151" t="str">
        <f ca="1">IF(TODAY()&gt;=$A151,COUNTIFS(Board!Q$3:Q1148,"&lt;="&amp;$C151,Board!R$3:R1148,"="&amp;""),"")</f>
        <v/>
      </c>
      <c r="M151" t="str">
        <f t="shared" ca="1" si="13"/>
        <v/>
      </c>
      <c r="N151" t="str">
        <f ca="1">IF(M151&lt;&gt;"",COUNTIFS(Board!R$3:R1149,"&gt;="&amp;'Weekly Summary'!$B151,Board!R$3:R1149,"&lt;="&amp;'Weekly Summary'!$C151),"")</f>
        <v/>
      </c>
      <c r="O151" t="str">
        <f t="shared" ca="1" si="14"/>
        <v/>
      </c>
      <c r="P151" t="str">
        <f>IFERROR(AVERAGEIFS(Board!S$3:S$1000,Board!R$3:R1149,"&gt;="&amp;B151,Board!R$3:R1149,"&lt;="&amp;C151),"")</f>
        <v/>
      </c>
      <c r="Q151" t="str">
        <f ca="1">IF(D151&lt;&gt;"",COUNTIFS(Board!D$3:D$1000,"SPM"&amp;"*",Board!R$3:R$1000,""),"")</f>
        <v/>
      </c>
      <c r="R151" t="str">
        <f ca="1">IF(D151&lt;&gt;"",COUNTIFS(Board!D$3:D1149,"SPM"&amp;"*",Board!K$3:K1149,""),"")</f>
        <v/>
      </c>
    </row>
    <row r="152" spans="1:18" x14ac:dyDescent="0.25">
      <c r="A152" s="4">
        <f t="shared" si="15"/>
        <v>43849</v>
      </c>
      <c r="B152" s="4">
        <v>43849</v>
      </c>
      <c r="C152" s="4">
        <v>43855</v>
      </c>
      <c r="D152" t="str">
        <f ca="1">IF(TODAY()&gt;=$A152,COUNTIFS(Board!K$3:K1149,"&lt;="&amp;$C152,Board!L$3:L1149,"="&amp;""),"")</f>
        <v/>
      </c>
      <c r="E152" t="str">
        <f ca="1">IF(TODAY()&gt;=$A152,COUNTIFS(Board!L$3:L1149,"&lt;="&amp;$C152,Board!M$3:M1149,"="&amp;""),"")</f>
        <v/>
      </c>
      <c r="F152" t="str">
        <f ca="1">IF(TODAY()&gt;=$A152,COUNTIFS(Board!M$3:M1149,"&lt;="&amp;$C152,Board!N$3:N1149,"="&amp;""),"")</f>
        <v/>
      </c>
      <c r="G152" t="str">
        <f t="shared" ca="1" si="11"/>
        <v/>
      </c>
      <c r="H152" t="str">
        <f ca="1">IF(TODAY()&gt;=$A152,COUNTIFS(Board!N$3:N1149,"&lt;="&amp;$C152,Board!O$3:O1149,"="&amp;""),"")</f>
        <v/>
      </c>
      <c r="I152" t="str">
        <f ca="1">IF(TODAY()&gt;=$A152,COUNTIFS(Board!O$3:O1149,"&lt;="&amp;$C152,Board!P$3:P1149,"="&amp;""),"")</f>
        <v/>
      </c>
      <c r="J152" t="str">
        <f t="shared" ca="1" si="12"/>
        <v/>
      </c>
      <c r="K152" t="str">
        <f ca="1">IF(TODAY()&gt;=$A152,COUNTIFS(Board!P$3:P1149,"&lt;="&amp;$C152,Board!Q$3:Q1149,"="&amp;""),"")</f>
        <v/>
      </c>
      <c r="L152" t="str">
        <f ca="1">IF(TODAY()&gt;=$A152,COUNTIFS(Board!Q$3:Q1149,"&lt;="&amp;$C152,Board!R$3:R1149,"="&amp;""),"")</f>
        <v/>
      </c>
      <c r="M152" t="str">
        <f t="shared" ca="1" si="13"/>
        <v/>
      </c>
      <c r="N152" t="str">
        <f ca="1">IF(M152&lt;&gt;"",COUNTIFS(Board!R$3:R1150,"&gt;="&amp;'Weekly Summary'!$B152,Board!R$3:R1150,"&lt;="&amp;'Weekly Summary'!$C152),"")</f>
        <v/>
      </c>
      <c r="O152" t="str">
        <f t="shared" ca="1" si="14"/>
        <v/>
      </c>
      <c r="P152" t="str">
        <f>IFERROR(AVERAGEIFS(Board!S$3:S$1000,Board!R$3:R1150,"&gt;="&amp;B152,Board!R$3:R1150,"&lt;="&amp;C152),"")</f>
        <v/>
      </c>
      <c r="Q152" t="str">
        <f ca="1">IF(D152&lt;&gt;"",COUNTIFS(Board!D$3:D$1000,"SPM"&amp;"*",Board!R$3:R$1000,""),"")</f>
        <v/>
      </c>
      <c r="R152" t="str">
        <f ca="1">IF(D152&lt;&gt;"",COUNTIFS(Board!D$3:D1150,"SPM"&amp;"*",Board!K$3:K1150,""),"")</f>
        <v/>
      </c>
    </row>
    <row r="153" spans="1:18" x14ac:dyDescent="0.25">
      <c r="A153" s="4">
        <f t="shared" si="15"/>
        <v>43856</v>
      </c>
      <c r="B153" s="4">
        <v>43856</v>
      </c>
      <c r="C153" s="4">
        <v>43862</v>
      </c>
      <c r="D153" t="str">
        <f ca="1">IF(TODAY()&gt;=$A153,COUNTIFS(Board!K$3:K1150,"&lt;="&amp;$C153,Board!L$3:L1150,"="&amp;""),"")</f>
        <v/>
      </c>
      <c r="E153" t="str">
        <f ca="1">IF(TODAY()&gt;=$A153,COUNTIFS(Board!L$3:L1150,"&lt;="&amp;$C153,Board!M$3:M1150,"="&amp;""),"")</f>
        <v/>
      </c>
      <c r="F153" t="str">
        <f ca="1">IF(TODAY()&gt;=$A153,COUNTIFS(Board!M$3:M1150,"&lt;="&amp;$C153,Board!N$3:N1150,"="&amp;""),"")</f>
        <v/>
      </c>
      <c r="G153" t="str">
        <f t="shared" ca="1" si="11"/>
        <v/>
      </c>
      <c r="H153" t="str">
        <f ca="1">IF(TODAY()&gt;=$A153,COUNTIFS(Board!N$3:N1150,"&lt;="&amp;$C153,Board!O$3:O1150,"="&amp;""),"")</f>
        <v/>
      </c>
      <c r="I153" t="str">
        <f ca="1">IF(TODAY()&gt;=$A153,COUNTIFS(Board!O$3:O1150,"&lt;="&amp;$C153,Board!P$3:P1150,"="&amp;""),"")</f>
        <v/>
      </c>
      <c r="J153" t="str">
        <f t="shared" ca="1" si="12"/>
        <v/>
      </c>
      <c r="K153" t="str">
        <f ca="1">IF(TODAY()&gt;=$A153,COUNTIFS(Board!P$3:P1150,"&lt;="&amp;$C153,Board!Q$3:Q1150,"="&amp;""),"")</f>
        <v/>
      </c>
      <c r="L153" t="str">
        <f ca="1">IF(TODAY()&gt;=$A153,COUNTIFS(Board!Q$3:Q1150,"&lt;="&amp;$C153,Board!R$3:R1150,"="&amp;""),"")</f>
        <v/>
      </c>
      <c r="M153" t="str">
        <f t="shared" ca="1" si="13"/>
        <v/>
      </c>
      <c r="N153" t="str">
        <f ca="1">IF(M153&lt;&gt;"",COUNTIFS(Board!R$3:R1151,"&gt;="&amp;'Weekly Summary'!$B153,Board!R$3:R1151,"&lt;="&amp;'Weekly Summary'!$C153),"")</f>
        <v/>
      </c>
      <c r="O153" t="str">
        <f t="shared" ca="1" si="14"/>
        <v/>
      </c>
      <c r="P153" t="str">
        <f>IFERROR(AVERAGEIFS(Board!S$3:S$1000,Board!R$3:R1151,"&gt;="&amp;B153,Board!R$3:R1151,"&lt;="&amp;C153),"")</f>
        <v/>
      </c>
      <c r="Q153" t="str">
        <f ca="1">IF(D153&lt;&gt;"",COUNTIFS(Board!D$3:D$1000,"SPM"&amp;"*",Board!R$3:R$1000,""),"")</f>
        <v/>
      </c>
      <c r="R153" t="str">
        <f ca="1">IF(D153&lt;&gt;"",COUNTIFS(Board!D$3:D1151,"SPM"&amp;"*",Board!K$3:K1151,""),"")</f>
        <v/>
      </c>
    </row>
    <row r="154" spans="1:18" x14ac:dyDescent="0.25">
      <c r="A154" s="4">
        <f t="shared" si="15"/>
        <v>43863</v>
      </c>
      <c r="B154" s="4">
        <v>43863</v>
      </c>
      <c r="C154" s="4">
        <v>43869</v>
      </c>
      <c r="D154" t="str">
        <f ca="1">IF(TODAY()&gt;=$A154,COUNTIFS(Board!K$3:K1151,"&lt;="&amp;$C154,Board!L$3:L1151,"="&amp;""),"")</f>
        <v/>
      </c>
      <c r="E154" t="str">
        <f ca="1">IF(TODAY()&gt;=$A154,COUNTIFS(Board!L$3:L1151,"&lt;="&amp;$C154,Board!M$3:M1151,"="&amp;""),"")</f>
        <v/>
      </c>
      <c r="F154" t="str">
        <f ca="1">IF(TODAY()&gt;=$A154,COUNTIFS(Board!M$3:M1151,"&lt;="&amp;$C154,Board!N$3:N1151,"="&amp;""),"")</f>
        <v/>
      </c>
      <c r="G154" t="str">
        <f t="shared" ca="1" si="11"/>
        <v/>
      </c>
      <c r="H154" t="str">
        <f ca="1">IF(TODAY()&gt;=$A154,COUNTIFS(Board!N$3:N1151,"&lt;="&amp;$C154,Board!O$3:O1151,"="&amp;""),"")</f>
        <v/>
      </c>
      <c r="I154" t="str">
        <f ca="1">IF(TODAY()&gt;=$A154,COUNTIFS(Board!O$3:O1151,"&lt;="&amp;$C154,Board!P$3:P1151,"="&amp;""),"")</f>
        <v/>
      </c>
      <c r="J154" t="str">
        <f t="shared" ca="1" si="12"/>
        <v/>
      </c>
      <c r="K154" t="str">
        <f ca="1">IF(TODAY()&gt;=$A154,COUNTIFS(Board!P$3:P1151,"&lt;="&amp;$C154,Board!Q$3:Q1151,"="&amp;""),"")</f>
        <v/>
      </c>
      <c r="L154" t="str">
        <f ca="1">IF(TODAY()&gt;=$A154,COUNTIFS(Board!Q$3:Q1151,"&lt;="&amp;$C154,Board!R$3:R1151,"="&amp;""),"")</f>
        <v/>
      </c>
      <c r="M154" t="str">
        <f t="shared" ca="1" si="13"/>
        <v/>
      </c>
      <c r="N154" t="str">
        <f ca="1">IF(M154&lt;&gt;"",COUNTIFS(Board!R$3:R1152,"&gt;="&amp;'Weekly Summary'!$B154,Board!R$3:R1152,"&lt;="&amp;'Weekly Summary'!$C154),"")</f>
        <v/>
      </c>
      <c r="O154" t="str">
        <f t="shared" ca="1" si="14"/>
        <v/>
      </c>
      <c r="P154" t="str">
        <f>IFERROR(AVERAGEIFS(Board!S$3:S$1000,Board!R$3:R1152,"&gt;="&amp;B154,Board!R$3:R1152,"&lt;="&amp;C154),"")</f>
        <v/>
      </c>
      <c r="Q154" t="str">
        <f ca="1">IF(D154&lt;&gt;"",COUNTIFS(Board!D$3:D$1000,"SPM"&amp;"*",Board!R$3:R$1000,""),"")</f>
        <v/>
      </c>
      <c r="R154" t="str">
        <f ca="1">IF(D154&lt;&gt;"",COUNTIFS(Board!D$3:D1152,"SPM"&amp;"*",Board!K$3:K1152,""),"")</f>
        <v/>
      </c>
    </row>
    <row r="155" spans="1:18" x14ac:dyDescent="0.25">
      <c r="A155" s="4">
        <f t="shared" si="15"/>
        <v>43870</v>
      </c>
      <c r="B155" s="4">
        <v>43870</v>
      </c>
      <c r="C155" s="4">
        <v>43876</v>
      </c>
      <c r="D155" t="str">
        <f ca="1">IF(TODAY()&gt;=$A155,COUNTIFS(Board!K$3:K1152,"&lt;="&amp;$C155,Board!L$3:L1152,"="&amp;""),"")</f>
        <v/>
      </c>
      <c r="E155" t="str">
        <f ca="1">IF(TODAY()&gt;=$A155,COUNTIFS(Board!L$3:L1152,"&lt;="&amp;$C155,Board!M$3:M1152,"="&amp;""),"")</f>
        <v/>
      </c>
      <c r="F155" t="str">
        <f ca="1">IF(TODAY()&gt;=$A155,COUNTIFS(Board!M$3:M1152,"&lt;="&amp;$C155,Board!N$3:N1152,"="&amp;""),"")</f>
        <v/>
      </c>
      <c r="G155" t="str">
        <f t="shared" ca="1" si="11"/>
        <v/>
      </c>
      <c r="H155" t="str">
        <f ca="1">IF(TODAY()&gt;=$A155,COUNTIFS(Board!N$3:N1152,"&lt;="&amp;$C155,Board!O$3:O1152,"="&amp;""),"")</f>
        <v/>
      </c>
      <c r="I155" t="str">
        <f ca="1">IF(TODAY()&gt;=$A155,COUNTIFS(Board!O$3:O1152,"&lt;="&amp;$C155,Board!P$3:P1152,"="&amp;""),"")</f>
        <v/>
      </c>
      <c r="J155" t="str">
        <f t="shared" ca="1" si="12"/>
        <v/>
      </c>
      <c r="K155" t="str">
        <f ca="1">IF(TODAY()&gt;=$A155,COUNTIFS(Board!P$3:P1152,"&lt;="&amp;$C155,Board!Q$3:Q1152,"="&amp;""),"")</f>
        <v/>
      </c>
      <c r="L155" t="str">
        <f ca="1">IF(TODAY()&gt;=$A155,COUNTIFS(Board!Q$3:Q1152,"&lt;="&amp;$C155,Board!R$3:R1152,"="&amp;""),"")</f>
        <v/>
      </c>
      <c r="M155" t="str">
        <f t="shared" ca="1" si="13"/>
        <v/>
      </c>
      <c r="N155" t="str">
        <f ca="1">IF(M155&lt;&gt;"",COUNTIFS(Board!R$3:R1153,"&gt;="&amp;'Weekly Summary'!$B155,Board!R$3:R1153,"&lt;="&amp;'Weekly Summary'!$C155),"")</f>
        <v/>
      </c>
      <c r="O155" t="str">
        <f t="shared" ca="1" si="14"/>
        <v/>
      </c>
      <c r="P155" t="str">
        <f>IFERROR(AVERAGEIFS(Board!S$3:S$1000,Board!R$3:R1153,"&gt;="&amp;B155,Board!R$3:R1153,"&lt;="&amp;C155),"")</f>
        <v/>
      </c>
      <c r="Q155" t="str">
        <f ca="1">IF(D155&lt;&gt;"",COUNTIFS(Board!D$3:D$1000,"SPM"&amp;"*",Board!R$3:R$1000,""),"")</f>
        <v/>
      </c>
      <c r="R155" t="str">
        <f ca="1">IF(D155&lt;&gt;"",COUNTIFS(Board!D$3:D1153,"SPM"&amp;"*",Board!K$3:K1153,""),"")</f>
        <v/>
      </c>
    </row>
    <row r="156" spans="1:18" x14ac:dyDescent="0.25">
      <c r="A156" s="4">
        <f t="shared" si="15"/>
        <v>43877</v>
      </c>
      <c r="B156" s="4">
        <v>43877</v>
      </c>
      <c r="C156" s="4">
        <v>43883</v>
      </c>
      <c r="D156" t="str">
        <f ca="1">IF(TODAY()&gt;=$A156,COUNTIFS(Board!K$3:K1153,"&lt;="&amp;$C156,Board!L$3:L1153,"="&amp;""),"")</f>
        <v/>
      </c>
      <c r="E156" t="str">
        <f ca="1">IF(TODAY()&gt;=$A156,COUNTIFS(Board!L$3:L1153,"&lt;="&amp;$C156,Board!M$3:M1153,"="&amp;""),"")</f>
        <v/>
      </c>
      <c r="F156" t="str">
        <f ca="1">IF(TODAY()&gt;=$A156,COUNTIFS(Board!M$3:M1153,"&lt;="&amp;$C156,Board!N$3:N1153,"="&amp;""),"")</f>
        <v/>
      </c>
      <c r="G156" t="str">
        <f t="shared" ca="1" si="11"/>
        <v/>
      </c>
      <c r="H156" t="str">
        <f ca="1">IF(TODAY()&gt;=$A156,COUNTIFS(Board!N$3:N1153,"&lt;="&amp;$C156,Board!O$3:O1153,"="&amp;""),"")</f>
        <v/>
      </c>
      <c r="I156" t="str">
        <f ca="1">IF(TODAY()&gt;=$A156,COUNTIFS(Board!O$3:O1153,"&lt;="&amp;$C156,Board!P$3:P1153,"="&amp;""),"")</f>
        <v/>
      </c>
      <c r="J156" t="str">
        <f t="shared" ca="1" si="12"/>
        <v/>
      </c>
      <c r="K156" t="str">
        <f ca="1">IF(TODAY()&gt;=$A156,COUNTIFS(Board!P$3:P1153,"&lt;="&amp;$C156,Board!Q$3:Q1153,"="&amp;""),"")</f>
        <v/>
      </c>
      <c r="L156" t="str">
        <f ca="1">IF(TODAY()&gt;=$A156,COUNTIFS(Board!Q$3:Q1153,"&lt;="&amp;$C156,Board!R$3:R1153,"="&amp;""),"")</f>
        <v/>
      </c>
      <c r="M156" t="str">
        <f t="shared" ca="1" si="13"/>
        <v/>
      </c>
      <c r="N156" t="str">
        <f ca="1">IF(M156&lt;&gt;"",COUNTIFS(Board!R$3:R1154,"&gt;="&amp;'Weekly Summary'!$B156,Board!R$3:R1154,"&lt;="&amp;'Weekly Summary'!$C156),"")</f>
        <v/>
      </c>
      <c r="O156" t="str">
        <f t="shared" ca="1" si="14"/>
        <v/>
      </c>
      <c r="P156" t="str">
        <f>IFERROR(AVERAGEIFS(Board!S$3:S$1000,Board!R$3:R1154,"&gt;="&amp;B156,Board!R$3:R1154,"&lt;="&amp;C156),"")</f>
        <v/>
      </c>
      <c r="Q156" t="str">
        <f ca="1">IF(D156&lt;&gt;"",COUNTIFS(Board!D$3:D$1000,"SPM"&amp;"*",Board!R$3:R$1000,""),"")</f>
        <v/>
      </c>
      <c r="R156" t="str">
        <f ca="1">IF(D156&lt;&gt;"",COUNTIFS(Board!D$3:D1154,"SPM"&amp;"*",Board!K$3:K1154,""),"")</f>
        <v/>
      </c>
    </row>
    <row r="157" spans="1:18" x14ac:dyDescent="0.25">
      <c r="A157" s="4">
        <f t="shared" si="15"/>
        <v>43884</v>
      </c>
      <c r="B157" s="4">
        <v>43884</v>
      </c>
      <c r="C157" s="4">
        <v>43890</v>
      </c>
      <c r="D157" t="str">
        <f ca="1">IF(TODAY()&gt;=$A157,COUNTIFS(Board!K$3:K1154,"&lt;="&amp;$C157,Board!L$3:L1154,"="&amp;""),"")</f>
        <v/>
      </c>
      <c r="E157" t="str">
        <f ca="1">IF(TODAY()&gt;=$A157,COUNTIFS(Board!L$3:L1154,"&lt;="&amp;$C157,Board!M$3:M1154,"="&amp;""),"")</f>
        <v/>
      </c>
      <c r="F157" t="str">
        <f ca="1">IF(TODAY()&gt;=$A157,COUNTIFS(Board!M$3:M1154,"&lt;="&amp;$C157,Board!N$3:N1154,"="&amp;""),"")</f>
        <v/>
      </c>
      <c r="G157" t="str">
        <f t="shared" ca="1" si="11"/>
        <v/>
      </c>
      <c r="H157" t="str">
        <f ca="1">IF(TODAY()&gt;=$A157,COUNTIFS(Board!N$3:N1154,"&lt;="&amp;$C157,Board!O$3:O1154,"="&amp;""),"")</f>
        <v/>
      </c>
      <c r="I157" t="str">
        <f ca="1">IF(TODAY()&gt;=$A157,COUNTIFS(Board!O$3:O1154,"&lt;="&amp;$C157,Board!P$3:P1154,"="&amp;""),"")</f>
        <v/>
      </c>
      <c r="J157" t="str">
        <f t="shared" ca="1" si="12"/>
        <v/>
      </c>
      <c r="K157" t="str">
        <f ca="1">IF(TODAY()&gt;=$A157,COUNTIFS(Board!P$3:P1154,"&lt;="&amp;$C157,Board!Q$3:Q1154,"="&amp;""),"")</f>
        <v/>
      </c>
      <c r="L157" t="str">
        <f ca="1">IF(TODAY()&gt;=$A157,COUNTIFS(Board!Q$3:Q1154,"&lt;="&amp;$C157,Board!R$3:R1154,"="&amp;""),"")</f>
        <v/>
      </c>
      <c r="M157" t="str">
        <f t="shared" ca="1" si="13"/>
        <v/>
      </c>
      <c r="N157" t="str">
        <f ca="1">IF(M157&lt;&gt;"",COUNTIFS(Board!R$3:R1155,"&gt;="&amp;'Weekly Summary'!$B157,Board!R$3:R1155,"&lt;="&amp;'Weekly Summary'!$C157),"")</f>
        <v/>
      </c>
      <c r="O157" t="str">
        <f t="shared" ca="1" si="14"/>
        <v/>
      </c>
      <c r="P157" t="str">
        <f>IFERROR(AVERAGEIFS(Board!S$3:S$1000,Board!R$3:R1155,"&gt;="&amp;B157,Board!R$3:R1155,"&lt;="&amp;C157),"")</f>
        <v/>
      </c>
      <c r="Q157" t="str">
        <f ca="1">IF(D157&lt;&gt;"",COUNTIFS(Board!D$3:D$1000,"SPM"&amp;"*",Board!R$3:R$1000,""),"")</f>
        <v/>
      </c>
      <c r="R157" t="str">
        <f ca="1">IF(D157&lt;&gt;"",COUNTIFS(Board!D$3:D1155,"SPM"&amp;"*",Board!K$3:K1155,""),"")</f>
        <v/>
      </c>
    </row>
    <row r="158" spans="1:18" x14ac:dyDescent="0.25">
      <c r="A158" s="4">
        <f t="shared" si="15"/>
        <v>43891</v>
      </c>
      <c r="B158" s="4">
        <v>43891</v>
      </c>
      <c r="C158" s="4">
        <v>43897</v>
      </c>
      <c r="D158" t="str">
        <f ca="1">IF(TODAY()&gt;=$A158,COUNTIFS(Board!K$3:K1155,"&lt;="&amp;$C158,Board!L$3:L1155,"="&amp;""),"")</f>
        <v/>
      </c>
      <c r="E158" t="str">
        <f ca="1">IF(TODAY()&gt;=$A158,COUNTIFS(Board!L$3:L1155,"&lt;="&amp;$C158,Board!M$3:M1155,"="&amp;""),"")</f>
        <v/>
      </c>
      <c r="F158" t="str">
        <f ca="1">IF(TODAY()&gt;=$A158,COUNTIFS(Board!M$3:M1155,"&lt;="&amp;$C158,Board!N$3:N1155,"="&amp;""),"")</f>
        <v/>
      </c>
      <c r="G158" t="str">
        <f t="shared" ca="1" si="11"/>
        <v/>
      </c>
      <c r="H158" t="str">
        <f ca="1">IF(TODAY()&gt;=$A158,COUNTIFS(Board!N$3:N1155,"&lt;="&amp;$C158,Board!O$3:O1155,"="&amp;""),"")</f>
        <v/>
      </c>
      <c r="I158" t="str">
        <f ca="1">IF(TODAY()&gt;=$A158,COUNTIFS(Board!O$3:O1155,"&lt;="&amp;$C158,Board!P$3:P1155,"="&amp;""),"")</f>
        <v/>
      </c>
      <c r="J158" t="str">
        <f t="shared" ca="1" si="12"/>
        <v/>
      </c>
      <c r="K158" t="str">
        <f ca="1">IF(TODAY()&gt;=$A158,COUNTIFS(Board!P$3:P1155,"&lt;="&amp;$C158,Board!Q$3:Q1155,"="&amp;""),"")</f>
        <v/>
      </c>
      <c r="L158" t="str">
        <f ca="1">IF(TODAY()&gt;=$A158,COUNTIFS(Board!Q$3:Q1155,"&lt;="&amp;$C158,Board!R$3:R1155,"="&amp;""),"")</f>
        <v/>
      </c>
      <c r="M158" t="str">
        <f t="shared" ca="1" si="13"/>
        <v/>
      </c>
      <c r="N158" t="str">
        <f ca="1">IF(M158&lt;&gt;"",COUNTIFS(Board!R$3:R1156,"&gt;="&amp;'Weekly Summary'!$B158,Board!R$3:R1156,"&lt;="&amp;'Weekly Summary'!$C158),"")</f>
        <v/>
      </c>
      <c r="O158" t="str">
        <f t="shared" ca="1" si="14"/>
        <v/>
      </c>
      <c r="P158" t="str">
        <f>IFERROR(AVERAGEIFS(Board!S$3:S$1000,Board!R$3:R1156,"&gt;="&amp;B158,Board!R$3:R1156,"&lt;="&amp;C158),"")</f>
        <v/>
      </c>
      <c r="Q158" t="str">
        <f ca="1">IF(D158&lt;&gt;"",COUNTIFS(Board!D$3:D$1000,"SPM"&amp;"*",Board!R$3:R$1000,""),"")</f>
        <v/>
      </c>
      <c r="R158" t="str">
        <f ca="1">IF(D158&lt;&gt;"",COUNTIFS(Board!D$3:D1156,"SPM"&amp;"*",Board!K$3:K1156,""),"")</f>
        <v/>
      </c>
    </row>
    <row r="159" spans="1:18" x14ac:dyDescent="0.25">
      <c r="A159" s="4">
        <f t="shared" si="15"/>
        <v>43898</v>
      </c>
      <c r="B159" s="4">
        <v>43898</v>
      </c>
      <c r="C159" s="4">
        <v>43904</v>
      </c>
      <c r="D159" t="str">
        <f ca="1">IF(TODAY()&gt;=$A159,COUNTIFS(Board!K$3:K1156,"&lt;="&amp;$C159,Board!L$3:L1156,"="&amp;""),"")</f>
        <v/>
      </c>
      <c r="E159" t="str">
        <f ca="1">IF(TODAY()&gt;=$A159,COUNTIFS(Board!L$3:L1156,"&lt;="&amp;$C159,Board!M$3:M1156,"="&amp;""),"")</f>
        <v/>
      </c>
      <c r="F159" t="str">
        <f ca="1">IF(TODAY()&gt;=$A159,COUNTIFS(Board!M$3:M1156,"&lt;="&amp;$C159,Board!N$3:N1156,"="&amp;""),"")</f>
        <v/>
      </c>
      <c r="G159" t="str">
        <f t="shared" ca="1" si="11"/>
        <v/>
      </c>
      <c r="H159" t="str">
        <f ca="1">IF(TODAY()&gt;=$A159,COUNTIFS(Board!N$3:N1156,"&lt;="&amp;$C159,Board!O$3:O1156,"="&amp;""),"")</f>
        <v/>
      </c>
      <c r="I159" t="str">
        <f ca="1">IF(TODAY()&gt;=$A159,COUNTIFS(Board!O$3:O1156,"&lt;="&amp;$C159,Board!P$3:P1156,"="&amp;""),"")</f>
        <v/>
      </c>
      <c r="J159" t="str">
        <f t="shared" ca="1" si="12"/>
        <v/>
      </c>
      <c r="K159" t="str">
        <f ca="1">IF(TODAY()&gt;=$A159,COUNTIFS(Board!P$3:P1156,"&lt;="&amp;$C159,Board!Q$3:Q1156,"="&amp;""),"")</f>
        <v/>
      </c>
      <c r="L159" t="str">
        <f ca="1">IF(TODAY()&gt;=$A159,COUNTIFS(Board!Q$3:Q1156,"&lt;="&amp;$C159,Board!R$3:R1156,"="&amp;""),"")</f>
        <v/>
      </c>
      <c r="M159" t="str">
        <f t="shared" ca="1" si="13"/>
        <v/>
      </c>
      <c r="N159" t="str">
        <f ca="1">IF(M159&lt;&gt;"",COUNTIFS(Board!R$3:R1157,"&gt;="&amp;'Weekly Summary'!$B159,Board!R$3:R1157,"&lt;="&amp;'Weekly Summary'!$C159),"")</f>
        <v/>
      </c>
      <c r="O159" t="str">
        <f t="shared" ca="1" si="14"/>
        <v/>
      </c>
      <c r="P159" t="str">
        <f>IFERROR(AVERAGEIFS(Board!S$3:S$1000,Board!R$3:R1157,"&gt;="&amp;B159,Board!R$3:R1157,"&lt;="&amp;C159),"")</f>
        <v/>
      </c>
      <c r="Q159" t="str">
        <f ca="1">IF(D159&lt;&gt;"",COUNTIFS(Board!D$3:D$1000,"SPM"&amp;"*",Board!R$3:R$1000,""),"")</f>
        <v/>
      </c>
      <c r="R159" t="str">
        <f ca="1">IF(D159&lt;&gt;"",COUNTIFS(Board!D$3:D1157,"SPM"&amp;"*",Board!K$3:K1157,""),"")</f>
        <v/>
      </c>
    </row>
    <row r="160" spans="1:18" x14ac:dyDescent="0.25">
      <c r="A160" s="4">
        <f t="shared" si="15"/>
        <v>43905</v>
      </c>
      <c r="B160" s="4">
        <v>43905</v>
      </c>
      <c r="C160" s="4">
        <v>43911</v>
      </c>
      <c r="D160" t="str">
        <f ca="1">IF(TODAY()&gt;=$A160,COUNTIFS(Board!K$3:K1157,"&lt;="&amp;$C160,Board!L$3:L1157,"="&amp;""),"")</f>
        <v/>
      </c>
      <c r="E160" t="str">
        <f ca="1">IF(TODAY()&gt;=$A160,COUNTIFS(Board!L$3:L1157,"&lt;="&amp;$C160,Board!M$3:M1157,"="&amp;""),"")</f>
        <v/>
      </c>
      <c r="F160" t="str">
        <f ca="1">IF(TODAY()&gt;=$A160,COUNTIFS(Board!M$3:M1157,"&lt;="&amp;$C160,Board!N$3:N1157,"="&amp;""),"")</f>
        <v/>
      </c>
      <c r="G160" t="str">
        <f t="shared" ca="1" si="11"/>
        <v/>
      </c>
      <c r="H160" t="str">
        <f ca="1">IF(TODAY()&gt;=$A160,COUNTIFS(Board!N$3:N1157,"&lt;="&amp;$C160,Board!O$3:O1157,"="&amp;""),"")</f>
        <v/>
      </c>
      <c r="I160" t="str">
        <f ca="1">IF(TODAY()&gt;=$A160,COUNTIFS(Board!O$3:O1157,"&lt;="&amp;$C160,Board!P$3:P1157,"="&amp;""),"")</f>
        <v/>
      </c>
      <c r="J160" t="str">
        <f t="shared" ca="1" si="12"/>
        <v/>
      </c>
      <c r="K160" t="str">
        <f ca="1">IF(TODAY()&gt;=$A160,COUNTIFS(Board!P$3:P1157,"&lt;="&amp;$C160,Board!Q$3:Q1157,"="&amp;""),"")</f>
        <v/>
      </c>
      <c r="L160" t="str">
        <f ca="1">IF(TODAY()&gt;=$A160,COUNTIFS(Board!Q$3:Q1157,"&lt;="&amp;$C160,Board!R$3:R1157,"="&amp;""),"")</f>
        <v/>
      </c>
      <c r="M160" t="str">
        <f t="shared" ca="1" si="13"/>
        <v/>
      </c>
      <c r="N160" t="str">
        <f ca="1">IF(M160&lt;&gt;"",COUNTIFS(Board!R$3:R1158,"&gt;="&amp;'Weekly Summary'!$B160,Board!R$3:R1158,"&lt;="&amp;'Weekly Summary'!$C160),"")</f>
        <v/>
      </c>
      <c r="O160" t="str">
        <f t="shared" ca="1" si="14"/>
        <v/>
      </c>
      <c r="P160" t="str">
        <f>IFERROR(AVERAGEIFS(Board!S$3:S$1000,Board!R$3:R1158,"&gt;="&amp;B160,Board!R$3:R1158,"&lt;="&amp;C160),"")</f>
        <v/>
      </c>
      <c r="Q160" t="str">
        <f ca="1">IF(D160&lt;&gt;"",COUNTIFS(Board!D$3:D$1000,"SPM"&amp;"*",Board!R$3:R$1000,""),"")</f>
        <v/>
      </c>
      <c r="R160" t="str">
        <f ca="1">IF(D160&lt;&gt;"",COUNTIFS(Board!D$3:D1158,"SPM"&amp;"*",Board!K$3:K1158,""),"")</f>
        <v/>
      </c>
    </row>
    <row r="161" spans="1:18" x14ac:dyDescent="0.25">
      <c r="A161" s="4">
        <f t="shared" si="15"/>
        <v>43912</v>
      </c>
      <c r="B161" s="4">
        <v>43912</v>
      </c>
      <c r="C161" s="4">
        <v>43918</v>
      </c>
      <c r="D161" t="str">
        <f ca="1">IF(TODAY()&gt;=$A161,COUNTIFS(Board!K$3:K1158,"&lt;="&amp;$C161,Board!L$3:L1158,"="&amp;""),"")</f>
        <v/>
      </c>
      <c r="E161" t="str">
        <f ca="1">IF(TODAY()&gt;=$A161,COUNTIFS(Board!L$3:L1158,"&lt;="&amp;$C161,Board!M$3:M1158,"="&amp;""),"")</f>
        <v/>
      </c>
      <c r="F161" t="str">
        <f ca="1">IF(TODAY()&gt;=$A161,COUNTIFS(Board!M$3:M1158,"&lt;="&amp;$C161,Board!N$3:N1158,"="&amp;""),"")</f>
        <v/>
      </c>
      <c r="G161" t="str">
        <f t="shared" ca="1" si="11"/>
        <v/>
      </c>
      <c r="H161" t="str">
        <f ca="1">IF(TODAY()&gt;=$A161,COUNTIFS(Board!N$3:N1158,"&lt;="&amp;$C161,Board!O$3:O1158,"="&amp;""),"")</f>
        <v/>
      </c>
      <c r="I161" t="str">
        <f ca="1">IF(TODAY()&gt;=$A161,COUNTIFS(Board!O$3:O1158,"&lt;="&amp;$C161,Board!P$3:P1158,"="&amp;""),"")</f>
        <v/>
      </c>
      <c r="J161" t="str">
        <f t="shared" ca="1" si="12"/>
        <v/>
      </c>
      <c r="K161" t="str">
        <f ca="1">IF(TODAY()&gt;=$A161,COUNTIFS(Board!P$3:P1158,"&lt;="&amp;$C161,Board!Q$3:Q1158,"="&amp;""),"")</f>
        <v/>
      </c>
      <c r="L161" t="str">
        <f ca="1">IF(TODAY()&gt;=$A161,COUNTIFS(Board!Q$3:Q1158,"&lt;="&amp;$C161,Board!R$3:R1158,"="&amp;""),"")</f>
        <v/>
      </c>
      <c r="M161" t="str">
        <f t="shared" ca="1" si="13"/>
        <v/>
      </c>
      <c r="N161" t="str">
        <f ca="1">IF(M161&lt;&gt;"",COUNTIFS(Board!R$3:R1159,"&gt;="&amp;'Weekly Summary'!$B161,Board!R$3:R1159,"&lt;="&amp;'Weekly Summary'!$C161),"")</f>
        <v/>
      </c>
      <c r="O161" t="str">
        <f t="shared" ca="1" si="14"/>
        <v/>
      </c>
      <c r="P161" t="str">
        <f>IFERROR(AVERAGEIFS(Board!S$3:S$1000,Board!R$3:R1159,"&gt;="&amp;B161,Board!R$3:R1159,"&lt;="&amp;C161),"")</f>
        <v/>
      </c>
      <c r="Q161" t="str">
        <f ca="1">IF(D161&lt;&gt;"",COUNTIFS(Board!D$3:D$1000,"SPM"&amp;"*",Board!R$3:R$1000,""),"")</f>
        <v/>
      </c>
      <c r="R161" t="str">
        <f ca="1">IF(D161&lt;&gt;"",COUNTIFS(Board!D$3:D1159,"SPM"&amp;"*",Board!K$3:K1159,""),"")</f>
        <v/>
      </c>
    </row>
    <row r="162" spans="1:18" x14ac:dyDescent="0.25">
      <c r="A162" s="4">
        <f t="shared" si="15"/>
        <v>43919</v>
      </c>
      <c r="B162" s="4">
        <v>43919</v>
      </c>
      <c r="C162" s="4">
        <v>43925</v>
      </c>
      <c r="D162" t="str">
        <f ca="1">IF(TODAY()&gt;=$A162,COUNTIFS(Board!K$3:K1159,"&lt;="&amp;$C162,Board!L$3:L1159,"="&amp;""),"")</f>
        <v/>
      </c>
      <c r="E162" t="str">
        <f ca="1">IF(TODAY()&gt;=$A162,COUNTIFS(Board!L$3:L1159,"&lt;="&amp;$C162,Board!M$3:M1159,"="&amp;""),"")</f>
        <v/>
      </c>
      <c r="F162" t="str">
        <f ca="1">IF(TODAY()&gt;=$A162,COUNTIFS(Board!M$3:M1159,"&lt;="&amp;$C162,Board!N$3:N1159,"="&amp;""),"")</f>
        <v/>
      </c>
      <c r="G162" t="str">
        <f t="shared" ca="1" si="11"/>
        <v/>
      </c>
      <c r="H162" t="str">
        <f ca="1">IF(TODAY()&gt;=$A162,COUNTIFS(Board!N$3:N1159,"&lt;="&amp;$C162,Board!O$3:O1159,"="&amp;""),"")</f>
        <v/>
      </c>
      <c r="I162" t="str">
        <f ca="1">IF(TODAY()&gt;=$A162,COUNTIFS(Board!O$3:O1159,"&lt;="&amp;$C162,Board!P$3:P1159,"="&amp;""),"")</f>
        <v/>
      </c>
      <c r="J162" t="str">
        <f t="shared" ca="1" si="12"/>
        <v/>
      </c>
      <c r="K162" t="str">
        <f ca="1">IF(TODAY()&gt;=$A162,COUNTIFS(Board!P$3:P1159,"&lt;="&amp;$C162,Board!Q$3:Q1159,"="&amp;""),"")</f>
        <v/>
      </c>
      <c r="L162" t="str">
        <f ca="1">IF(TODAY()&gt;=$A162,COUNTIFS(Board!Q$3:Q1159,"&lt;="&amp;$C162,Board!R$3:R1159,"="&amp;""),"")</f>
        <v/>
      </c>
      <c r="M162" t="str">
        <f t="shared" ca="1" si="13"/>
        <v/>
      </c>
      <c r="N162" t="str">
        <f ca="1">IF(M162&lt;&gt;"",COUNTIFS(Board!R$3:R1160,"&gt;="&amp;'Weekly Summary'!$B162,Board!R$3:R1160,"&lt;="&amp;'Weekly Summary'!$C162),"")</f>
        <v/>
      </c>
      <c r="O162" t="str">
        <f t="shared" ca="1" si="14"/>
        <v/>
      </c>
      <c r="P162" t="str">
        <f>IFERROR(AVERAGEIFS(Board!S$3:S$1000,Board!R$3:R1160,"&gt;="&amp;B162,Board!R$3:R1160,"&lt;="&amp;C162),"")</f>
        <v/>
      </c>
      <c r="Q162" t="str">
        <f ca="1">IF(D162&lt;&gt;"",COUNTIFS(Board!D$3:D$1000,"SPM"&amp;"*",Board!R$3:R$1000,""),"")</f>
        <v/>
      </c>
      <c r="R162" t="str">
        <f ca="1">IF(D162&lt;&gt;"",COUNTIFS(Board!D$3:D1160,"SPM"&amp;"*",Board!K$3:K1160,""),"")</f>
        <v/>
      </c>
    </row>
    <row r="163" spans="1:18" x14ac:dyDescent="0.25">
      <c r="A163" s="4">
        <f t="shared" si="15"/>
        <v>43926</v>
      </c>
      <c r="B163" s="4">
        <v>43926</v>
      </c>
      <c r="C163" s="4">
        <v>43932</v>
      </c>
      <c r="D163" t="str">
        <f ca="1">IF(TODAY()&gt;=$A163,COUNTIFS(Board!K$3:K1160,"&lt;="&amp;$C163,Board!L$3:L1160,"="&amp;""),"")</f>
        <v/>
      </c>
      <c r="E163" t="str">
        <f ca="1">IF(TODAY()&gt;=$A163,COUNTIFS(Board!L$3:L1160,"&lt;="&amp;$C163,Board!M$3:M1160,"="&amp;""),"")</f>
        <v/>
      </c>
      <c r="F163" t="str">
        <f ca="1">IF(TODAY()&gt;=$A163,COUNTIFS(Board!M$3:M1160,"&lt;="&amp;$C163,Board!N$3:N1160,"="&amp;""),"")</f>
        <v/>
      </c>
      <c r="G163" t="str">
        <f t="shared" ca="1" si="11"/>
        <v/>
      </c>
      <c r="H163" t="str">
        <f ca="1">IF(TODAY()&gt;=$A163,COUNTIFS(Board!N$3:N1160,"&lt;="&amp;$C163,Board!O$3:O1160,"="&amp;""),"")</f>
        <v/>
      </c>
      <c r="I163" t="str">
        <f ca="1">IF(TODAY()&gt;=$A163,COUNTIFS(Board!O$3:O1160,"&lt;="&amp;$C163,Board!P$3:P1160,"="&amp;""),"")</f>
        <v/>
      </c>
      <c r="J163" t="str">
        <f t="shared" ca="1" si="12"/>
        <v/>
      </c>
      <c r="K163" t="str">
        <f ca="1">IF(TODAY()&gt;=$A163,COUNTIFS(Board!P$3:P1160,"&lt;="&amp;$C163,Board!Q$3:Q1160,"="&amp;""),"")</f>
        <v/>
      </c>
      <c r="L163" t="str">
        <f ca="1">IF(TODAY()&gt;=$A163,COUNTIFS(Board!Q$3:Q1160,"&lt;="&amp;$C163,Board!R$3:R1160,"="&amp;""),"")</f>
        <v/>
      </c>
      <c r="M163" t="str">
        <f t="shared" ca="1" si="13"/>
        <v/>
      </c>
      <c r="N163" t="str">
        <f ca="1">IF(M163&lt;&gt;"",COUNTIFS(Board!R$3:R1161,"&gt;="&amp;'Weekly Summary'!$B163,Board!R$3:R1161,"&lt;="&amp;'Weekly Summary'!$C163),"")</f>
        <v/>
      </c>
      <c r="O163" t="str">
        <f t="shared" ca="1" si="14"/>
        <v/>
      </c>
      <c r="P163" t="str">
        <f>IFERROR(AVERAGEIFS(Board!S$3:S$1000,Board!R$3:R1161,"&gt;="&amp;B163,Board!R$3:R1161,"&lt;="&amp;C163),"")</f>
        <v/>
      </c>
      <c r="Q163" t="str">
        <f ca="1">IF(D163&lt;&gt;"",COUNTIFS(Board!D$3:D$1000,"SPM"&amp;"*",Board!R$3:R$1000,""),"")</f>
        <v/>
      </c>
      <c r="R163" t="str">
        <f ca="1">IF(D163&lt;&gt;"",COUNTIFS(Board!D$3:D1161,"SPM"&amp;"*",Board!K$3:K1161,""),"")</f>
        <v/>
      </c>
    </row>
    <row r="164" spans="1:18" x14ac:dyDescent="0.25">
      <c r="A164" s="4">
        <f t="shared" si="15"/>
        <v>43933</v>
      </c>
      <c r="B164" s="4">
        <v>43933</v>
      </c>
      <c r="C164" s="4">
        <v>43939</v>
      </c>
      <c r="D164" t="str">
        <f ca="1">IF(TODAY()&gt;=$A164,COUNTIFS(Board!K$3:K1161,"&lt;="&amp;$C164,Board!L$3:L1161,"="&amp;""),"")</f>
        <v/>
      </c>
      <c r="E164" t="str">
        <f ca="1">IF(TODAY()&gt;=$A164,COUNTIFS(Board!L$3:L1161,"&lt;="&amp;$C164,Board!M$3:M1161,"="&amp;""),"")</f>
        <v/>
      </c>
      <c r="F164" t="str">
        <f ca="1">IF(TODAY()&gt;=$A164,COUNTIFS(Board!M$3:M1161,"&lt;="&amp;$C164,Board!N$3:N1161,"="&amp;""),"")</f>
        <v/>
      </c>
      <c r="G164" t="str">
        <f t="shared" ca="1" si="11"/>
        <v/>
      </c>
      <c r="H164" t="str">
        <f ca="1">IF(TODAY()&gt;=$A164,COUNTIFS(Board!N$3:N1161,"&lt;="&amp;$C164,Board!O$3:O1161,"="&amp;""),"")</f>
        <v/>
      </c>
      <c r="I164" t="str">
        <f ca="1">IF(TODAY()&gt;=$A164,COUNTIFS(Board!O$3:O1161,"&lt;="&amp;$C164,Board!P$3:P1161,"="&amp;""),"")</f>
        <v/>
      </c>
      <c r="J164" t="str">
        <f t="shared" ca="1" si="12"/>
        <v/>
      </c>
      <c r="K164" t="str">
        <f ca="1">IF(TODAY()&gt;=$A164,COUNTIFS(Board!P$3:P1161,"&lt;="&amp;$C164,Board!Q$3:Q1161,"="&amp;""),"")</f>
        <v/>
      </c>
      <c r="L164" t="str">
        <f ca="1">IF(TODAY()&gt;=$A164,COUNTIFS(Board!Q$3:Q1161,"&lt;="&amp;$C164,Board!R$3:R1161,"="&amp;""),"")</f>
        <v/>
      </c>
      <c r="M164" t="str">
        <f t="shared" ca="1" si="13"/>
        <v/>
      </c>
      <c r="N164" t="str">
        <f ca="1">IF(M164&lt;&gt;"",COUNTIFS(Board!R$3:R1162,"&gt;="&amp;'Weekly Summary'!$B164,Board!R$3:R1162,"&lt;="&amp;'Weekly Summary'!$C164),"")</f>
        <v/>
      </c>
      <c r="O164" t="str">
        <f t="shared" ca="1" si="14"/>
        <v/>
      </c>
      <c r="P164" t="str">
        <f>IFERROR(AVERAGEIFS(Board!S$3:S$1000,Board!R$3:R1162,"&gt;="&amp;B164,Board!R$3:R1162,"&lt;="&amp;C164),"")</f>
        <v/>
      </c>
      <c r="Q164" t="str">
        <f ca="1">IF(D164&lt;&gt;"",COUNTIFS(Board!D$3:D$1000,"SPM"&amp;"*",Board!R$3:R$1000,""),"")</f>
        <v/>
      </c>
      <c r="R164" t="str">
        <f ca="1">IF(D164&lt;&gt;"",COUNTIFS(Board!D$3:D1162,"SPM"&amp;"*",Board!K$3:K1162,""),"")</f>
        <v/>
      </c>
    </row>
    <row r="165" spans="1:18" x14ac:dyDescent="0.25">
      <c r="A165" s="4">
        <f t="shared" si="15"/>
        <v>43940</v>
      </c>
      <c r="B165" s="4">
        <v>43940</v>
      </c>
      <c r="C165" s="4">
        <v>43946</v>
      </c>
      <c r="D165" t="str">
        <f ca="1">IF(TODAY()&gt;=$A165,COUNTIFS(Board!K$3:K1162,"&lt;="&amp;$C165,Board!L$3:L1162,"="&amp;""),"")</f>
        <v/>
      </c>
      <c r="E165" t="str">
        <f ca="1">IF(TODAY()&gt;=$A165,COUNTIFS(Board!L$3:L1162,"&lt;="&amp;$C165,Board!M$3:M1162,"="&amp;""),"")</f>
        <v/>
      </c>
      <c r="F165" t="str">
        <f ca="1">IF(TODAY()&gt;=$A165,COUNTIFS(Board!M$3:M1162,"&lt;="&amp;$C165,Board!N$3:N1162,"="&amp;""),"")</f>
        <v/>
      </c>
      <c r="G165" t="str">
        <f t="shared" ca="1" si="11"/>
        <v/>
      </c>
      <c r="H165" t="str">
        <f ca="1">IF(TODAY()&gt;=$A165,COUNTIFS(Board!N$3:N1162,"&lt;="&amp;$C165,Board!O$3:O1162,"="&amp;""),"")</f>
        <v/>
      </c>
      <c r="I165" t="str">
        <f ca="1">IF(TODAY()&gt;=$A165,COUNTIFS(Board!O$3:O1162,"&lt;="&amp;$C165,Board!P$3:P1162,"="&amp;""),"")</f>
        <v/>
      </c>
      <c r="J165" t="str">
        <f t="shared" ca="1" si="12"/>
        <v/>
      </c>
      <c r="K165" t="str">
        <f ca="1">IF(TODAY()&gt;=$A165,COUNTIFS(Board!P$3:P1162,"&lt;="&amp;$C165,Board!Q$3:Q1162,"="&amp;""),"")</f>
        <v/>
      </c>
      <c r="L165" t="str">
        <f ca="1">IF(TODAY()&gt;=$A165,COUNTIFS(Board!Q$3:Q1162,"&lt;="&amp;$C165,Board!R$3:R1162,"="&amp;""),"")</f>
        <v/>
      </c>
      <c r="M165" t="str">
        <f t="shared" ca="1" si="13"/>
        <v/>
      </c>
      <c r="N165" t="str">
        <f ca="1">IF(M165&lt;&gt;"",COUNTIFS(Board!R$3:R1163,"&gt;="&amp;'Weekly Summary'!$B165,Board!R$3:R1163,"&lt;="&amp;'Weekly Summary'!$C165),"")</f>
        <v/>
      </c>
      <c r="O165" t="str">
        <f t="shared" ca="1" si="14"/>
        <v/>
      </c>
      <c r="P165" t="str">
        <f>IFERROR(AVERAGEIFS(Board!S$3:S$1000,Board!R$3:R1163,"&gt;="&amp;B165,Board!R$3:R1163,"&lt;="&amp;C165),"")</f>
        <v/>
      </c>
      <c r="Q165" t="str">
        <f ca="1">IF(D165&lt;&gt;"",COUNTIFS(Board!D$3:D$1000,"SPM"&amp;"*",Board!R$3:R$1000,""),"")</f>
        <v/>
      </c>
      <c r="R165" t="str">
        <f ca="1">IF(D165&lt;&gt;"",COUNTIFS(Board!D$3:D1163,"SPM"&amp;"*",Board!K$3:K1163,""),"")</f>
        <v/>
      </c>
    </row>
    <row r="166" spans="1:18" x14ac:dyDescent="0.25">
      <c r="A166" s="4">
        <f t="shared" si="15"/>
        <v>43947</v>
      </c>
      <c r="B166" s="4">
        <v>43947</v>
      </c>
      <c r="C166" s="4">
        <v>43953</v>
      </c>
      <c r="D166" t="str">
        <f ca="1">IF(TODAY()&gt;=$A166,COUNTIFS(Board!K$3:K1163,"&lt;="&amp;$C166,Board!L$3:L1163,"="&amp;""),"")</f>
        <v/>
      </c>
      <c r="E166" t="str">
        <f ca="1">IF(TODAY()&gt;=$A166,COUNTIFS(Board!L$3:L1163,"&lt;="&amp;$C166,Board!M$3:M1163,"="&amp;""),"")</f>
        <v/>
      </c>
      <c r="F166" t="str">
        <f ca="1">IF(TODAY()&gt;=$A166,COUNTIFS(Board!M$3:M1163,"&lt;="&amp;$C166,Board!N$3:N1163,"="&amp;""),"")</f>
        <v/>
      </c>
      <c r="G166" t="str">
        <f t="shared" ca="1" si="11"/>
        <v/>
      </c>
      <c r="H166" t="str">
        <f ca="1">IF(TODAY()&gt;=$A166,COUNTIFS(Board!N$3:N1163,"&lt;="&amp;$C166,Board!O$3:O1163,"="&amp;""),"")</f>
        <v/>
      </c>
      <c r="I166" t="str">
        <f ca="1">IF(TODAY()&gt;=$A166,COUNTIFS(Board!O$3:O1163,"&lt;="&amp;$C166,Board!P$3:P1163,"="&amp;""),"")</f>
        <v/>
      </c>
      <c r="J166" t="str">
        <f t="shared" ca="1" si="12"/>
        <v/>
      </c>
      <c r="K166" t="str">
        <f ca="1">IF(TODAY()&gt;=$A166,COUNTIFS(Board!P$3:P1163,"&lt;="&amp;$C166,Board!Q$3:Q1163,"="&amp;""),"")</f>
        <v/>
      </c>
      <c r="L166" t="str">
        <f ca="1">IF(TODAY()&gt;=$A166,COUNTIFS(Board!Q$3:Q1163,"&lt;="&amp;$C166,Board!R$3:R1163,"="&amp;""),"")</f>
        <v/>
      </c>
      <c r="M166" t="str">
        <f t="shared" ca="1" si="13"/>
        <v/>
      </c>
      <c r="N166" t="str">
        <f ca="1">IF(M166&lt;&gt;"",COUNTIFS(Board!R$3:R1164,"&gt;="&amp;'Weekly Summary'!$B166,Board!R$3:R1164,"&lt;="&amp;'Weekly Summary'!$C166),"")</f>
        <v/>
      </c>
      <c r="O166" t="str">
        <f t="shared" ca="1" si="14"/>
        <v/>
      </c>
      <c r="P166" t="str">
        <f>IFERROR(AVERAGEIFS(Board!S$3:S$1000,Board!R$3:R1164,"&gt;="&amp;B166,Board!R$3:R1164,"&lt;="&amp;C166),"")</f>
        <v/>
      </c>
      <c r="Q166" t="str">
        <f ca="1">IF(D166&lt;&gt;"",COUNTIFS(Board!D$3:D$1000,"SPM"&amp;"*",Board!R$3:R$1000,""),"")</f>
        <v/>
      </c>
      <c r="R166" t="str">
        <f ca="1">IF(D166&lt;&gt;"",COUNTIFS(Board!D$3:D1164,"SPM"&amp;"*",Board!K$3:K1164,""),"")</f>
        <v/>
      </c>
    </row>
    <row r="167" spans="1:18" x14ac:dyDescent="0.25">
      <c r="A167" s="4">
        <f t="shared" si="15"/>
        <v>43954</v>
      </c>
      <c r="B167" s="4">
        <v>43954</v>
      </c>
      <c r="C167" s="4">
        <v>43960</v>
      </c>
      <c r="D167" t="str">
        <f ca="1">IF(TODAY()&gt;=$A167,COUNTIFS(Board!K$3:K1164,"&lt;="&amp;$C167,Board!L$3:L1164,"="&amp;""),"")</f>
        <v/>
      </c>
      <c r="E167" t="str">
        <f ca="1">IF(TODAY()&gt;=$A167,COUNTIFS(Board!L$3:L1164,"&lt;="&amp;$C167,Board!M$3:M1164,"="&amp;""),"")</f>
        <v/>
      </c>
      <c r="F167" t="str">
        <f ca="1">IF(TODAY()&gt;=$A167,COUNTIFS(Board!M$3:M1164,"&lt;="&amp;$C167,Board!N$3:N1164,"="&amp;""),"")</f>
        <v/>
      </c>
      <c r="G167" t="str">
        <f t="shared" ca="1" si="11"/>
        <v/>
      </c>
      <c r="H167" t="str">
        <f ca="1">IF(TODAY()&gt;=$A167,COUNTIFS(Board!N$3:N1164,"&lt;="&amp;$C167,Board!O$3:O1164,"="&amp;""),"")</f>
        <v/>
      </c>
      <c r="I167" t="str">
        <f ca="1">IF(TODAY()&gt;=$A167,COUNTIFS(Board!O$3:O1164,"&lt;="&amp;$C167,Board!P$3:P1164,"="&amp;""),"")</f>
        <v/>
      </c>
      <c r="J167" t="str">
        <f t="shared" ca="1" si="12"/>
        <v/>
      </c>
      <c r="K167" t="str">
        <f ca="1">IF(TODAY()&gt;=$A167,COUNTIFS(Board!P$3:P1164,"&lt;="&amp;$C167,Board!Q$3:Q1164,"="&amp;""),"")</f>
        <v/>
      </c>
      <c r="L167" t="str">
        <f ca="1">IF(TODAY()&gt;=$A167,COUNTIFS(Board!Q$3:Q1164,"&lt;="&amp;$C167,Board!R$3:R1164,"="&amp;""),"")</f>
        <v/>
      </c>
      <c r="M167" t="str">
        <f t="shared" ca="1" si="13"/>
        <v/>
      </c>
      <c r="N167" t="str">
        <f ca="1">IF(M167&lt;&gt;"",COUNTIFS(Board!R$3:R1165,"&gt;="&amp;'Weekly Summary'!$B167,Board!R$3:R1165,"&lt;="&amp;'Weekly Summary'!$C167),"")</f>
        <v/>
      </c>
      <c r="O167" t="str">
        <f t="shared" ca="1" si="14"/>
        <v/>
      </c>
      <c r="P167" t="str">
        <f>IFERROR(AVERAGEIFS(Board!S$3:S$1000,Board!R$3:R1165,"&gt;="&amp;B167,Board!R$3:R1165,"&lt;="&amp;C167),"")</f>
        <v/>
      </c>
      <c r="Q167" t="str">
        <f ca="1">IF(D167&lt;&gt;"",COUNTIFS(Board!D$3:D$1000,"SPM"&amp;"*",Board!R$3:R$1000,""),"")</f>
        <v/>
      </c>
      <c r="R167" t="str">
        <f ca="1">IF(D167&lt;&gt;"",COUNTIFS(Board!D$3:D1165,"SPM"&amp;"*",Board!K$3:K1165,""),"")</f>
        <v/>
      </c>
    </row>
    <row r="168" spans="1:18" x14ac:dyDescent="0.25">
      <c r="A168" s="4">
        <f t="shared" si="15"/>
        <v>43961</v>
      </c>
      <c r="B168" s="4">
        <v>43961</v>
      </c>
      <c r="C168" s="4">
        <v>43967</v>
      </c>
      <c r="D168" t="str">
        <f ca="1">IF(TODAY()&gt;=$A168,COUNTIFS(Board!K$3:K1165,"&lt;="&amp;$C168,Board!L$3:L1165,"="&amp;""),"")</f>
        <v/>
      </c>
      <c r="E168" t="str">
        <f ca="1">IF(TODAY()&gt;=$A168,COUNTIFS(Board!L$3:L1165,"&lt;="&amp;$C168,Board!M$3:M1165,"="&amp;""),"")</f>
        <v/>
      </c>
      <c r="F168" t="str">
        <f ca="1">IF(TODAY()&gt;=$A168,COUNTIFS(Board!M$3:M1165,"&lt;="&amp;$C168,Board!N$3:N1165,"="&amp;""),"")</f>
        <v/>
      </c>
      <c r="G168" t="str">
        <f t="shared" ca="1" si="11"/>
        <v/>
      </c>
      <c r="H168" t="str">
        <f ca="1">IF(TODAY()&gt;=$A168,COUNTIFS(Board!N$3:N1165,"&lt;="&amp;$C168,Board!O$3:O1165,"="&amp;""),"")</f>
        <v/>
      </c>
      <c r="I168" t="str">
        <f ca="1">IF(TODAY()&gt;=$A168,COUNTIFS(Board!O$3:O1165,"&lt;="&amp;$C168,Board!P$3:P1165,"="&amp;""),"")</f>
        <v/>
      </c>
      <c r="J168" t="str">
        <f t="shared" ca="1" si="12"/>
        <v/>
      </c>
      <c r="K168" t="str">
        <f ca="1">IF(TODAY()&gt;=$A168,COUNTIFS(Board!P$3:P1165,"&lt;="&amp;$C168,Board!Q$3:Q1165,"="&amp;""),"")</f>
        <v/>
      </c>
      <c r="L168" t="str">
        <f ca="1">IF(TODAY()&gt;=$A168,COUNTIFS(Board!Q$3:Q1165,"&lt;="&amp;$C168,Board!R$3:R1165,"="&amp;""),"")</f>
        <v/>
      </c>
      <c r="M168" t="str">
        <f t="shared" ca="1" si="13"/>
        <v/>
      </c>
      <c r="N168" t="str">
        <f ca="1">IF(M168&lt;&gt;"",COUNTIFS(Board!R$3:R1166,"&gt;="&amp;'Weekly Summary'!$B168,Board!R$3:R1166,"&lt;="&amp;'Weekly Summary'!$C168),"")</f>
        <v/>
      </c>
      <c r="O168" t="str">
        <f t="shared" ca="1" si="14"/>
        <v/>
      </c>
      <c r="P168" t="str">
        <f>IFERROR(AVERAGEIFS(Board!S$3:S$1000,Board!R$3:R1166,"&gt;="&amp;B168,Board!R$3:R1166,"&lt;="&amp;C168),"")</f>
        <v/>
      </c>
      <c r="Q168" t="str">
        <f ca="1">IF(D168&lt;&gt;"",COUNTIFS(Board!D$3:D$1000,"SPM"&amp;"*",Board!R$3:R$1000,""),"")</f>
        <v/>
      </c>
      <c r="R168" t="str">
        <f ca="1">IF(D168&lt;&gt;"",COUNTIFS(Board!D$3:D1166,"SPM"&amp;"*",Board!K$3:K1166,""),"")</f>
        <v/>
      </c>
    </row>
    <row r="169" spans="1:18" x14ac:dyDescent="0.25">
      <c r="A169" s="4">
        <f t="shared" si="15"/>
        <v>43968</v>
      </c>
      <c r="B169" s="4">
        <v>43968</v>
      </c>
      <c r="C169" s="4">
        <v>43974</v>
      </c>
      <c r="D169" t="str">
        <f ca="1">IF(TODAY()&gt;=$A169,COUNTIFS(Board!K$3:K1166,"&lt;="&amp;$C169,Board!L$3:L1166,"="&amp;""),"")</f>
        <v/>
      </c>
      <c r="E169" t="str">
        <f ca="1">IF(TODAY()&gt;=$A169,COUNTIFS(Board!L$3:L1166,"&lt;="&amp;$C169,Board!M$3:M1166,"="&amp;""),"")</f>
        <v/>
      </c>
      <c r="F169" t="str">
        <f ca="1">IF(TODAY()&gt;=$A169,COUNTIFS(Board!M$3:M1166,"&lt;="&amp;$C169,Board!N$3:N1166,"="&amp;""),"")</f>
        <v/>
      </c>
      <c r="G169" t="str">
        <f t="shared" ca="1" si="11"/>
        <v/>
      </c>
      <c r="H169" t="str">
        <f ca="1">IF(TODAY()&gt;=$A169,COUNTIFS(Board!N$3:N1166,"&lt;="&amp;$C169,Board!O$3:O1166,"="&amp;""),"")</f>
        <v/>
      </c>
      <c r="I169" t="str">
        <f ca="1">IF(TODAY()&gt;=$A169,COUNTIFS(Board!O$3:O1166,"&lt;="&amp;$C169,Board!P$3:P1166,"="&amp;""),"")</f>
        <v/>
      </c>
      <c r="J169" t="str">
        <f t="shared" ca="1" si="12"/>
        <v/>
      </c>
      <c r="K169" t="str">
        <f ca="1">IF(TODAY()&gt;=$A169,COUNTIFS(Board!P$3:P1166,"&lt;="&amp;$C169,Board!Q$3:Q1166,"="&amp;""),"")</f>
        <v/>
      </c>
      <c r="L169" t="str">
        <f ca="1">IF(TODAY()&gt;=$A169,COUNTIFS(Board!Q$3:Q1166,"&lt;="&amp;$C169,Board!R$3:R1166,"="&amp;""),"")</f>
        <v/>
      </c>
      <c r="M169" t="str">
        <f t="shared" ca="1" si="13"/>
        <v/>
      </c>
      <c r="N169" t="str">
        <f ca="1">IF(M169&lt;&gt;"",COUNTIFS(Board!R$3:R1167,"&gt;="&amp;'Weekly Summary'!$B169,Board!R$3:R1167,"&lt;="&amp;'Weekly Summary'!$C169),"")</f>
        <v/>
      </c>
      <c r="O169" t="str">
        <f t="shared" ca="1" si="14"/>
        <v/>
      </c>
      <c r="P169" t="str">
        <f>IFERROR(AVERAGEIFS(Board!S$3:S$1000,Board!R$3:R1167,"&gt;="&amp;B169,Board!R$3:R1167,"&lt;="&amp;C169),"")</f>
        <v/>
      </c>
      <c r="Q169" t="str">
        <f ca="1">IF(D169&lt;&gt;"",COUNTIFS(Board!D$3:D$1000,"SPM"&amp;"*",Board!R$3:R$1000,""),"")</f>
        <v/>
      </c>
      <c r="R169" t="str">
        <f ca="1">IF(D169&lt;&gt;"",COUNTIFS(Board!D$3:D1167,"SPM"&amp;"*",Board!K$3:K1167,""),"")</f>
        <v/>
      </c>
    </row>
    <row r="170" spans="1:18" x14ac:dyDescent="0.25">
      <c r="A170" s="4">
        <f t="shared" si="15"/>
        <v>43975</v>
      </c>
      <c r="B170" s="4">
        <v>43975</v>
      </c>
      <c r="C170" s="4">
        <v>43981</v>
      </c>
      <c r="D170" t="str">
        <f ca="1">IF(TODAY()&gt;=$A170,COUNTIFS(Board!K$3:K1167,"&lt;="&amp;$C170,Board!L$3:L1167,"="&amp;""),"")</f>
        <v/>
      </c>
      <c r="E170" t="str">
        <f ca="1">IF(TODAY()&gt;=$A170,COUNTIFS(Board!L$3:L1167,"&lt;="&amp;$C170,Board!M$3:M1167,"="&amp;""),"")</f>
        <v/>
      </c>
      <c r="F170" t="str">
        <f ca="1">IF(TODAY()&gt;=$A170,COUNTIFS(Board!M$3:M1167,"&lt;="&amp;$C170,Board!N$3:N1167,"="&amp;""),"")</f>
        <v/>
      </c>
      <c r="G170" t="str">
        <f t="shared" ca="1" si="11"/>
        <v/>
      </c>
      <c r="H170" t="str">
        <f ca="1">IF(TODAY()&gt;=$A170,COUNTIFS(Board!N$3:N1167,"&lt;="&amp;$C170,Board!O$3:O1167,"="&amp;""),"")</f>
        <v/>
      </c>
      <c r="I170" t="str">
        <f ca="1">IF(TODAY()&gt;=$A170,COUNTIFS(Board!O$3:O1167,"&lt;="&amp;$C170,Board!P$3:P1167,"="&amp;""),"")</f>
        <v/>
      </c>
      <c r="J170" t="str">
        <f t="shared" ca="1" si="12"/>
        <v/>
      </c>
      <c r="K170" t="str">
        <f ca="1">IF(TODAY()&gt;=$A170,COUNTIFS(Board!P$3:P1167,"&lt;="&amp;$C170,Board!Q$3:Q1167,"="&amp;""),"")</f>
        <v/>
      </c>
      <c r="L170" t="str">
        <f ca="1">IF(TODAY()&gt;=$A170,COUNTIFS(Board!Q$3:Q1167,"&lt;="&amp;$C170,Board!R$3:R1167,"="&amp;""),"")</f>
        <v/>
      </c>
      <c r="M170" t="str">
        <f t="shared" ca="1" si="13"/>
        <v/>
      </c>
      <c r="N170" t="str">
        <f ca="1">IF(M170&lt;&gt;"",COUNTIFS(Board!R$3:R1168,"&gt;="&amp;'Weekly Summary'!$B170,Board!R$3:R1168,"&lt;="&amp;'Weekly Summary'!$C170),"")</f>
        <v/>
      </c>
      <c r="O170" t="str">
        <f t="shared" ca="1" si="14"/>
        <v/>
      </c>
      <c r="P170" t="str">
        <f>IFERROR(AVERAGEIFS(Board!S$3:S$1000,Board!R$3:R1168,"&gt;="&amp;B170,Board!R$3:R1168,"&lt;="&amp;C170),"")</f>
        <v/>
      </c>
      <c r="Q170" t="str">
        <f ca="1">IF(D170&lt;&gt;"",COUNTIFS(Board!D$3:D$1000,"SPM"&amp;"*",Board!R$3:R$1000,""),"")</f>
        <v/>
      </c>
      <c r="R170" t="str">
        <f ca="1">IF(D170&lt;&gt;"",COUNTIFS(Board!D$3:D1168,"SPM"&amp;"*",Board!K$3:K1168,""),"")</f>
        <v/>
      </c>
    </row>
    <row r="171" spans="1:18" x14ac:dyDescent="0.25">
      <c r="A171" s="4">
        <f t="shared" si="15"/>
        <v>43982</v>
      </c>
      <c r="B171" s="4">
        <v>43982</v>
      </c>
      <c r="C171" s="4">
        <v>43988</v>
      </c>
      <c r="D171" t="str">
        <f ca="1">IF(TODAY()&gt;=$A171,COUNTIFS(Board!K$3:K1168,"&lt;="&amp;$C171,Board!L$3:L1168,"="&amp;""),"")</f>
        <v/>
      </c>
      <c r="E171" t="str">
        <f ca="1">IF(TODAY()&gt;=$A171,COUNTIFS(Board!L$3:L1168,"&lt;="&amp;$C171,Board!M$3:M1168,"="&amp;""),"")</f>
        <v/>
      </c>
      <c r="F171" t="str">
        <f ca="1">IF(TODAY()&gt;=$A171,COUNTIFS(Board!M$3:M1168,"&lt;="&amp;$C171,Board!N$3:N1168,"="&amp;""),"")</f>
        <v/>
      </c>
      <c r="G171" t="str">
        <f t="shared" ca="1" si="11"/>
        <v/>
      </c>
      <c r="H171" t="str">
        <f ca="1">IF(TODAY()&gt;=$A171,COUNTIFS(Board!N$3:N1168,"&lt;="&amp;$C171,Board!O$3:O1168,"="&amp;""),"")</f>
        <v/>
      </c>
      <c r="I171" t="str">
        <f ca="1">IF(TODAY()&gt;=$A171,COUNTIFS(Board!O$3:O1168,"&lt;="&amp;$C171,Board!P$3:P1168,"="&amp;""),"")</f>
        <v/>
      </c>
      <c r="J171" t="str">
        <f t="shared" ca="1" si="12"/>
        <v/>
      </c>
      <c r="K171" t="str">
        <f ca="1">IF(TODAY()&gt;=$A171,COUNTIFS(Board!P$3:P1168,"&lt;="&amp;$C171,Board!Q$3:Q1168,"="&amp;""),"")</f>
        <v/>
      </c>
      <c r="L171" t="str">
        <f ca="1">IF(TODAY()&gt;=$A171,COUNTIFS(Board!Q$3:Q1168,"&lt;="&amp;$C171,Board!R$3:R1168,"="&amp;""),"")</f>
        <v/>
      </c>
      <c r="M171" t="str">
        <f t="shared" ca="1" si="13"/>
        <v/>
      </c>
      <c r="N171" t="str">
        <f ca="1">IF(M171&lt;&gt;"",COUNTIFS(Board!R$3:R1169,"&gt;="&amp;'Weekly Summary'!$B171,Board!R$3:R1169,"&lt;="&amp;'Weekly Summary'!$C171),"")</f>
        <v/>
      </c>
      <c r="O171" t="str">
        <f t="shared" ca="1" si="14"/>
        <v/>
      </c>
      <c r="P171" t="str">
        <f>IFERROR(AVERAGEIFS(Board!S$3:S$1000,Board!R$3:R1169,"&gt;="&amp;B171,Board!R$3:R1169,"&lt;="&amp;C171),"")</f>
        <v/>
      </c>
      <c r="Q171" t="str">
        <f ca="1">IF(D171&lt;&gt;"",COUNTIFS(Board!D$3:D$1000,"SPM"&amp;"*",Board!R$3:R$1000,""),"")</f>
        <v/>
      </c>
      <c r="R171" t="str">
        <f ca="1">IF(D171&lt;&gt;"",COUNTIFS(Board!D$3:D1169,"SPM"&amp;"*",Board!K$3:K1169,""),"")</f>
        <v/>
      </c>
    </row>
    <row r="172" spans="1:18" x14ac:dyDescent="0.25">
      <c r="A172" s="4">
        <f t="shared" si="15"/>
        <v>43989</v>
      </c>
      <c r="B172" s="4">
        <v>43989</v>
      </c>
      <c r="C172" s="4">
        <v>43995</v>
      </c>
      <c r="D172" t="str">
        <f ca="1">IF(TODAY()&gt;=$A172,COUNTIFS(Board!K$3:K1169,"&lt;="&amp;$C172,Board!L$3:L1169,"="&amp;""),"")</f>
        <v/>
      </c>
      <c r="E172" t="str">
        <f ca="1">IF(TODAY()&gt;=$A172,COUNTIFS(Board!L$3:L1169,"&lt;="&amp;$C172,Board!M$3:M1169,"="&amp;""),"")</f>
        <v/>
      </c>
      <c r="F172" t="str">
        <f ca="1">IF(TODAY()&gt;=$A172,COUNTIFS(Board!M$3:M1169,"&lt;="&amp;$C172,Board!N$3:N1169,"="&amp;""),"")</f>
        <v/>
      </c>
      <c r="G172" t="str">
        <f t="shared" ca="1" si="11"/>
        <v/>
      </c>
      <c r="H172" t="str">
        <f ca="1">IF(TODAY()&gt;=$A172,COUNTIFS(Board!N$3:N1169,"&lt;="&amp;$C172,Board!O$3:O1169,"="&amp;""),"")</f>
        <v/>
      </c>
      <c r="I172" t="str">
        <f ca="1">IF(TODAY()&gt;=$A172,COUNTIFS(Board!O$3:O1169,"&lt;="&amp;$C172,Board!P$3:P1169,"="&amp;""),"")</f>
        <v/>
      </c>
      <c r="J172" t="str">
        <f t="shared" ca="1" si="12"/>
        <v/>
      </c>
      <c r="K172" t="str">
        <f ca="1">IF(TODAY()&gt;=$A172,COUNTIFS(Board!P$3:P1169,"&lt;="&amp;$C172,Board!Q$3:Q1169,"="&amp;""),"")</f>
        <v/>
      </c>
      <c r="L172" t="str">
        <f ca="1">IF(TODAY()&gt;=$A172,COUNTIFS(Board!Q$3:Q1169,"&lt;="&amp;$C172,Board!R$3:R1169,"="&amp;""),"")</f>
        <v/>
      </c>
      <c r="M172" t="str">
        <f t="shared" ca="1" si="13"/>
        <v/>
      </c>
      <c r="N172" t="str">
        <f ca="1">IF(M172&lt;&gt;"",COUNTIFS(Board!R$3:R1170,"&gt;="&amp;'Weekly Summary'!$B172,Board!R$3:R1170,"&lt;="&amp;'Weekly Summary'!$C172),"")</f>
        <v/>
      </c>
      <c r="O172" t="str">
        <f t="shared" ca="1" si="14"/>
        <v/>
      </c>
      <c r="P172" t="str">
        <f>IFERROR(AVERAGEIFS(Board!S$3:S$1000,Board!R$3:R1170,"&gt;="&amp;B172,Board!R$3:R1170,"&lt;="&amp;C172),"")</f>
        <v/>
      </c>
      <c r="Q172" t="str">
        <f ca="1">IF(D172&lt;&gt;"",COUNTIFS(Board!D$3:D$1000,"SPM"&amp;"*",Board!R$3:R$1000,""),"")</f>
        <v/>
      </c>
      <c r="R172" t="str">
        <f ca="1">IF(D172&lt;&gt;"",COUNTIFS(Board!D$3:D1170,"SPM"&amp;"*",Board!K$3:K1170,""),"")</f>
        <v/>
      </c>
    </row>
    <row r="173" spans="1:18" x14ac:dyDescent="0.25">
      <c r="A173" s="4">
        <f t="shared" si="15"/>
        <v>43996</v>
      </c>
      <c r="B173" s="4">
        <v>43996</v>
      </c>
      <c r="C173" s="4">
        <v>44002</v>
      </c>
      <c r="D173" t="str">
        <f ca="1">IF(TODAY()&gt;=$A173,COUNTIFS(Board!K$3:K1170,"&lt;="&amp;$C173,Board!L$3:L1170,"="&amp;""),"")</f>
        <v/>
      </c>
      <c r="E173" t="str">
        <f ca="1">IF(TODAY()&gt;=$A173,COUNTIFS(Board!L$3:L1170,"&lt;="&amp;$C173,Board!M$3:M1170,"="&amp;""),"")</f>
        <v/>
      </c>
      <c r="F173" t="str">
        <f ca="1">IF(TODAY()&gt;=$A173,COUNTIFS(Board!M$3:M1170,"&lt;="&amp;$C173,Board!N$3:N1170,"="&amp;""),"")</f>
        <v/>
      </c>
      <c r="G173" t="str">
        <f t="shared" ca="1" si="11"/>
        <v/>
      </c>
      <c r="H173" t="str">
        <f ca="1">IF(TODAY()&gt;=$A173,COUNTIFS(Board!N$3:N1170,"&lt;="&amp;$C173,Board!O$3:O1170,"="&amp;""),"")</f>
        <v/>
      </c>
      <c r="I173" t="str">
        <f ca="1">IF(TODAY()&gt;=$A173,COUNTIFS(Board!O$3:O1170,"&lt;="&amp;$C173,Board!P$3:P1170,"="&amp;""),"")</f>
        <v/>
      </c>
      <c r="J173" t="str">
        <f t="shared" ca="1" si="12"/>
        <v/>
      </c>
      <c r="K173" t="str">
        <f ca="1">IF(TODAY()&gt;=$A173,COUNTIFS(Board!P$3:P1170,"&lt;="&amp;$C173,Board!Q$3:Q1170,"="&amp;""),"")</f>
        <v/>
      </c>
      <c r="L173" t="str">
        <f ca="1">IF(TODAY()&gt;=$A173,COUNTIFS(Board!Q$3:Q1170,"&lt;="&amp;$C173,Board!R$3:R1170,"="&amp;""),"")</f>
        <v/>
      </c>
      <c r="M173" t="str">
        <f t="shared" ca="1" si="13"/>
        <v/>
      </c>
      <c r="N173" t="str">
        <f ca="1">IF(M173&lt;&gt;"",COUNTIFS(Board!R$3:R1171,"&gt;="&amp;'Weekly Summary'!$B173,Board!R$3:R1171,"&lt;="&amp;'Weekly Summary'!$C173),"")</f>
        <v/>
      </c>
      <c r="O173" t="str">
        <f t="shared" ca="1" si="14"/>
        <v/>
      </c>
      <c r="P173" t="str">
        <f>IFERROR(AVERAGEIFS(Board!S$3:S$1000,Board!R$3:R1171,"&gt;="&amp;B173,Board!R$3:R1171,"&lt;="&amp;C173),"")</f>
        <v/>
      </c>
      <c r="Q173" t="str">
        <f ca="1">IF(D173&lt;&gt;"",COUNTIFS(Board!D$3:D$1000,"SPM"&amp;"*",Board!R$3:R$1000,""),"")</f>
        <v/>
      </c>
      <c r="R173" t="str">
        <f ca="1">IF(D173&lt;&gt;"",COUNTIFS(Board!D$3:D1171,"SPM"&amp;"*",Board!K$3:K1171,""),"")</f>
        <v/>
      </c>
    </row>
    <row r="174" spans="1:18" x14ac:dyDescent="0.25">
      <c r="A174" s="4">
        <f t="shared" si="15"/>
        <v>44003</v>
      </c>
      <c r="B174" s="4">
        <v>44003</v>
      </c>
      <c r="C174" s="4">
        <v>44009</v>
      </c>
      <c r="D174" t="str">
        <f ca="1">IF(TODAY()&gt;=$A174,COUNTIFS(Board!K$3:K1171,"&lt;="&amp;$C174,Board!L$3:L1171,"="&amp;""),"")</f>
        <v/>
      </c>
      <c r="E174" t="str">
        <f ca="1">IF(TODAY()&gt;=$A174,COUNTIFS(Board!L$3:L1171,"&lt;="&amp;$C174,Board!M$3:M1171,"="&amp;""),"")</f>
        <v/>
      </c>
      <c r="F174" t="str">
        <f ca="1">IF(TODAY()&gt;=$A174,COUNTIFS(Board!M$3:M1171,"&lt;="&amp;$C174,Board!N$3:N1171,"="&amp;""),"")</f>
        <v/>
      </c>
      <c r="G174" t="str">
        <f t="shared" ca="1" si="11"/>
        <v/>
      </c>
      <c r="H174" t="str">
        <f ca="1">IF(TODAY()&gt;=$A174,COUNTIFS(Board!N$3:N1171,"&lt;="&amp;$C174,Board!O$3:O1171,"="&amp;""),"")</f>
        <v/>
      </c>
      <c r="I174" t="str">
        <f ca="1">IF(TODAY()&gt;=$A174,COUNTIFS(Board!O$3:O1171,"&lt;="&amp;$C174,Board!P$3:P1171,"="&amp;""),"")</f>
        <v/>
      </c>
      <c r="J174" t="str">
        <f t="shared" ca="1" si="12"/>
        <v/>
      </c>
      <c r="K174" t="str">
        <f ca="1">IF(TODAY()&gt;=$A174,COUNTIFS(Board!P$3:P1171,"&lt;="&amp;$C174,Board!Q$3:Q1171,"="&amp;""),"")</f>
        <v/>
      </c>
      <c r="L174" t="str">
        <f ca="1">IF(TODAY()&gt;=$A174,COUNTIFS(Board!Q$3:Q1171,"&lt;="&amp;$C174,Board!R$3:R1171,"="&amp;""),"")</f>
        <v/>
      </c>
      <c r="M174" t="str">
        <f t="shared" ca="1" si="13"/>
        <v/>
      </c>
      <c r="N174" t="str">
        <f ca="1">IF(M174&lt;&gt;"",COUNTIFS(Board!R$3:R1172,"&gt;="&amp;'Weekly Summary'!$B174,Board!R$3:R1172,"&lt;="&amp;'Weekly Summary'!$C174),"")</f>
        <v/>
      </c>
      <c r="O174" t="str">
        <f t="shared" ca="1" si="14"/>
        <v/>
      </c>
      <c r="P174" t="str">
        <f>IFERROR(AVERAGEIFS(Board!S$3:S$1000,Board!R$3:R1172,"&gt;="&amp;B174,Board!R$3:R1172,"&lt;="&amp;C174),"")</f>
        <v/>
      </c>
      <c r="Q174" t="str">
        <f ca="1">IF(D174&lt;&gt;"",COUNTIFS(Board!D$3:D$1000,"SPM"&amp;"*",Board!R$3:R$1000,""),"")</f>
        <v/>
      </c>
      <c r="R174" t="str">
        <f ca="1">IF(D174&lt;&gt;"",COUNTIFS(Board!D$3:D1172,"SPM"&amp;"*",Board!K$3:K1172,""),"")</f>
        <v/>
      </c>
    </row>
    <row r="175" spans="1:18" x14ac:dyDescent="0.25">
      <c r="A175" s="4">
        <f t="shared" si="15"/>
        <v>44010</v>
      </c>
      <c r="B175" s="4">
        <v>44010</v>
      </c>
      <c r="C175" s="4">
        <v>44016</v>
      </c>
      <c r="D175" t="str">
        <f ca="1">IF(TODAY()&gt;=$A175,COUNTIFS(Board!K$3:K1172,"&lt;="&amp;$C175,Board!L$3:L1172,"="&amp;""),"")</f>
        <v/>
      </c>
      <c r="E175" t="str">
        <f ca="1">IF(TODAY()&gt;=$A175,COUNTIFS(Board!L$3:L1172,"&lt;="&amp;$C175,Board!M$3:M1172,"="&amp;""),"")</f>
        <v/>
      </c>
      <c r="F175" t="str">
        <f ca="1">IF(TODAY()&gt;=$A175,COUNTIFS(Board!M$3:M1172,"&lt;="&amp;$C175,Board!N$3:N1172,"="&amp;""),"")</f>
        <v/>
      </c>
      <c r="G175" t="str">
        <f t="shared" ca="1" si="11"/>
        <v/>
      </c>
      <c r="H175" t="str">
        <f ca="1">IF(TODAY()&gt;=$A175,COUNTIFS(Board!N$3:N1172,"&lt;="&amp;$C175,Board!O$3:O1172,"="&amp;""),"")</f>
        <v/>
      </c>
      <c r="I175" t="str">
        <f ca="1">IF(TODAY()&gt;=$A175,COUNTIFS(Board!O$3:O1172,"&lt;="&amp;$C175,Board!P$3:P1172,"="&amp;""),"")</f>
        <v/>
      </c>
      <c r="J175" t="str">
        <f t="shared" ca="1" si="12"/>
        <v/>
      </c>
      <c r="K175" t="str">
        <f ca="1">IF(TODAY()&gt;=$A175,COUNTIFS(Board!P$3:P1172,"&lt;="&amp;$C175,Board!Q$3:Q1172,"="&amp;""),"")</f>
        <v/>
      </c>
      <c r="L175" t="str">
        <f ca="1">IF(TODAY()&gt;=$A175,COUNTIFS(Board!Q$3:Q1172,"&lt;="&amp;$C175,Board!R$3:R1172,"="&amp;""),"")</f>
        <v/>
      </c>
      <c r="M175" t="str">
        <f t="shared" ca="1" si="13"/>
        <v/>
      </c>
      <c r="N175" t="str">
        <f ca="1">IF(M175&lt;&gt;"",COUNTIFS(Board!R$3:R1173,"&gt;="&amp;'Weekly Summary'!$B175,Board!R$3:R1173,"&lt;="&amp;'Weekly Summary'!$C175),"")</f>
        <v/>
      </c>
      <c r="O175" t="str">
        <f t="shared" ca="1" si="14"/>
        <v/>
      </c>
      <c r="P175" t="str">
        <f>IFERROR(AVERAGEIFS(Board!S$3:S$1000,Board!R$3:R1173,"&gt;="&amp;B175,Board!R$3:R1173,"&lt;="&amp;C175),"")</f>
        <v/>
      </c>
      <c r="Q175" t="str">
        <f ca="1">IF(D175&lt;&gt;"",COUNTIFS(Board!D$3:D$1000,"SPM"&amp;"*",Board!R$3:R$1000,""),"")</f>
        <v/>
      </c>
      <c r="R175" t="str">
        <f ca="1">IF(D175&lt;&gt;"",COUNTIFS(Board!D$3:D1173,"SPM"&amp;"*",Board!K$3:K1173,""),"")</f>
        <v/>
      </c>
    </row>
    <row r="176" spans="1:18" x14ac:dyDescent="0.25">
      <c r="A176" s="4">
        <f t="shared" si="15"/>
        <v>44017</v>
      </c>
      <c r="B176" s="4">
        <v>44017</v>
      </c>
      <c r="C176" s="4">
        <v>44023</v>
      </c>
      <c r="D176" t="str">
        <f ca="1">IF(TODAY()&gt;=$A176,COUNTIFS(Board!K$3:K1173,"&lt;="&amp;$C176,Board!L$3:L1173,"="&amp;""),"")</f>
        <v/>
      </c>
      <c r="E176" t="str">
        <f ca="1">IF(TODAY()&gt;=$A176,COUNTIFS(Board!L$3:L1173,"&lt;="&amp;$C176,Board!M$3:M1173,"="&amp;""),"")</f>
        <v/>
      </c>
      <c r="F176" t="str">
        <f ca="1">IF(TODAY()&gt;=$A176,COUNTIFS(Board!M$3:M1173,"&lt;="&amp;$C176,Board!N$3:N1173,"="&amp;""),"")</f>
        <v/>
      </c>
      <c r="G176" t="str">
        <f t="shared" ca="1" si="11"/>
        <v/>
      </c>
      <c r="H176" t="str">
        <f ca="1">IF(TODAY()&gt;=$A176,COUNTIFS(Board!N$3:N1173,"&lt;="&amp;$C176,Board!O$3:O1173,"="&amp;""),"")</f>
        <v/>
      </c>
      <c r="I176" t="str">
        <f ca="1">IF(TODAY()&gt;=$A176,COUNTIFS(Board!O$3:O1173,"&lt;="&amp;$C176,Board!P$3:P1173,"="&amp;""),"")</f>
        <v/>
      </c>
      <c r="J176" t="str">
        <f t="shared" ca="1" si="12"/>
        <v/>
      </c>
      <c r="K176" t="str">
        <f ca="1">IF(TODAY()&gt;=$A176,COUNTIFS(Board!P$3:P1173,"&lt;="&amp;$C176,Board!Q$3:Q1173,"="&amp;""),"")</f>
        <v/>
      </c>
      <c r="L176" t="str">
        <f ca="1">IF(TODAY()&gt;=$A176,COUNTIFS(Board!Q$3:Q1173,"&lt;="&amp;$C176,Board!R$3:R1173,"="&amp;""),"")</f>
        <v/>
      </c>
      <c r="M176" t="str">
        <f t="shared" ca="1" si="13"/>
        <v/>
      </c>
      <c r="N176" t="str">
        <f ca="1">IF(M176&lt;&gt;"",COUNTIFS(Board!R$3:R1174,"&gt;="&amp;'Weekly Summary'!$B176,Board!R$3:R1174,"&lt;="&amp;'Weekly Summary'!$C176),"")</f>
        <v/>
      </c>
      <c r="O176" t="str">
        <f t="shared" ca="1" si="14"/>
        <v/>
      </c>
      <c r="P176" t="str">
        <f>IFERROR(AVERAGEIFS(Board!S$3:S$1000,Board!R$3:R1174,"&gt;="&amp;B176,Board!R$3:R1174,"&lt;="&amp;C176),"")</f>
        <v/>
      </c>
      <c r="Q176" t="str">
        <f ca="1">IF(D176&lt;&gt;"",COUNTIFS(Board!D$3:D$1000,"SPM"&amp;"*",Board!R$3:R$1000,""),"")</f>
        <v/>
      </c>
      <c r="R176" t="str">
        <f ca="1">IF(D176&lt;&gt;"",COUNTIFS(Board!D$3:D1174,"SPM"&amp;"*",Board!K$3:K1174,""),"")</f>
        <v/>
      </c>
    </row>
    <row r="177" spans="1:18" x14ac:dyDescent="0.25">
      <c r="A177" s="4">
        <f t="shared" si="15"/>
        <v>44024</v>
      </c>
      <c r="B177" s="4">
        <v>44024</v>
      </c>
      <c r="C177" s="4">
        <v>44030</v>
      </c>
      <c r="D177" t="str">
        <f ca="1">IF(TODAY()&gt;=$A177,COUNTIFS(Board!K$3:K1174,"&lt;="&amp;$C177,Board!L$3:L1174,"="&amp;""),"")</f>
        <v/>
      </c>
      <c r="E177" t="str">
        <f ca="1">IF(TODAY()&gt;=$A177,COUNTIFS(Board!L$3:L1174,"&lt;="&amp;$C177,Board!M$3:M1174,"="&amp;""),"")</f>
        <v/>
      </c>
      <c r="F177" t="str">
        <f ca="1">IF(TODAY()&gt;=$A177,COUNTIFS(Board!M$3:M1174,"&lt;="&amp;$C177,Board!N$3:N1174,"="&amp;""),"")</f>
        <v/>
      </c>
      <c r="G177" t="str">
        <f t="shared" ca="1" si="11"/>
        <v/>
      </c>
      <c r="H177" t="str">
        <f ca="1">IF(TODAY()&gt;=$A177,COUNTIFS(Board!N$3:N1174,"&lt;="&amp;$C177,Board!O$3:O1174,"="&amp;""),"")</f>
        <v/>
      </c>
      <c r="I177" t="str">
        <f ca="1">IF(TODAY()&gt;=$A177,COUNTIFS(Board!O$3:O1174,"&lt;="&amp;$C177,Board!P$3:P1174,"="&amp;""),"")</f>
        <v/>
      </c>
      <c r="J177" t="str">
        <f t="shared" ca="1" si="12"/>
        <v/>
      </c>
      <c r="K177" t="str">
        <f ca="1">IF(TODAY()&gt;=$A177,COUNTIFS(Board!P$3:P1174,"&lt;="&amp;$C177,Board!Q$3:Q1174,"="&amp;""),"")</f>
        <v/>
      </c>
      <c r="L177" t="str">
        <f ca="1">IF(TODAY()&gt;=$A177,COUNTIFS(Board!Q$3:Q1174,"&lt;="&amp;$C177,Board!R$3:R1174,"="&amp;""),"")</f>
        <v/>
      </c>
      <c r="M177" t="str">
        <f t="shared" ca="1" si="13"/>
        <v/>
      </c>
      <c r="N177" t="str">
        <f ca="1">IF(M177&lt;&gt;"",COUNTIFS(Board!R$3:R1175,"&gt;="&amp;'Weekly Summary'!$B177,Board!R$3:R1175,"&lt;="&amp;'Weekly Summary'!$C177),"")</f>
        <v/>
      </c>
      <c r="O177" t="str">
        <f t="shared" ca="1" si="14"/>
        <v/>
      </c>
      <c r="P177" t="str">
        <f>IFERROR(AVERAGEIFS(Board!S$3:S$1000,Board!R$3:R1175,"&gt;="&amp;B177,Board!R$3:R1175,"&lt;="&amp;C177),"")</f>
        <v/>
      </c>
      <c r="Q177" t="str">
        <f ca="1">IF(D177&lt;&gt;"",COUNTIFS(Board!D$3:D$1000,"SPM"&amp;"*",Board!R$3:R$1000,""),"")</f>
        <v/>
      </c>
      <c r="R177" t="str">
        <f ca="1">IF(D177&lt;&gt;"",COUNTIFS(Board!D$3:D1175,"SPM"&amp;"*",Board!K$3:K1175,""),"")</f>
        <v/>
      </c>
    </row>
    <row r="178" spans="1:18" x14ac:dyDescent="0.25">
      <c r="A178" s="4">
        <f t="shared" si="15"/>
        <v>44031</v>
      </c>
      <c r="B178" s="4">
        <v>44031</v>
      </c>
      <c r="C178" s="4">
        <v>44037</v>
      </c>
      <c r="D178" t="str">
        <f ca="1">IF(TODAY()&gt;=$A178,COUNTIFS(Board!K$3:K1175,"&lt;="&amp;$C178,Board!L$3:L1175,"="&amp;""),"")</f>
        <v/>
      </c>
      <c r="E178" t="str">
        <f ca="1">IF(TODAY()&gt;=$A178,COUNTIFS(Board!L$3:L1175,"&lt;="&amp;$C178,Board!M$3:M1175,"="&amp;""),"")</f>
        <v/>
      </c>
      <c r="F178" t="str">
        <f ca="1">IF(TODAY()&gt;=$A178,COUNTIFS(Board!M$3:M1175,"&lt;="&amp;$C178,Board!N$3:N1175,"="&amp;""),"")</f>
        <v/>
      </c>
      <c r="G178" t="str">
        <f t="shared" ca="1" si="11"/>
        <v/>
      </c>
      <c r="H178" t="str">
        <f ca="1">IF(TODAY()&gt;=$A178,COUNTIFS(Board!N$3:N1175,"&lt;="&amp;$C178,Board!O$3:O1175,"="&amp;""),"")</f>
        <v/>
      </c>
      <c r="I178" t="str">
        <f ca="1">IF(TODAY()&gt;=$A178,COUNTIFS(Board!O$3:O1175,"&lt;="&amp;$C178,Board!P$3:P1175,"="&amp;""),"")</f>
        <v/>
      </c>
      <c r="J178" t="str">
        <f t="shared" ca="1" si="12"/>
        <v/>
      </c>
      <c r="K178" t="str">
        <f ca="1">IF(TODAY()&gt;=$A178,COUNTIFS(Board!P$3:P1175,"&lt;="&amp;$C178,Board!Q$3:Q1175,"="&amp;""),"")</f>
        <v/>
      </c>
      <c r="L178" t="str">
        <f ca="1">IF(TODAY()&gt;=$A178,COUNTIFS(Board!Q$3:Q1175,"&lt;="&amp;$C178,Board!R$3:R1175,"="&amp;""),"")</f>
        <v/>
      </c>
      <c r="M178" t="str">
        <f t="shared" ca="1" si="13"/>
        <v/>
      </c>
      <c r="N178" t="str">
        <f ca="1">IF(M178&lt;&gt;"",COUNTIFS(Board!R$3:R1176,"&gt;="&amp;'Weekly Summary'!$B178,Board!R$3:R1176,"&lt;="&amp;'Weekly Summary'!$C178),"")</f>
        <v/>
      </c>
      <c r="O178" t="str">
        <f t="shared" ca="1" si="14"/>
        <v/>
      </c>
      <c r="P178" t="str">
        <f>IFERROR(AVERAGEIFS(Board!S$3:S$1000,Board!R$3:R1176,"&gt;="&amp;B178,Board!R$3:R1176,"&lt;="&amp;C178),"")</f>
        <v/>
      </c>
      <c r="Q178" t="str">
        <f ca="1">IF(D178&lt;&gt;"",COUNTIFS(Board!D$3:D$1000,"SPM"&amp;"*",Board!R$3:R$1000,""),"")</f>
        <v/>
      </c>
      <c r="R178" t="str">
        <f ca="1">IF(D178&lt;&gt;"",COUNTIFS(Board!D$3:D1176,"SPM"&amp;"*",Board!K$3:K1176,""),"")</f>
        <v/>
      </c>
    </row>
    <row r="179" spans="1:18" x14ac:dyDescent="0.25">
      <c r="A179" s="4">
        <f t="shared" si="15"/>
        <v>44038</v>
      </c>
      <c r="B179" s="4">
        <v>44038</v>
      </c>
      <c r="C179" s="4">
        <v>44044</v>
      </c>
      <c r="D179" t="str">
        <f ca="1">IF(TODAY()&gt;=$A179,COUNTIFS(Board!K$3:K1176,"&lt;="&amp;$C179,Board!L$3:L1176,"="&amp;""),"")</f>
        <v/>
      </c>
      <c r="E179" t="str">
        <f ca="1">IF(TODAY()&gt;=$A179,COUNTIFS(Board!L$3:L1176,"&lt;="&amp;$C179,Board!M$3:M1176,"="&amp;""),"")</f>
        <v/>
      </c>
      <c r="F179" t="str">
        <f ca="1">IF(TODAY()&gt;=$A179,COUNTIFS(Board!M$3:M1176,"&lt;="&amp;$C179,Board!N$3:N1176,"="&amp;""),"")</f>
        <v/>
      </c>
      <c r="G179" t="str">
        <f t="shared" ca="1" si="11"/>
        <v/>
      </c>
      <c r="H179" t="str">
        <f ca="1">IF(TODAY()&gt;=$A179,COUNTIFS(Board!N$3:N1176,"&lt;="&amp;$C179,Board!O$3:O1176,"="&amp;""),"")</f>
        <v/>
      </c>
      <c r="I179" t="str">
        <f ca="1">IF(TODAY()&gt;=$A179,COUNTIFS(Board!O$3:O1176,"&lt;="&amp;$C179,Board!P$3:P1176,"="&amp;""),"")</f>
        <v/>
      </c>
      <c r="J179" t="str">
        <f t="shared" ca="1" si="12"/>
        <v/>
      </c>
      <c r="K179" t="str">
        <f ca="1">IF(TODAY()&gt;=$A179,COUNTIFS(Board!P$3:P1176,"&lt;="&amp;$C179,Board!Q$3:Q1176,"="&amp;""),"")</f>
        <v/>
      </c>
      <c r="L179" t="str">
        <f ca="1">IF(TODAY()&gt;=$A179,COUNTIFS(Board!Q$3:Q1176,"&lt;="&amp;$C179,Board!R$3:R1176,"="&amp;""),"")</f>
        <v/>
      </c>
      <c r="M179" t="str">
        <f t="shared" ca="1" si="13"/>
        <v/>
      </c>
      <c r="N179" t="str">
        <f ca="1">IF(M179&lt;&gt;"",COUNTIFS(Board!R$3:R1177,"&gt;="&amp;'Weekly Summary'!$B179,Board!R$3:R1177,"&lt;="&amp;'Weekly Summary'!$C179),"")</f>
        <v/>
      </c>
      <c r="O179" t="str">
        <f t="shared" ca="1" si="14"/>
        <v/>
      </c>
      <c r="P179" t="str">
        <f>IFERROR(AVERAGEIFS(Board!S$3:S$1000,Board!R$3:R1177,"&gt;="&amp;B179,Board!R$3:R1177,"&lt;="&amp;C179),"")</f>
        <v/>
      </c>
      <c r="Q179" t="str">
        <f ca="1">IF(D179&lt;&gt;"",COUNTIFS(Board!D$3:D$1000,"SPM"&amp;"*",Board!R$3:R$1000,""),"")</f>
        <v/>
      </c>
      <c r="R179" t="str">
        <f ca="1">IF(D179&lt;&gt;"",COUNTIFS(Board!D$3:D1177,"SPM"&amp;"*",Board!K$3:K1177,""),"")</f>
        <v/>
      </c>
    </row>
    <row r="180" spans="1:18" x14ac:dyDescent="0.25">
      <c r="A180" s="4">
        <f t="shared" si="15"/>
        <v>44045</v>
      </c>
      <c r="B180" s="4">
        <v>44045</v>
      </c>
      <c r="C180" s="4">
        <v>44051</v>
      </c>
      <c r="D180" t="str">
        <f ca="1">IF(TODAY()&gt;=$A180,COUNTIFS(Board!K$3:K1177,"&lt;="&amp;$C180,Board!L$3:L1177,"="&amp;""),"")</f>
        <v/>
      </c>
      <c r="E180" t="str">
        <f ca="1">IF(TODAY()&gt;=$A180,COUNTIFS(Board!L$3:L1177,"&lt;="&amp;$C180,Board!M$3:M1177,"="&amp;""),"")</f>
        <v/>
      </c>
      <c r="F180" t="str">
        <f ca="1">IF(TODAY()&gt;=$A180,COUNTIFS(Board!M$3:M1177,"&lt;="&amp;$C180,Board!N$3:N1177,"="&amp;""),"")</f>
        <v/>
      </c>
      <c r="G180" t="str">
        <f t="shared" ca="1" si="11"/>
        <v/>
      </c>
      <c r="H180" t="str">
        <f ca="1">IF(TODAY()&gt;=$A180,COUNTIFS(Board!N$3:N1177,"&lt;="&amp;$C180,Board!O$3:O1177,"="&amp;""),"")</f>
        <v/>
      </c>
      <c r="I180" t="str">
        <f ca="1">IF(TODAY()&gt;=$A180,COUNTIFS(Board!O$3:O1177,"&lt;="&amp;$C180,Board!P$3:P1177,"="&amp;""),"")</f>
        <v/>
      </c>
      <c r="J180" t="str">
        <f t="shared" ca="1" si="12"/>
        <v/>
      </c>
      <c r="K180" t="str">
        <f ca="1">IF(TODAY()&gt;=$A180,COUNTIFS(Board!P$3:P1177,"&lt;="&amp;$C180,Board!Q$3:Q1177,"="&amp;""),"")</f>
        <v/>
      </c>
      <c r="L180" t="str">
        <f ca="1">IF(TODAY()&gt;=$A180,COUNTIFS(Board!Q$3:Q1177,"&lt;="&amp;$C180,Board!R$3:R1177,"="&amp;""),"")</f>
        <v/>
      </c>
      <c r="M180" t="str">
        <f t="shared" ca="1" si="13"/>
        <v/>
      </c>
      <c r="N180" t="str">
        <f ca="1">IF(M180&lt;&gt;"",COUNTIFS(Board!R$3:R1178,"&gt;="&amp;'Weekly Summary'!$B180,Board!R$3:R1178,"&lt;="&amp;'Weekly Summary'!$C180),"")</f>
        <v/>
      </c>
      <c r="O180" t="str">
        <f t="shared" ca="1" si="14"/>
        <v/>
      </c>
      <c r="P180" t="str">
        <f>IFERROR(AVERAGEIFS(Board!S$3:S$1000,Board!R$3:R1178,"&gt;="&amp;B180,Board!R$3:R1178,"&lt;="&amp;C180),"")</f>
        <v/>
      </c>
      <c r="Q180" t="str">
        <f ca="1">IF(D180&lt;&gt;"",COUNTIFS(Board!D$3:D$1000,"SPM"&amp;"*",Board!R$3:R$1000,""),"")</f>
        <v/>
      </c>
      <c r="R180" t="str">
        <f ca="1">IF(D180&lt;&gt;"",COUNTIFS(Board!D$3:D1178,"SPM"&amp;"*",Board!K$3:K1178,""),"")</f>
        <v/>
      </c>
    </row>
    <row r="181" spans="1:18" x14ac:dyDescent="0.25">
      <c r="A181" s="4">
        <f t="shared" si="15"/>
        <v>44052</v>
      </c>
      <c r="B181" s="4">
        <v>44052</v>
      </c>
      <c r="C181" s="4">
        <v>44058</v>
      </c>
      <c r="D181" t="str">
        <f ca="1">IF(TODAY()&gt;=$A181,COUNTIFS(Board!K$3:K1178,"&lt;="&amp;$C181,Board!L$3:L1178,"="&amp;""),"")</f>
        <v/>
      </c>
      <c r="E181" t="str">
        <f ca="1">IF(TODAY()&gt;=$A181,COUNTIFS(Board!L$3:L1178,"&lt;="&amp;$C181,Board!M$3:M1178,"="&amp;""),"")</f>
        <v/>
      </c>
      <c r="F181" t="str">
        <f ca="1">IF(TODAY()&gt;=$A181,COUNTIFS(Board!M$3:M1178,"&lt;="&amp;$C181,Board!N$3:N1178,"="&amp;""),"")</f>
        <v/>
      </c>
      <c r="G181" t="str">
        <f t="shared" ca="1" si="11"/>
        <v/>
      </c>
      <c r="H181" t="str">
        <f ca="1">IF(TODAY()&gt;=$A181,COUNTIFS(Board!N$3:N1178,"&lt;="&amp;$C181,Board!O$3:O1178,"="&amp;""),"")</f>
        <v/>
      </c>
      <c r="I181" t="str">
        <f ca="1">IF(TODAY()&gt;=$A181,COUNTIFS(Board!O$3:O1178,"&lt;="&amp;$C181,Board!P$3:P1178,"="&amp;""),"")</f>
        <v/>
      </c>
      <c r="J181" t="str">
        <f t="shared" ca="1" si="12"/>
        <v/>
      </c>
      <c r="K181" t="str">
        <f ca="1">IF(TODAY()&gt;=$A181,COUNTIFS(Board!P$3:P1178,"&lt;="&amp;$C181,Board!Q$3:Q1178,"="&amp;""),"")</f>
        <v/>
      </c>
      <c r="L181" t="str">
        <f ca="1">IF(TODAY()&gt;=$A181,COUNTIFS(Board!Q$3:Q1178,"&lt;="&amp;$C181,Board!R$3:R1178,"="&amp;""),"")</f>
        <v/>
      </c>
      <c r="M181" t="str">
        <f t="shared" ca="1" si="13"/>
        <v/>
      </c>
      <c r="N181" t="str">
        <f ca="1">IF(M181&lt;&gt;"",COUNTIFS(Board!R$3:R1179,"&gt;="&amp;'Weekly Summary'!$B181,Board!R$3:R1179,"&lt;="&amp;'Weekly Summary'!$C181),"")</f>
        <v/>
      </c>
      <c r="O181" t="str">
        <f t="shared" ca="1" si="14"/>
        <v/>
      </c>
      <c r="P181" t="str">
        <f>IFERROR(AVERAGEIFS(Board!S$3:S$1000,Board!R$3:R1179,"&gt;="&amp;B181,Board!R$3:R1179,"&lt;="&amp;C181),"")</f>
        <v/>
      </c>
      <c r="Q181" t="str">
        <f ca="1">IF(D181&lt;&gt;"",COUNTIFS(Board!D$3:D$1000,"SPM"&amp;"*",Board!R$3:R$1000,""),"")</f>
        <v/>
      </c>
      <c r="R181" t="str">
        <f ca="1">IF(D181&lt;&gt;"",COUNTIFS(Board!D$3:D1179,"SPM"&amp;"*",Board!K$3:K1179,""),"")</f>
        <v/>
      </c>
    </row>
    <row r="182" spans="1:18" x14ac:dyDescent="0.25">
      <c r="A182" s="4">
        <f t="shared" si="15"/>
        <v>44059</v>
      </c>
      <c r="B182" s="4">
        <v>44059</v>
      </c>
      <c r="C182" s="4">
        <v>44065</v>
      </c>
      <c r="D182" t="str">
        <f ca="1">IF(TODAY()&gt;=$A182,COUNTIFS(Board!K$3:K1179,"&lt;="&amp;$C182,Board!L$3:L1179,"="&amp;""),"")</f>
        <v/>
      </c>
      <c r="E182" t="str">
        <f ca="1">IF(TODAY()&gt;=$A182,COUNTIFS(Board!L$3:L1179,"&lt;="&amp;$C182,Board!M$3:M1179,"="&amp;""),"")</f>
        <v/>
      </c>
      <c r="F182" t="str">
        <f ca="1">IF(TODAY()&gt;=$A182,COUNTIFS(Board!M$3:M1179,"&lt;="&amp;$C182,Board!N$3:N1179,"="&amp;""),"")</f>
        <v/>
      </c>
      <c r="G182" t="str">
        <f t="shared" ca="1" si="11"/>
        <v/>
      </c>
      <c r="H182" t="str">
        <f ca="1">IF(TODAY()&gt;=$A182,COUNTIFS(Board!N$3:N1179,"&lt;="&amp;$C182,Board!O$3:O1179,"="&amp;""),"")</f>
        <v/>
      </c>
      <c r="I182" t="str">
        <f ca="1">IF(TODAY()&gt;=$A182,COUNTIFS(Board!O$3:O1179,"&lt;="&amp;$C182,Board!P$3:P1179,"="&amp;""),"")</f>
        <v/>
      </c>
      <c r="J182" t="str">
        <f t="shared" ca="1" si="12"/>
        <v/>
      </c>
      <c r="K182" t="str">
        <f ca="1">IF(TODAY()&gt;=$A182,COUNTIFS(Board!P$3:P1179,"&lt;="&amp;$C182,Board!Q$3:Q1179,"="&amp;""),"")</f>
        <v/>
      </c>
      <c r="L182" t="str">
        <f ca="1">IF(TODAY()&gt;=$A182,COUNTIFS(Board!Q$3:Q1179,"&lt;="&amp;$C182,Board!R$3:R1179,"="&amp;""),"")</f>
        <v/>
      </c>
      <c r="M182" t="str">
        <f t="shared" ca="1" si="13"/>
        <v/>
      </c>
      <c r="N182" t="str">
        <f ca="1">IF(M182&lt;&gt;"",COUNTIFS(Board!R$3:R1180,"&gt;="&amp;'Weekly Summary'!$B182,Board!R$3:R1180,"&lt;="&amp;'Weekly Summary'!$C182),"")</f>
        <v/>
      </c>
      <c r="O182" t="str">
        <f t="shared" ca="1" si="14"/>
        <v/>
      </c>
      <c r="P182" t="str">
        <f>IFERROR(AVERAGEIFS(Board!S$3:S$1000,Board!R$3:R1180,"&gt;="&amp;B182,Board!R$3:R1180,"&lt;="&amp;C182),"")</f>
        <v/>
      </c>
      <c r="Q182" t="str">
        <f ca="1">IF(D182&lt;&gt;"",COUNTIFS(Board!D$3:D$1000,"SPM"&amp;"*",Board!R$3:R$1000,""),"")</f>
        <v/>
      </c>
      <c r="R182" t="str">
        <f ca="1">IF(D182&lt;&gt;"",COUNTIFS(Board!D$3:D1180,"SPM"&amp;"*",Board!K$3:K1180,""),"")</f>
        <v/>
      </c>
    </row>
    <row r="183" spans="1:18" x14ac:dyDescent="0.25">
      <c r="A183" s="4">
        <f t="shared" si="15"/>
        <v>44066</v>
      </c>
      <c r="B183" s="4">
        <v>44066</v>
      </c>
      <c r="C183" s="4">
        <v>44072</v>
      </c>
      <c r="D183" t="str">
        <f ca="1">IF(TODAY()&gt;=$A183,COUNTIFS(Board!K$3:K1180,"&lt;="&amp;$C183,Board!L$3:L1180,"="&amp;""),"")</f>
        <v/>
      </c>
      <c r="E183" t="str">
        <f ca="1">IF(TODAY()&gt;=$A183,COUNTIFS(Board!L$3:L1180,"&lt;="&amp;$C183,Board!M$3:M1180,"="&amp;""),"")</f>
        <v/>
      </c>
      <c r="F183" t="str">
        <f ca="1">IF(TODAY()&gt;=$A183,COUNTIFS(Board!M$3:M1180,"&lt;="&amp;$C183,Board!N$3:N1180,"="&amp;""),"")</f>
        <v/>
      </c>
      <c r="G183" t="str">
        <f t="shared" ca="1" si="11"/>
        <v/>
      </c>
      <c r="H183" t="str">
        <f ca="1">IF(TODAY()&gt;=$A183,COUNTIFS(Board!N$3:N1180,"&lt;="&amp;$C183,Board!O$3:O1180,"="&amp;""),"")</f>
        <v/>
      </c>
      <c r="I183" t="str">
        <f ca="1">IF(TODAY()&gt;=$A183,COUNTIFS(Board!O$3:O1180,"&lt;="&amp;$C183,Board!P$3:P1180,"="&amp;""),"")</f>
        <v/>
      </c>
      <c r="J183" t="str">
        <f t="shared" ca="1" si="12"/>
        <v/>
      </c>
      <c r="K183" t="str">
        <f ca="1">IF(TODAY()&gt;=$A183,COUNTIFS(Board!P$3:P1180,"&lt;="&amp;$C183,Board!Q$3:Q1180,"="&amp;""),"")</f>
        <v/>
      </c>
      <c r="L183" t="str">
        <f ca="1">IF(TODAY()&gt;=$A183,COUNTIFS(Board!Q$3:Q1180,"&lt;="&amp;$C183,Board!R$3:R1180,"="&amp;""),"")</f>
        <v/>
      </c>
      <c r="M183" t="str">
        <f t="shared" ca="1" si="13"/>
        <v/>
      </c>
      <c r="N183" t="str">
        <f ca="1">IF(M183&lt;&gt;"",COUNTIFS(Board!R$3:R1181,"&gt;="&amp;'Weekly Summary'!$B183,Board!R$3:R1181,"&lt;="&amp;'Weekly Summary'!$C183),"")</f>
        <v/>
      </c>
      <c r="O183" t="str">
        <f t="shared" ca="1" si="14"/>
        <v/>
      </c>
      <c r="P183" t="str">
        <f>IFERROR(AVERAGEIFS(Board!S$3:S$1000,Board!R$3:R1181,"&gt;="&amp;B183,Board!R$3:R1181,"&lt;="&amp;C183),"")</f>
        <v/>
      </c>
      <c r="Q183" t="str">
        <f ca="1">IF(D183&lt;&gt;"",COUNTIFS(Board!D$3:D$1000,"SPM"&amp;"*",Board!R$3:R$1000,""),"")</f>
        <v/>
      </c>
      <c r="R183" t="str">
        <f ca="1">IF(D183&lt;&gt;"",COUNTIFS(Board!D$3:D1181,"SPM"&amp;"*",Board!K$3:K1181,""),"")</f>
        <v/>
      </c>
    </row>
    <row r="184" spans="1:18" x14ac:dyDescent="0.25">
      <c r="A184" s="4">
        <f t="shared" si="15"/>
        <v>44073</v>
      </c>
      <c r="B184" s="4">
        <v>44073</v>
      </c>
      <c r="C184" s="4">
        <v>44079</v>
      </c>
      <c r="D184" t="str">
        <f ca="1">IF(TODAY()&gt;=$A184,COUNTIFS(Board!K$3:K1181,"&lt;="&amp;$C184,Board!L$3:L1181,"="&amp;""),"")</f>
        <v/>
      </c>
      <c r="E184" t="str">
        <f ca="1">IF(TODAY()&gt;=$A184,COUNTIFS(Board!L$3:L1181,"&lt;="&amp;$C184,Board!M$3:M1181,"="&amp;""),"")</f>
        <v/>
      </c>
      <c r="F184" t="str">
        <f ca="1">IF(TODAY()&gt;=$A184,COUNTIFS(Board!M$3:M1181,"&lt;="&amp;$C184,Board!N$3:N1181,"="&amp;""),"")</f>
        <v/>
      </c>
      <c r="G184" t="str">
        <f t="shared" ca="1" si="11"/>
        <v/>
      </c>
      <c r="H184" t="str">
        <f ca="1">IF(TODAY()&gt;=$A184,COUNTIFS(Board!N$3:N1181,"&lt;="&amp;$C184,Board!O$3:O1181,"="&amp;""),"")</f>
        <v/>
      </c>
      <c r="I184" t="str">
        <f ca="1">IF(TODAY()&gt;=$A184,COUNTIFS(Board!O$3:O1181,"&lt;="&amp;$C184,Board!P$3:P1181,"="&amp;""),"")</f>
        <v/>
      </c>
      <c r="J184" t="str">
        <f t="shared" ca="1" si="12"/>
        <v/>
      </c>
      <c r="K184" t="str">
        <f ca="1">IF(TODAY()&gt;=$A184,COUNTIFS(Board!P$3:P1181,"&lt;="&amp;$C184,Board!Q$3:Q1181,"="&amp;""),"")</f>
        <v/>
      </c>
      <c r="L184" t="str">
        <f ca="1">IF(TODAY()&gt;=$A184,COUNTIFS(Board!Q$3:Q1181,"&lt;="&amp;$C184,Board!R$3:R1181,"="&amp;""),"")</f>
        <v/>
      </c>
      <c r="M184" t="str">
        <f t="shared" ca="1" si="13"/>
        <v/>
      </c>
      <c r="N184" t="str">
        <f ca="1">IF(M184&lt;&gt;"",COUNTIFS(Board!R$3:R1182,"&gt;="&amp;'Weekly Summary'!$B184,Board!R$3:R1182,"&lt;="&amp;'Weekly Summary'!$C184),"")</f>
        <v/>
      </c>
      <c r="O184" t="str">
        <f t="shared" ca="1" si="14"/>
        <v/>
      </c>
      <c r="P184" t="str">
        <f>IFERROR(AVERAGEIFS(Board!S$3:S$1000,Board!R$3:R1182,"&gt;="&amp;B184,Board!R$3:R1182,"&lt;="&amp;C184),"")</f>
        <v/>
      </c>
      <c r="Q184" t="str">
        <f ca="1">IF(D184&lt;&gt;"",COUNTIFS(Board!D$3:D$1000,"SPM"&amp;"*",Board!R$3:R$1000,""),"")</f>
        <v/>
      </c>
      <c r="R184" t="str">
        <f ca="1">IF(D184&lt;&gt;"",COUNTIFS(Board!D$3:D1182,"SPM"&amp;"*",Board!K$3:K1182,""),"")</f>
        <v/>
      </c>
    </row>
    <row r="185" spans="1:18" x14ac:dyDescent="0.25">
      <c r="A185" s="4">
        <f t="shared" si="15"/>
        <v>44080</v>
      </c>
      <c r="B185" s="4">
        <v>44080</v>
      </c>
      <c r="C185" s="4">
        <v>44086</v>
      </c>
      <c r="D185" t="str">
        <f ca="1">IF(TODAY()&gt;=$A185,COUNTIFS(Board!K$3:K1182,"&lt;="&amp;$C185,Board!L$3:L1182,"="&amp;""),"")</f>
        <v/>
      </c>
      <c r="E185" t="str">
        <f ca="1">IF(TODAY()&gt;=$A185,COUNTIFS(Board!L$3:L1182,"&lt;="&amp;$C185,Board!M$3:M1182,"="&amp;""),"")</f>
        <v/>
      </c>
      <c r="F185" t="str">
        <f ca="1">IF(TODAY()&gt;=$A185,COUNTIFS(Board!M$3:M1182,"&lt;="&amp;$C185,Board!N$3:N1182,"="&amp;""),"")</f>
        <v/>
      </c>
      <c r="G185" t="str">
        <f t="shared" ca="1" si="11"/>
        <v/>
      </c>
      <c r="H185" t="str">
        <f ca="1">IF(TODAY()&gt;=$A185,COUNTIFS(Board!N$3:N1182,"&lt;="&amp;$C185,Board!O$3:O1182,"="&amp;""),"")</f>
        <v/>
      </c>
      <c r="I185" t="str">
        <f ca="1">IF(TODAY()&gt;=$A185,COUNTIFS(Board!O$3:O1182,"&lt;="&amp;$C185,Board!P$3:P1182,"="&amp;""),"")</f>
        <v/>
      </c>
      <c r="J185" t="str">
        <f t="shared" ca="1" si="12"/>
        <v/>
      </c>
      <c r="K185" t="str">
        <f ca="1">IF(TODAY()&gt;=$A185,COUNTIFS(Board!P$3:P1182,"&lt;="&amp;$C185,Board!Q$3:Q1182,"="&amp;""),"")</f>
        <v/>
      </c>
      <c r="L185" t="str">
        <f ca="1">IF(TODAY()&gt;=$A185,COUNTIFS(Board!Q$3:Q1182,"&lt;="&amp;$C185,Board!R$3:R1182,"="&amp;""),"")</f>
        <v/>
      </c>
      <c r="M185" t="str">
        <f t="shared" ca="1" si="13"/>
        <v/>
      </c>
      <c r="N185" t="str">
        <f ca="1">IF(M185&lt;&gt;"",COUNTIFS(Board!R$3:R1183,"&gt;="&amp;'Weekly Summary'!$B185,Board!R$3:R1183,"&lt;="&amp;'Weekly Summary'!$C185),"")</f>
        <v/>
      </c>
      <c r="O185" t="str">
        <f t="shared" ca="1" si="14"/>
        <v/>
      </c>
      <c r="P185" t="str">
        <f>IFERROR(AVERAGEIFS(Board!S$3:S$1000,Board!R$3:R1183,"&gt;="&amp;B185,Board!R$3:R1183,"&lt;="&amp;C185),"")</f>
        <v/>
      </c>
      <c r="Q185" t="str">
        <f ca="1">IF(D185&lt;&gt;"",COUNTIFS(Board!D$3:D$1000,"SPM"&amp;"*",Board!R$3:R$1000,""),"")</f>
        <v/>
      </c>
      <c r="R185" t="str">
        <f ca="1">IF(D185&lt;&gt;"",COUNTIFS(Board!D$3:D1183,"SPM"&amp;"*",Board!K$3:K1183,""),"")</f>
        <v/>
      </c>
    </row>
    <row r="186" spans="1:18" x14ac:dyDescent="0.25">
      <c r="A186" s="4">
        <f t="shared" si="15"/>
        <v>44087</v>
      </c>
      <c r="B186" s="4">
        <v>44087</v>
      </c>
      <c r="C186" s="4">
        <v>44093</v>
      </c>
      <c r="D186" t="str">
        <f ca="1">IF(TODAY()&gt;=$A186,COUNTIFS(Board!K$3:K1183,"&lt;="&amp;$C186,Board!L$3:L1183,"="&amp;""),"")</f>
        <v/>
      </c>
      <c r="E186" t="str">
        <f ca="1">IF(TODAY()&gt;=$A186,COUNTIFS(Board!L$3:L1183,"&lt;="&amp;$C186,Board!M$3:M1183,"="&amp;""),"")</f>
        <v/>
      </c>
      <c r="F186" t="str">
        <f ca="1">IF(TODAY()&gt;=$A186,COUNTIFS(Board!M$3:M1183,"&lt;="&amp;$C186,Board!N$3:N1183,"="&amp;""),"")</f>
        <v/>
      </c>
      <c r="G186" t="str">
        <f t="shared" ca="1" si="11"/>
        <v/>
      </c>
      <c r="H186" t="str">
        <f ca="1">IF(TODAY()&gt;=$A186,COUNTIFS(Board!N$3:N1183,"&lt;="&amp;$C186,Board!O$3:O1183,"="&amp;""),"")</f>
        <v/>
      </c>
      <c r="I186" t="str">
        <f ca="1">IF(TODAY()&gt;=$A186,COUNTIFS(Board!O$3:O1183,"&lt;="&amp;$C186,Board!P$3:P1183,"="&amp;""),"")</f>
        <v/>
      </c>
      <c r="J186" t="str">
        <f t="shared" ca="1" si="12"/>
        <v/>
      </c>
      <c r="K186" t="str">
        <f ca="1">IF(TODAY()&gt;=$A186,COUNTIFS(Board!P$3:P1183,"&lt;="&amp;$C186,Board!Q$3:Q1183,"="&amp;""),"")</f>
        <v/>
      </c>
      <c r="L186" t="str">
        <f ca="1">IF(TODAY()&gt;=$A186,COUNTIFS(Board!Q$3:Q1183,"&lt;="&amp;$C186,Board!R$3:R1183,"="&amp;""),"")</f>
        <v/>
      </c>
      <c r="M186" t="str">
        <f t="shared" ca="1" si="13"/>
        <v/>
      </c>
      <c r="N186" t="str">
        <f ca="1">IF(M186&lt;&gt;"",COUNTIFS(Board!R$3:R1184,"&gt;="&amp;'Weekly Summary'!$B186,Board!R$3:R1184,"&lt;="&amp;'Weekly Summary'!$C186),"")</f>
        <v/>
      </c>
      <c r="O186" t="str">
        <f t="shared" ca="1" si="14"/>
        <v/>
      </c>
      <c r="P186" t="str">
        <f>IFERROR(AVERAGEIFS(Board!S$3:S$1000,Board!R$3:R1184,"&gt;="&amp;B186,Board!R$3:R1184,"&lt;="&amp;C186),"")</f>
        <v/>
      </c>
      <c r="Q186" t="str">
        <f ca="1">IF(D186&lt;&gt;"",COUNTIFS(Board!D$3:D$1000,"SPM"&amp;"*",Board!R$3:R$1000,""),"")</f>
        <v/>
      </c>
      <c r="R186" t="str">
        <f ca="1">IF(D186&lt;&gt;"",COUNTIFS(Board!D$3:D1184,"SPM"&amp;"*",Board!K$3:K1184,""),"")</f>
        <v/>
      </c>
    </row>
    <row r="187" spans="1:18" x14ac:dyDescent="0.25">
      <c r="A187" s="4">
        <f t="shared" si="15"/>
        <v>44094</v>
      </c>
      <c r="B187" s="4">
        <v>44094</v>
      </c>
      <c r="C187" s="4">
        <v>44100</v>
      </c>
      <c r="D187" t="str">
        <f ca="1">IF(TODAY()&gt;=$A187,COUNTIFS(Board!K$3:K1184,"&lt;="&amp;$C187,Board!L$3:L1184,"="&amp;""),"")</f>
        <v/>
      </c>
      <c r="E187" t="str">
        <f ca="1">IF(TODAY()&gt;=$A187,COUNTIFS(Board!L$3:L1184,"&lt;="&amp;$C187,Board!M$3:M1184,"="&amp;""),"")</f>
        <v/>
      </c>
      <c r="F187" t="str">
        <f ca="1">IF(TODAY()&gt;=$A187,COUNTIFS(Board!M$3:M1184,"&lt;="&amp;$C187,Board!N$3:N1184,"="&amp;""),"")</f>
        <v/>
      </c>
      <c r="G187" t="str">
        <f t="shared" ca="1" si="11"/>
        <v/>
      </c>
      <c r="H187" t="str">
        <f ca="1">IF(TODAY()&gt;=$A187,COUNTIFS(Board!N$3:N1184,"&lt;="&amp;$C187,Board!O$3:O1184,"="&amp;""),"")</f>
        <v/>
      </c>
      <c r="I187" t="str">
        <f ca="1">IF(TODAY()&gt;=$A187,COUNTIFS(Board!O$3:O1184,"&lt;="&amp;$C187,Board!P$3:P1184,"="&amp;""),"")</f>
        <v/>
      </c>
      <c r="J187" t="str">
        <f t="shared" ca="1" si="12"/>
        <v/>
      </c>
      <c r="K187" t="str">
        <f ca="1">IF(TODAY()&gt;=$A187,COUNTIFS(Board!P$3:P1184,"&lt;="&amp;$C187,Board!Q$3:Q1184,"="&amp;""),"")</f>
        <v/>
      </c>
      <c r="L187" t="str">
        <f ca="1">IF(TODAY()&gt;=$A187,COUNTIFS(Board!Q$3:Q1184,"&lt;="&amp;$C187,Board!R$3:R1184,"="&amp;""),"")</f>
        <v/>
      </c>
      <c r="M187" t="str">
        <f t="shared" ca="1" si="13"/>
        <v/>
      </c>
      <c r="N187" t="str">
        <f ca="1">IF(M187&lt;&gt;"",COUNTIFS(Board!R$3:R1185,"&gt;="&amp;'Weekly Summary'!$B187,Board!R$3:R1185,"&lt;="&amp;'Weekly Summary'!$C187),"")</f>
        <v/>
      </c>
      <c r="O187" t="str">
        <f t="shared" ca="1" si="14"/>
        <v/>
      </c>
      <c r="P187" t="str">
        <f>IFERROR(AVERAGEIFS(Board!S$3:S$1000,Board!R$3:R1185,"&gt;="&amp;B187,Board!R$3:R1185,"&lt;="&amp;C187),"")</f>
        <v/>
      </c>
      <c r="Q187" t="str">
        <f ca="1">IF(D187&lt;&gt;"",COUNTIFS(Board!D$3:D$1000,"SPM"&amp;"*",Board!R$3:R$1000,""),"")</f>
        <v/>
      </c>
      <c r="R187" t="str">
        <f ca="1">IF(D187&lt;&gt;"",COUNTIFS(Board!D$3:D1185,"SPM"&amp;"*",Board!K$3:K1185,""),"")</f>
        <v/>
      </c>
    </row>
    <row r="188" spans="1:18" x14ac:dyDescent="0.25">
      <c r="A188" s="4">
        <f t="shared" si="15"/>
        <v>44101</v>
      </c>
      <c r="B188" s="4">
        <v>44101</v>
      </c>
      <c r="C188" s="4">
        <v>44107</v>
      </c>
      <c r="D188" t="str">
        <f ca="1">IF(TODAY()&gt;=$A188,COUNTIFS(Board!K$3:K1185,"&lt;="&amp;$C188,Board!L$3:L1185,"="&amp;""),"")</f>
        <v/>
      </c>
      <c r="E188" t="str">
        <f ca="1">IF(TODAY()&gt;=$A188,COUNTIFS(Board!L$3:L1185,"&lt;="&amp;$C188,Board!M$3:M1185,"="&amp;""),"")</f>
        <v/>
      </c>
      <c r="F188" t="str">
        <f ca="1">IF(TODAY()&gt;=$A188,COUNTIFS(Board!M$3:M1185,"&lt;="&amp;$C188,Board!N$3:N1185,"="&amp;""),"")</f>
        <v/>
      </c>
      <c r="G188" t="str">
        <f t="shared" ca="1" si="11"/>
        <v/>
      </c>
      <c r="H188" t="str">
        <f ca="1">IF(TODAY()&gt;=$A188,COUNTIFS(Board!N$3:N1185,"&lt;="&amp;$C188,Board!O$3:O1185,"="&amp;""),"")</f>
        <v/>
      </c>
      <c r="I188" t="str">
        <f ca="1">IF(TODAY()&gt;=$A188,COUNTIFS(Board!O$3:O1185,"&lt;="&amp;$C188,Board!P$3:P1185,"="&amp;""),"")</f>
        <v/>
      </c>
      <c r="J188" t="str">
        <f t="shared" ca="1" si="12"/>
        <v/>
      </c>
      <c r="K188" t="str">
        <f ca="1">IF(TODAY()&gt;=$A188,COUNTIFS(Board!P$3:P1185,"&lt;="&amp;$C188,Board!Q$3:Q1185,"="&amp;""),"")</f>
        <v/>
      </c>
      <c r="L188" t="str">
        <f ca="1">IF(TODAY()&gt;=$A188,COUNTIFS(Board!Q$3:Q1185,"&lt;="&amp;$C188,Board!R$3:R1185,"="&amp;""),"")</f>
        <v/>
      </c>
      <c r="M188" t="str">
        <f t="shared" ca="1" si="13"/>
        <v/>
      </c>
      <c r="N188" t="str">
        <f ca="1">IF(M188&lt;&gt;"",COUNTIFS(Board!R$3:R1186,"&gt;="&amp;'Weekly Summary'!$B188,Board!R$3:R1186,"&lt;="&amp;'Weekly Summary'!$C188),"")</f>
        <v/>
      </c>
      <c r="O188" t="str">
        <f t="shared" ca="1" si="14"/>
        <v/>
      </c>
      <c r="P188" t="str">
        <f>IFERROR(AVERAGEIFS(Board!S$3:S$1000,Board!R$3:R1186,"&gt;="&amp;B188,Board!R$3:R1186,"&lt;="&amp;C188),"")</f>
        <v/>
      </c>
      <c r="Q188" t="str">
        <f ca="1">IF(D188&lt;&gt;"",COUNTIFS(Board!D$3:D$1000,"SPM"&amp;"*",Board!R$3:R$1000,""),"")</f>
        <v/>
      </c>
      <c r="R188" t="str">
        <f ca="1">IF(D188&lt;&gt;"",COUNTIFS(Board!D$3:D1186,"SPM"&amp;"*",Board!K$3:K1186,""),"")</f>
        <v/>
      </c>
    </row>
    <row r="189" spans="1:18" x14ac:dyDescent="0.25">
      <c r="A189" s="4">
        <f t="shared" si="15"/>
        <v>44108</v>
      </c>
      <c r="B189" s="4">
        <v>44108</v>
      </c>
      <c r="C189" s="4">
        <v>44114</v>
      </c>
      <c r="D189" t="str">
        <f ca="1">IF(TODAY()&gt;=$A189,COUNTIFS(Board!K$3:K1186,"&lt;="&amp;$C189,Board!L$3:L1186,"="&amp;""),"")</f>
        <v/>
      </c>
      <c r="E189" t="str">
        <f ca="1">IF(TODAY()&gt;=$A189,COUNTIFS(Board!L$3:L1186,"&lt;="&amp;$C189,Board!M$3:M1186,"="&amp;""),"")</f>
        <v/>
      </c>
      <c r="F189" t="str">
        <f ca="1">IF(TODAY()&gt;=$A189,COUNTIFS(Board!M$3:M1186,"&lt;="&amp;$C189,Board!N$3:N1186,"="&amp;""),"")</f>
        <v/>
      </c>
      <c r="G189" t="str">
        <f t="shared" ca="1" si="11"/>
        <v/>
      </c>
      <c r="H189" t="str">
        <f ca="1">IF(TODAY()&gt;=$A189,COUNTIFS(Board!N$3:N1186,"&lt;="&amp;$C189,Board!O$3:O1186,"="&amp;""),"")</f>
        <v/>
      </c>
      <c r="I189" t="str">
        <f ca="1">IF(TODAY()&gt;=$A189,COUNTIFS(Board!O$3:O1186,"&lt;="&amp;$C189,Board!P$3:P1186,"="&amp;""),"")</f>
        <v/>
      </c>
      <c r="J189" t="str">
        <f t="shared" ca="1" si="12"/>
        <v/>
      </c>
      <c r="K189" t="str">
        <f ca="1">IF(TODAY()&gt;=$A189,COUNTIFS(Board!P$3:P1186,"&lt;="&amp;$C189,Board!Q$3:Q1186,"="&amp;""),"")</f>
        <v/>
      </c>
      <c r="L189" t="str">
        <f ca="1">IF(TODAY()&gt;=$A189,COUNTIFS(Board!Q$3:Q1186,"&lt;="&amp;$C189,Board!R$3:R1186,"="&amp;""),"")</f>
        <v/>
      </c>
      <c r="M189" t="str">
        <f t="shared" ca="1" si="13"/>
        <v/>
      </c>
      <c r="N189" t="str">
        <f ca="1">IF(M189&lt;&gt;"",COUNTIFS(Board!R$3:R1187,"&gt;="&amp;'Weekly Summary'!$B189,Board!R$3:R1187,"&lt;="&amp;'Weekly Summary'!$C189),"")</f>
        <v/>
      </c>
      <c r="O189" t="str">
        <f t="shared" ca="1" si="14"/>
        <v/>
      </c>
      <c r="P189" t="str">
        <f>IFERROR(AVERAGEIFS(Board!S$3:S$1000,Board!R$3:R1187,"&gt;="&amp;B189,Board!R$3:R1187,"&lt;="&amp;C189),"")</f>
        <v/>
      </c>
      <c r="Q189" t="str">
        <f ca="1">IF(D189&lt;&gt;"",COUNTIFS(Board!D$3:D$1000,"SPM"&amp;"*",Board!R$3:R$1000,""),"")</f>
        <v/>
      </c>
      <c r="R189" t="str">
        <f ca="1">IF(D189&lt;&gt;"",COUNTIFS(Board!D$3:D1187,"SPM"&amp;"*",Board!K$3:K1187,""),"")</f>
        <v/>
      </c>
    </row>
    <row r="190" spans="1:18" x14ac:dyDescent="0.25">
      <c r="A190" s="4">
        <f t="shared" si="15"/>
        <v>44115</v>
      </c>
      <c r="B190" s="4">
        <v>44115</v>
      </c>
      <c r="C190" s="4">
        <v>44121</v>
      </c>
      <c r="D190" t="str">
        <f ca="1">IF(TODAY()&gt;=$A190,COUNTIFS(Board!K$3:K1187,"&lt;="&amp;$C190,Board!L$3:L1187,"="&amp;""),"")</f>
        <v/>
      </c>
      <c r="E190" t="str">
        <f ca="1">IF(TODAY()&gt;=$A190,COUNTIFS(Board!L$3:L1187,"&lt;="&amp;$C190,Board!M$3:M1187,"="&amp;""),"")</f>
        <v/>
      </c>
      <c r="F190" t="str">
        <f ca="1">IF(TODAY()&gt;=$A190,COUNTIFS(Board!M$3:M1187,"&lt;="&amp;$C190,Board!N$3:N1187,"="&amp;""),"")</f>
        <v/>
      </c>
      <c r="G190" t="str">
        <f t="shared" ca="1" si="11"/>
        <v/>
      </c>
      <c r="H190" t="str">
        <f ca="1">IF(TODAY()&gt;=$A190,COUNTIFS(Board!N$3:N1187,"&lt;="&amp;$C190,Board!O$3:O1187,"="&amp;""),"")</f>
        <v/>
      </c>
      <c r="I190" t="str">
        <f ca="1">IF(TODAY()&gt;=$A190,COUNTIFS(Board!O$3:O1187,"&lt;="&amp;$C190,Board!P$3:P1187,"="&amp;""),"")</f>
        <v/>
      </c>
      <c r="J190" t="str">
        <f t="shared" ca="1" si="12"/>
        <v/>
      </c>
      <c r="K190" t="str">
        <f ca="1">IF(TODAY()&gt;=$A190,COUNTIFS(Board!P$3:P1187,"&lt;="&amp;$C190,Board!Q$3:Q1187,"="&amp;""),"")</f>
        <v/>
      </c>
      <c r="L190" t="str">
        <f ca="1">IF(TODAY()&gt;=$A190,COUNTIFS(Board!Q$3:Q1187,"&lt;="&amp;$C190,Board!R$3:R1187,"="&amp;""),"")</f>
        <v/>
      </c>
      <c r="M190" t="str">
        <f t="shared" ca="1" si="13"/>
        <v/>
      </c>
      <c r="N190" t="str">
        <f ca="1">IF(M190&lt;&gt;"",COUNTIFS(Board!R$3:R1188,"&gt;="&amp;'Weekly Summary'!$B190,Board!R$3:R1188,"&lt;="&amp;'Weekly Summary'!$C190),"")</f>
        <v/>
      </c>
      <c r="O190" t="str">
        <f t="shared" ca="1" si="14"/>
        <v/>
      </c>
      <c r="P190" t="str">
        <f>IFERROR(AVERAGEIFS(Board!S$3:S$1000,Board!R$3:R1188,"&gt;="&amp;B190,Board!R$3:R1188,"&lt;="&amp;C190),"")</f>
        <v/>
      </c>
      <c r="Q190" t="str">
        <f ca="1">IF(D190&lt;&gt;"",COUNTIFS(Board!D$3:D$1000,"SPM"&amp;"*",Board!R$3:R$1000,""),"")</f>
        <v/>
      </c>
      <c r="R190" t="str">
        <f ca="1">IF(D190&lt;&gt;"",COUNTIFS(Board!D$3:D1188,"SPM"&amp;"*",Board!K$3:K1188,""),"")</f>
        <v/>
      </c>
    </row>
    <row r="191" spans="1:18" x14ac:dyDescent="0.25">
      <c r="A191" s="4">
        <f t="shared" si="15"/>
        <v>44122</v>
      </c>
      <c r="B191" s="4">
        <v>44122</v>
      </c>
      <c r="C191" s="4">
        <v>44128</v>
      </c>
      <c r="D191" t="str">
        <f ca="1">IF(TODAY()&gt;=$A191,COUNTIFS(Board!K$3:K1188,"&lt;="&amp;$C191,Board!L$3:L1188,"="&amp;""),"")</f>
        <v/>
      </c>
      <c r="E191" t="str">
        <f ca="1">IF(TODAY()&gt;=$A191,COUNTIFS(Board!L$3:L1188,"&lt;="&amp;$C191,Board!M$3:M1188,"="&amp;""),"")</f>
        <v/>
      </c>
      <c r="F191" t="str">
        <f ca="1">IF(TODAY()&gt;=$A191,COUNTIFS(Board!M$3:M1188,"&lt;="&amp;$C191,Board!N$3:N1188,"="&amp;""),"")</f>
        <v/>
      </c>
      <c r="G191" t="str">
        <f t="shared" ca="1" si="11"/>
        <v/>
      </c>
      <c r="H191" t="str">
        <f ca="1">IF(TODAY()&gt;=$A191,COUNTIFS(Board!N$3:N1188,"&lt;="&amp;$C191,Board!O$3:O1188,"="&amp;""),"")</f>
        <v/>
      </c>
      <c r="I191" t="str">
        <f ca="1">IF(TODAY()&gt;=$A191,COUNTIFS(Board!O$3:O1188,"&lt;="&amp;$C191,Board!P$3:P1188,"="&amp;""),"")</f>
        <v/>
      </c>
      <c r="J191" t="str">
        <f t="shared" ca="1" si="12"/>
        <v/>
      </c>
      <c r="K191" t="str">
        <f ca="1">IF(TODAY()&gt;=$A191,COUNTIFS(Board!P$3:P1188,"&lt;="&amp;$C191,Board!Q$3:Q1188,"="&amp;""),"")</f>
        <v/>
      </c>
      <c r="L191" t="str">
        <f ca="1">IF(TODAY()&gt;=$A191,COUNTIFS(Board!Q$3:Q1188,"&lt;="&amp;$C191,Board!R$3:R1188,"="&amp;""),"")</f>
        <v/>
      </c>
      <c r="M191" t="str">
        <f t="shared" ca="1" si="13"/>
        <v/>
      </c>
      <c r="N191" t="str">
        <f ca="1">IF(M191&lt;&gt;"",COUNTIFS(Board!R$3:R1189,"&gt;="&amp;'Weekly Summary'!$B191,Board!R$3:R1189,"&lt;="&amp;'Weekly Summary'!$C191),"")</f>
        <v/>
      </c>
      <c r="O191" t="str">
        <f t="shared" ca="1" si="14"/>
        <v/>
      </c>
      <c r="P191" t="str">
        <f>IFERROR(AVERAGEIFS(Board!S$3:S$1000,Board!R$3:R1189,"&gt;="&amp;B191,Board!R$3:R1189,"&lt;="&amp;C191),"")</f>
        <v/>
      </c>
      <c r="Q191" t="str">
        <f ca="1">IF(D191&lt;&gt;"",COUNTIFS(Board!D$3:D$1000,"SPM"&amp;"*",Board!R$3:R$1000,""),"")</f>
        <v/>
      </c>
      <c r="R191" t="str">
        <f ca="1">IF(D191&lt;&gt;"",COUNTIFS(Board!D$3:D1189,"SPM"&amp;"*",Board!K$3:K1189,""),"")</f>
        <v/>
      </c>
    </row>
    <row r="192" spans="1:18" x14ac:dyDescent="0.25">
      <c r="A192" s="4">
        <f t="shared" si="15"/>
        <v>44129</v>
      </c>
      <c r="B192" s="4">
        <v>44129</v>
      </c>
      <c r="C192" s="4">
        <v>44135</v>
      </c>
      <c r="D192" t="str">
        <f ca="1">IF(TODAY()&gt;=$A192,COUNTIFS(Board!K$3:K1189,"&lt;="&amp;$C192,Board!L$3:L1189,"="&amp;""),"")</f>
        <v/>
      </c>
      <c r="E192" t="str">
        <f ca="1">IF(TODAY()&gt;=$A192,COUNTIFS(Board!L$3:L1189,"&lt;="&amp;$C192,Board!M$3:M1189,"="&amp;""),"")</f>
        <v/>
      </c>
      <c r="F192" t="str">
        <f ca="1">IF(TODAY()&gt;=$A192,COUNTIFS(Board!M$3:M1189,"&lt;="&amp;$C192,Board!N$3:N1189,"="&amp;""),"")</f>
        <v/>
      </c>
      <c r="G192" t="str">
        <f t="shared" ca="1" si="11"/>
        <v/>
      </c>
      <c r="H192" t="str">
        <f ca="1">IF(TODAY()&gt;=$A192,COUNTIFS(Board!N$3:N1189,"&lt;="&amp;$C192,Board!O$3:O1189,"="&amp;""),"")</f>
        <v/>
      </c>
      <c r="I192" t="str">
        <f ca="1">IF(TODAY()&gt;=$A192,COUNTIFS(Board!O$3:O1189,"&lt;="&amp;$C192,Board!P$3:P1189,"="&amp;""),"")</f>
        <v/>
      </c>
      <c r="J192" t="str">
        <f t="shared" ca="1" si="12"/>
        <v/>
      </c>
      <c r="K192" t="str">
        <f ca="1">IF(TODAY()&gt;=$A192,COUNTIFS(Board!P$3:P1189,"&lt;="&amp;$C192,Board!Q$3:Q1189,"="&amp;""),"")</f>
        <v/>
      </c>
      <c r="L192" t="str">
        <f ca="1">IF(TODAY()&gt;=$A192,COUNTIFS(Board!Q$3:Q1189,"&lt;="&amp;$C192,Board!R$3:R1189,"="&amp;""),"")</f>
        <v/>
      </c>
      <c r="M192" t="str">
        <f t="shared" ca="1" si="13"/>
        <v/>
      </c>
      <c r="N192" t="str">
        <f ca="1">IF(M192&lt;&gt;"",COUNTIFS(Board!R$3:R1190,"&gt;="&amp;'Weekly Summary'!$B192,Board!R$3:R1190,"&lt;="&amp;'Weekly Summary'!$C192),"")</f>
        <v/>
      </c>
      <c r="O192" t="str">
        <f t="shared" ca="1" si="14"/>
        <v/>
      </c>
      <c r="P192" t="str">
        <f>IFERROR(AVERAGEIFS(Board!S$3:S$1000,Board!R$3:R1190,"&gt;="&amp;B192,Board!R$3:R1190,"&lt;="&amp;C192),"")</f>
        <v/>
      </c>
      <c r="Q192" t="str">
        <f ca="1">IF(D192&lt;&gt;"",COUNTIFS(Board!D$3:D$1000,"SPM"&amp;"*",Board!R$3:R$1000,""),"")</f>
        <v/>
      </c>
      <c r="R192" t="str">
        <f ca="1">IF(D192&lt;&gt;"",COUNTIFS(Board!D$3:D1190,"SPM"&amp;"*",Board!K$3:K1190,""),"")</f>
        <v/>
      </c>
    </row>
    <row r="193" spans="1:18" x14ac:dyDescent="0.25">
      <c r="A193" s="4">
        <f t="shared" si="15"/>
        <v>44136</v>
      </c>
      <c r="B193" s="4">
        <v>44136</v>
      </c>
      <c r="C193" s="4">
        <v>44142</v>
      </c>
      <c r="D193" t="str">
        <f ca="1">IF(TODAY()&gt;=$A193,COUNTIFS(Board!K$3:K1190,"&lt;="&amp;$C193,Board!L$3:L1190,"="&amp;""),"")</f>
        <v/>
      </c>
      <c r="E193" t="str">
        <f ca="1">IF(TODAY()&gt;=$A193,COUNTIFS(Board!L$3:L1190,"&lt;="&amp;$C193,Board!M$3:M1190,"="&amp;""),"")</f>
        <v/>
      </c>
      <c r="F193" t="str">
        <f ca="1">IF(TODAY()&gt;=$A193,COUNTIFS(Board!M$3:M1190,"&lt;="&amp;$C193,Board!N$3:N1190,"="&amp;""),"")</f>
        <v/>
      </c>
      <c r="G193" t="str">
        <f t="shared" ca="1" si="11"/>
        <v/>
      </c>
      <c r="H193" t="str">
        <f ca="1">IF(TODAY()&gt;=$A193,COUNTIFS(Board!N$3:N1190,"&lt;="&amp;$C193,Board!O$3:O1190,"="&amp;""),"")</f>
        <v/>
      </c>
      <c r="I193" t="str">
        <f ca="1">IF(TODAY()&gt;=$A193,COUNTIFS(Board!O$3:O1190,"&lt;="&amp;$C193,Board!P$3:P1190,"="&amp;""),"")</f>
        <v/>
      </c>
      <c r="J193" t="str">
        <f t="shared" ca="1" si="12"/>
        <v/>
      </c>
      <c r="K193" t="str">
        <f ca="1">IF(TODAY()&gt;=$A193,COUNTIFS(Board!P$3:P1190,"&lt;="&amp;$C193,Board!Q$3:Q1190,"="&amp;""),"")</f>
        <v/>
      </c>
      <c r="L193" t="str">
        <f ca="1">IF(TODAY()&gt;=$A193,COUNTIFS(Board!Q$3:Q1190,"&lt;="&amp;$C193,Board!R$3:R1190,"="&amp;""),"")</f>
        <v/>
      </c>
      <c r="M193" t="str">
        <f t="shared" ca="1" si="13"/>
        <v/>
      </c>
      <c r="N193" t="str">
        <f ca="1">IF(M193&lt;&gt;"",COUNTIFS(Board!R$3:R1191,"&gt;="&amp;'Weekly Summary'!$B193,Board!R$3:R1191,"&lt;="&amp;'Weekly Summary'!$C193),"")</f>
        <v/>
      </c>
      <c r="O193" t="str">
        <f t="shared" ca="1" si="14"/>
        <v/>
      </c>
      <c r="P193" t="str">
        <f>IFERROR(AVERAGEIFS(Board!S$3:S$1000,Board!R$3:R1191,"&gt;="&amp;B193,Board!R$3:R1191,"&lt;="&amp;C193),"")</f>
        <v/>
      </c>
      <c r="Q193" t="str">
        <f ca="1">IF(D193&lt;&gt;"",COUNTIFS(Board!D$3:D$1000,"SPM"&amp;"*",Board!R$3:R$1000,""),"")</f>
        <v/>
      </c>
      <c r="R193" t="str">
        <f ca="1">IF(D193&lt;&gt;"",COUNTIFS(Board!D$3:D1191,"SPM"&amp;"*",Board!K$3:K1191,""),"")</f>
        <v/>
      </c>
    </row>
    <row r="194" spans="1:18" x14ac:dyDescent="0.25">
      <c r="A194" s="4">
        <f t="shared" si="15"/>
        <v>44143</v>
      </c>
      <c r="B194" s="4">
        <v>44143</v>
      </c>
      <c r="C194" s="4">
        <v>44149</v>
      </c>
      <c r="D194" t="str">
        <f ca="1">IF(TODAY()&gt;=$A194,COUNTIFS(Board!K$3:K1191,"&lt;="&amp;$C194,Board!L$3:L1191,"="&amp;""),"")</f>
        <v/>
      </c>
      <c r="E194" t="str">
        <f ca="1">IF(TODAY()&gt;=$A194,COUNTIFS(Board!L$3:L1191,"&lt;="&amp;$C194,Board!M$3:M1191,"="&amp;""),"")</f>
        <v/>
      </c>
      <c r="F194" t="str">
        <f ca="1">IF(TODAY()&gt;=$A194,COUNTIFS(Board!M$3:M1191,"&lt;="&amp;$C194,Board!N$3:N1191,"="&amp;""),"")</f>
        <v/>
      </c>
      <c r="G194" t="str">
        <f t="shared" ca="1" si="11"/>
        <v/>
      </c>
      <c r="H194" t="str">
        <f ca="1">IF(TODAY()&gt;=$A194,COUNTIFS(Board!N$3:N1191,"&lt;="&amp;$C194,Board!O$3:O1191,"="&amp;""),"")</f>
        <v/>
      </c>
      <c r="I194" t="str">
        <f ca="1">IF(TODAY()&gt;=$A194,COUNTIFS(Board!O$3:O1191,"&lt;="&amp;$C194,Board!P$3:P1191,"="&amp;""),"")</f>
        <v/>
      </c>
      <c r="J194" t="str">
        <f t="shared" ca="1" si="12"/>
        <v/>
      </c>
      <c r="K194" t="str">
        <f ca="1">IF(TODAY()&gt;=$A194,COUNTIFS(Board!P$3:P1191,"&lt;="&amp;$C194,Board!Q$3:Q1191,"="&amp;""),"")</f>
        <v/>
      </c>
      <c r="L194" t="str">
        <f ca="1">IF(TODAY()&gt;=$A194,COUNTIFS(Board!Q$3:Q1191,"&lt;="&amp;$C194,Board!R$3:R1191,"="&amp;""),"")</f>
        <v/>
      </c>
      <c r="M194" t="str">
        <f t="shared" ca="1" si="13"/>
        <v/>
      </c>
      <c r="N194" t="str">
        <f ca="1">IF(M194&lt;&gt;"",COUNTIFS(Board!R$3:R1192,"&gt;="&amp;'Weekly Summary'!$B194,Board!R$3:R1192,"&lt;="&amp;'Weekly Summary'!$C194),"")</f>
        <v/>
      </c>
      <c r="O194" t="str">
        <f t="shared" ca="1" si="14"/>
        <v/>
      </c>
      <c r="P194" t="str">
        <f>IFERROR(AVERAGEIFS(Board!S$3:S$1000,Board!R$3:R1192,"&gt;="&amp;B194,Board!R$3:R1192,"&lt;="&amp;C194),"")</f>
        <v/>
      </c>
      <c r="Q194" t="str">
        <f ca="1">IF(D194&lt;&gt;"",COUNTIFS(Board!D$3:D$1000,"SPM"&amp;"*",Board!R$3:R$1000,""),"")</f>
        <v/>
      </c>
      <c r="R194" t="str">
        <f ca="1">IF(D194&lt;&gt;"",COUNTIFS(Board!D$3:D1192,"SPM"&amp;"*",Board!K$3:K1192,""),"")</f>
        <v/>
      </c>
    </row>
    <row r="195" spans="1:18" x14ac:dyDescent="0.25">
      <c r="A195" s="4">
        <f t="shared" si="15"/>
        <v>44150</v>
      </c>
      <c r="B195" s="4">
        <v>44150</v>
      </c>
      <c r="C195" s="4">
        <v>44156</v>
      </c>
      <c r="D195" t="str">
        <f ca="1">IF(TODAY()&gt;=$A195,COUNTIFS(Board!K$3:K1192,"&lt;="&amp;$C195,Board!L$3:L1192,"="&amp;""),"")</f>
        <v/>
      </c>
      <c r="E195" t="str">
        <f ca="1">IF(TODAY()&gt;=$A195,COUNTIFS(Board!L$3:L1192,"&lt;="&amp;$C195,Board!M$3:M1192,"="&amp;""),"")</f>
        <v/>
      </c>
      <c r="F195" t="str">
        <f ca="1">IF(TODAY()&gt;=$A195,COUNTIFS(Board!M$3:M1192,"&lt;="&amp;$C195,Board!N$3:N1192,"="&amp;""),"")</f>
        <v/>
      </c>
      <c r="G195" t="str">
        <f t="shared" ca="1" si="11"/>
        <v/>
      </c>
      <c r="H195" t="str">
        <f ca="1">IF(TODAY()&gt;=$A195,COUNTIFS(Board!N$3:N1192,"&lt;="&amp;$C195,Board!O$3:O1192,"="&amp;""),"")</f>
        <v/>
      </c>
      <c r="I195" t="str">
        <f ca="1">IF(TODAY()&gt;=$A195,COUNTIFS(Board!O$3:O1192,"&lt;="&amp;$C195,Board!P$3:P1192,"="&amp;""),"")</f>
        <v/>
      </c>
      <c r="J195" t="str">
        <f t="shared" ca="1" si="12"/>
        <v/>
      </c>
      <c r="K195" t="str">
        <f ca="1">IF(TODAY()&gt;=$A195,COUNTIFS(Board!P$3:P1192,"&lt;="&amp;$C195,Board!Q$3:Q1192,"="&amp;""),"")</f>
        <v/>
      </c>
      <c r="L195" t="str">
        <f ca="1">IF(TODAY()&gt;=$A195,COUNTIFS(Board!Q$3:Q1192,"&lt;="&amp;$C195,Board!R$3:R1192,"="&amp;""),"")</f>
        <v/>
      </c>
      <c r="M195" t="str">
        <f t="shared" ca="1" si="13"/>
        <v/>
      </c>
      <c r="N195" t="str">
        <f ca="1">IF(M195&lt;&gt;"",COUNTIFS(Board!R$3:R1193,"&gt;="&amp;'Weekly Summary'!$B195,Board!R$3:R1193,"&lt;="&amp;'Weekly Summary'!$C195),"")</f>
        <v/>
      </c>
      <c r="O195" t="str">
        <f t="shared" ca="1" si="14"/>
        <v/>
      </c>
      <c r="P195" t="str">
        <f>IFERROR(AVERAGEIFS(Board!S$3:S$1000,Board!R$3:R1193,"&gt;="&amp;B195,Board!R$3:R1193,"&lt;="&amp;C195),"")</f>
        <v/>
      </c>
      <c r="Q195" t="str">
        <f ca="1">IF(D195&lt;&gt;"",COUNTIFS(Board!D$3:D$1000,"SPM"&amp;"*",Board!R$3:R$1000,""),"")</f>
        <v/>
      </c>
      <c r="R195" t="str">
        <f ca="1">IF(D195&lt;&gt;"",COUNTIFS(Board!D$3:D1193,"SPM"&amp;"*",Board!K$3:K1193,""),"")</f>
        <v/>
      </c>
    </row>
    <row r="196" spans="1:18" x14ac:dyDescent="0.25">
      <c r="A196" s="4">
        <f t="shared" si="15"/>
        <v>44157</v>
      </c>
      <c r="B196" s="4">
        <v>44157</v>
      </c>
      <c r="C196" s="4">
        <v>44163</v>
      </c>
      <c r="D196" t="str">
        <f ca="1">IF(TODAY()&gt;=$A196,COUNTIFS(Board!K$3:K1193,"&lt;="&amp;$C196,Board!L$3:L1193,"="&amp;""),"")</f>
        <v/>
      </c>
      <c r="E196" t="str">
        <f ca="1">IF(TODAY()&gt;=$A196,COUNTIFS(Board!L$3:L1193,"&lt;="&amp;$C196,Board!M$3:M1193,"="&amp;""),"")</f>
        <v/>
      </c>
      <c r="F196" t="str">
        <f ca="1">IF(TODAY()&gt;=$A196,COUNTIFS(Board!M$3:M1193,"&lt;="&amp;$C196,Board!N$3:N1193,"="&amp;""),"")</f>
        <v/>
      </c>
      <c r="G196" t="str">
        <f t="shared" ref="G196:G259" ca="1" si="16">IF(F196&lt;&gt;"",IF(OR(E196,F196),1,0),"")</f>
        <v/>
      </c>
      <c r="H196" t="str">
        <f ca="1">IF(TODAY()&gt;=$A196,COUNTIFS(Board!N$3:N1193,"&lt;="&amp;$C196,Board!O$3:O1193,"="&amp;""),"")</f>
        <v/>
      </c>
      <c r="I196" t="str">
        <f ca="1">IF(TODAY()&gt;=$A196,COUNTIFS(Board!O$3:O1193,"&lt;="&amp;$C196,Board!P$3:P1193,"="&amp;""),"")</f>
        <v/>
      </c>
      <c r="J196" t="str">
        <f t="shared" ref="J196:J259" ca="1" si="17">IF(I196&lt;&gt;"",IF(OR(H196,I196),1,0),"")</f>
        <v/>
      </c>
      <c r="K196" t="str">
        <f ca="1">IF(TODAY()&gt;=$A196,COUNTIFS(Board!P$3:P1193,"&lt;="&amp;$C196,Board!Q$3:Q1193,"="&amp;""),"")</f>
        <v/>
      </c>
      <c r="L196" t="str">
        <f ca="1">IF(TODAY()&gt;=$A196,COUNTIFS(Board!Q$3:Q1193,"&lt;="&amp;$C196,Board!R$3:R1193,"="&amp;""),"")</f>
        <v/>
      </c>
      <c r="M196" t="str">
        <f t="shared" ref="M196:M259" ca="1" si="18">IF(L196&lt;&gt;"",IF(OR(K196,L196),1,0),"")</f>
        <v/>
      </c>
      <c r="N196" t="str">
        <f ca="1">IF(M196&lt;&gt;"",COUNTIFS(Board!R$3:R1194,"&gt;="&amp;'Weekly Summary'!$B196,Board!R$3:R1194,"&lt;="&amp;'Weekly Summary'!$C196),"")</f>
        <v/>
      </c>
      <c r="O196" t="str">
        <f t="shared" ref="O196:O259" ca="1" si="19">IF(N196&lt;&gt;"",O195+N196,"")</f>
        <v/>
      </c>
      <c r="P196" t="str">
        <f>IFERROR(AVERAGEIFS(Board!S$3:S$1000,Board!R$3:R1194,"&gt;="&amp;B196,Board!R$3:R1194,"&lt;="&amp;C196),"")</f>
        <v/>
      </c>
      <c r="Q196" t="str">
        <f ca="1">IF(D196&lt;&gt;"",COUNTIFS(Board!D$3:D$1000,"SPM"&amp;"*",Board!R$3:R$1000,""),"")</f>
        <v/>
      </c>
      <c r="R196" t="str">
        <f ca="1">IF(D196&lt;&gt;"",COUNTIFS(Board!D$3:D1194,"SPM"&amp;"*",Board!K$3:K1194,""),"")</f>
        <v/>
      </c>
    </row>
    <row r="197" spans="1:18" x14ac:dyDescent="0.25">
      <c r="A197" s="4">
        <f t="shared" si="15"/>
        <v>44164</v>
      </c>
      <c r="B197" s="4">
        <v>44164</v>
      </c>
      <c r="C197" s="4">
        <v>44170</v>
      </c>
      <c r="D197" t="str">
        <f ca="1">IF(TODAY()&gt;=$A197,COUNTIFS(Board!K$3:K1194,"&lt;="&amp;$C197,Board!L$3:L1194,"="&amp;""),"")</f>
        <v/>
      </c>
      <c r="E197" t="str">
        <f ca="1">IF(TODAY()&gt;=$A197,COUNTIFS(Board!L$3:L1194,"&lt;="&amp;$C197,Board!M$3:M1194,"="&amp;""),"")</f>
        <v/>
      </c>
      <c r="F197" t="str">
        <f ca="1">IF(TODAY()&gt;=$A197,COUNTIFS(Board!M$3:M1194,"&lt;="&amp;$C197,Board!N$3:N1194,"="&amp;""),"")</f>
        <v/>
      </c>
      <c r="G197" t="str">
        <f t="shared" ca="1" si="16"/>
        <v/>
      </c>
      <c r="H197" t="str">
        <f ca="1">IF(TODAY()&gt;=$A197,COUNTIFS(Board!N$3:N1194,"&lt;="&amp;$C197,Board!O$3:O1194,"="&amp;""),"")</f>
        <v/>
      </c>
      <c r="I197" t="str">
        <f ca="1">IF(TODAY()&gt;=$A197,COUNTIFS(Board!O$3:O1194,"&lt;="&amp;$C197,Board!P$3:P1194,"="&amp;""),"")</f>
        <v/>
      </c>
      <c r="J197" t="str">
        <f t="shared" ca="1" si="17"/>
        <v/>
      </c>
      <c r="K197" t="str">
        <f ca="1">IF(TODAY()&gt;=$A197,COUNTIFS(Board!P$3:P1194,"&lt;="&amp;$C197,Board!Q$3:Q1194,"="&amp;""),"")</f>
        <v/>
      </c>
      <c r="L197" t="str">
        <f ca="1">IF(TODAY()&gt;=$A197,COUNTIFS(Board!Q$3:Q1194,"&lt;="&amp;$C197,Board!R$3:R1194,"="&amp;""),"")</f>
        <v/>
      </c>
      <c r="M197" t="str">
        <f t="shared" ca="1" si="18"/>
        <v/>
      </c>
      <c r="N197" t="str">
        <f ca="1">IF(M197&lt;&gt;"",COUNTIFS(Board!R$3:R1195,"&gt;="&amp;'Weekly Summary'!$B197,Board!R$3:R1195,"&lt;="&amp;'Weekly Summary'!$C197),"")</f>
        <v/>
      </c>
      <c r="O197" t="str">
        <f t="shared" ca="1" si="19"/>
        <v/>
      </c>
      <c r="P197" t="str">
        <f>IFERROR(AVERAGEIFS(Board!S$3:S$1000,Board!R$3:R1195,"&gt;="&amp;B197,Board!R$3:R1195,"&lt;="&amp;C197),"")</f>
        <v/>
      </c>
      <c r="Q197" t="str">
        <f ca="1">IF(D197&lt;&gt;"",COUNTIFS(Board!D$3:D$1000,"SPM"&amp;"*",Board!R$3:R$1000,""),"")</f>
        <v/>
      </c>
      <c r="R197" t="str">
        <f ca="1">IF(D197&lt;&gt;"",COUNTIFS(Board!D$3:D1195,"SPM"&amp;"*",Board!K$3:K1195,""),"")</f>
        <v/>
      </c>
    </row>
    <row r="198" spans="1:18" x14ac:dyDescent="0.25">
      <c r="A198" s="4">
        <f t="shared" si="15"/>
        <v>44171</v>
      </c>
      <c r="B198" s="4">
        <v>44171</v>
      </c>
      <c r="C198" s="4">
        <v>44177</v>
      </c>
      <c r="D198" t="str">
        <f ca="1">IF(TODAY()&gt;=$A198,COUNTIFS(Board!K$3:K1195,"&lt;="&amp;$C198,Board!L$3:L1195,"="&amp;""),"")</f>
        <v/>
      </c>
      <c r="E198" t="str">
        <f ca="1">IF(TODAY()&gt;=$A198,COUNTIFS(Board!L$3:L1195,"&lt;="&amp;$C198,Board!M$3:M1195,"="&amp;""),"")</f>
        <v/>
      </c>
      <c r="F198" t="str">
        <f ca="1">IF(TODAY()&gt;=$A198,COUNTIFS(Board!M$3:M1195,"&lt;="&amp;$C198,Board!N$3:N1195,"="&amp;""),"")</f>
        <v/>
      </c>
      <c r="G198" t="str">
        <f t="shared" ca="1" si="16"/>
        <v/>
      </c>
      <c r="H198" t="str">
        <f ca="1">IF(TODAY()&gt;=$A198,COUNTIFS(Board!N$3:N1195,"&lt;="&amp;$C198,Board!O$3:O1195,"="&amp;""),"")</f>
        <v/>
      </c>
      <c r="I198" t="str">
        <f ca="1">IF(TODAY()&gt;=$A198,COUNTIFS(Board!O$3:O1195,"&lt;="&amp;$C198,Board!P$3:P1195,"="&amp;""),"")</f>
        <v/>
      </c>
      <c r="J198" t="str">
        <f t="shared" ca="1" si="17"/>
        <v/>
      </c>
      <c r="K198" t="str">
        <f ca="1">IF(TODAY()&gt;=$A198,COUNTIFS(Board!P$3:P1195,"&lt;="&amp;$C198,Board!Q$3:Q1195,"="&amp;""),"")</f>
        <v/>
      </c>
      <c r="L198" t="str">
        <f ca="1">IF(TODAY()&gt;=$A198,COUNTIFS(Board!Q$3:Q1195,"&lt;="&amp;$C198,Board!R$3:R1195,"="&amp;""),"")</f>
        <v/>
      </c>
      <c r="M198" t="str">
        <f t="shared" ca="1" si="18"/>
        <v/>
      </c>
      <c r="N198" t="str">
        <f ca="1">IF(M198&lt;&gt;"",COUNTIFS(Board!R$3:R1196,"&gt;="&amp;'Weekly Summary'!$B198,Board!R$3:R1196,"&lt;="&amp;'Weekly Summary'!$C198),"")</f>
        <v/>
      </c>
      <c r="O198" t="str">
        <f t="shared" ca="1" si="19"/>
        <v/>
      </c>
      <c r="P198" t="str">
        <f>IFERROR(AVERAGEIFS(Board!S$3:S$1000,Board!R$3:R1196,"&gt;="&amp;B198,Board!R$3:R1196,"&lt;="&amp;C198),"")</f>
        <v/>
      </c>
      <c r="Q198" t="str">
        <f ca="1">IF(D198&lt;&gt;"",COUNTIFS(Board!D$3:D$1000,"SPM"&amp;"*",Board!R$3:R$1000,""),"")</f>
        <v/>
      </c>
      <c r="R198" t="str">
        <f ca="1">IF(D198&lt;&gt;"",COUNTIFS(Board!D$3:D1196,"SPM"&amp;"*",Board!K$3:K1196,""),"")</f>
        <v/>
      </c>
    </row>
    <row r="199" spans="1:18" x14ac:dyDescent="0.25">
      <c r="A199" s="4">
        <f t="shared" si="15"/>
        <v>44178</v>
      </c>
      <c r="B199" s="4">
        <v>44178</v>
      </c>
      <c r="C199" s="4">
        <v>44184</v>
      </c>
      <c r="D199" t="str">
        <f ca="1">IF(TODAY()&gt;=$A199,COUNTIFS(Board!K$3:K1196,"&lt;="&amp;$C199,Board!L$3:L1196,"="&amp;""),"")</f>
        <v/>
      </c>
      <c r="E199" t="str">
        <f ca="1">IF(TODAY()&gt;=$A199,COUNTIFS(Board!L$3:L1196,"&lt;="&amp;$C199,Board!M$3:M1196,"="&amp;""),"")</f>
        <v/>
      </c>
      <c r="F199" t="str">
        <f ca="1">IF(TODAY()&gt;=$A199,COUNTIFS(Board!M$3:M1196,"&lt;="&amp;$C199,Board!N$3:N1196,"="&amp;""),"")</f>
        <v/>
      </c>
      <c r="G199" t="str">
        <f t="shared" ca="1" si="16"/>
        <v/>
      </c>
      <c r="H199" t="str">
        <f ca="1">IF(TODAY()&gt;=$A199,COUNTIFS(Board!N$3:N1196,"&lt;="&amp;$C199,Board!O$3:O1196,"="&amp;""),"")</f>
        <v/>
      </c>
      <c r="I199" t="str">
        <f ca="1">IF(TODAY()&gt;=$A199,COUNTIFS(Board!O$3:O1196,"&lt;="&amp;$C199,Board!P$3:P1196,"="&amp;""),"")</f>
        <v/>
      </c>
      <c r="J199" t="str">
        <f t="shared" ca="1" si="17"/>
        <v/>
      </c>
      <c r="K199" t="str">
        <f ca="1">IF(TODAY()&gt;=$A199,COUNTIFS(Board!P$3:P1196,"&lt;="&amp;$C199,Board!Q$3:Q1196,"="&amp;""),"")</f>
        <v/>
      </c>
      <c r="L199" t="str">
        <f ca="1">IF(TODAY()&gt;=$A199,COUNTIFS(Board!Q$3:Q1196,"&lt;="&amp;$C199,Board!R$3:R1196,"="&amp;""),"")</f>
        <v/>
      </c>
      <c r="M199" t="str">
        <f t="shared" ca="1" si="18"/>
        <v/>
      </c>
      <c r="N199" t="str">
        <f ca="1">IF(M199&lt;&gt;"",COUNTIFS(Board!R$3:R1197,"&gt;="&amp;'Weekly Summary'!$B199,Board!R$3:R1197,"&lt;="&amp;'Weekly Summary'!$C199),"")</f>
        <v/>
      </c>
      <c r="O199" t="str">
        <f t="shared" ca="1" si="19"/>
        <v/>
      </c>
      <c r="P199" t="str">
        <f>IFERROR(AVERAGEIFS(Board!S$3:S$1000,Board!R$3:R1197,"&gt;="&amp;B199,Board!R$3:R1197,"&lt;="&amp;C199),"")</f>
        <v/>
      </c>
      <c r="Q199" t="str">
        <f ca="1">IF(D199&lt;&gt;"",COUNTIFS(Board!D$3:D$1000,"SPM"&amp;"*",Board!R$3:R$1000,""),"")</f>
        <v/>
      </c>
      <c r="R199" t="str">
        <f ca="1">IF(D199&lt;&gt;"",COUNTIFS(Board!D$3:D1197,"SPM"&amp;"*",Board!K$3:K1197,""),"")</f>
        <v/>
      </c>
    </row>
    <row r="200" spans="1:18" x14ac:dyDescent="0.25">
      <c r="A200" s="4">
        <f t="shared" si="15"/>
        <v>44185</v>
      </c>
      <c r="B200" s="4">
        <v>44185</v>
      </c>
      <c r="C200" s="4">
        <v>44191</v>
      </c>
      <c r="D200" t="str">
        <f ca="1">IF(TODAY()&gt;=$A200,COUNTIFS(Board!K$3:K1197,"&lt;="&amp;$C200,Board!L$3:L1197,"="&amp;""),"")</f>
        <v/>
      </c>
      <c r="E200" t="str">
        <f ca="1">IF(TODAY()&gt;=$A200,COUNTIFS(Board!L$3:L1197,"&lt;="&amp;$C200,Board!M$3:M1197,"="&amp;""),"")</f>
        <v/>
      </c>
      <c r="F200" t="str">
        <f ca="1">IF(TODAY()&gt;=$A200,COUNTIFS(Board!M$3:M1197,"&lt;="&amp;$C200,Board!N$3:N1197,"="&amp;""),"")</f>
        <v/>
      </c>
      <c r="G200" t="str">
        <f t="shared" ca="1" si="16"/>
        <v/>
      </c>
      <c r="H200" t="str">
        <f ca="1">IF(TODAY()&gt;=$A200,COUNTIFS(Board!N$3:N1197,"&lt;="&amp;$C200,Board!O$3:O1197,"="&amp;""),"")</f>
        <v/>
      </c>
      <c r="I200" t="str">
        <f ca="1">IF(TODAY()&gt;=$A200,COUNTIFS(Board!O$3:O1197,"&lt;="&amp;$C200,Board!P$3:P1197,"="&amp;""),"")</f>
        <v/>
      </c>
      <c r="J200" t="str">
        <f t="shared" ca="1" si="17"/>
        <v/>
      </c>
      <c r="K200" t="str">
        <f ca="1">IF(TODAY()&gt;=$A200,COUNTIFS(Board!P$3:P1197,"&lt;="&amp;$C200,Board!Q$3:Q1197,"="&amp;""),"")</f>
        <v/>
      </c>
      <c r="L200" t="str">
        <f ca="1">IF(TODAY()&gt;=$A200,COUNTIFS(Board!Q$3:Q1197,"&lt;="&amp;$C200,Board!R$3:R1197,"="&amp;""),"")</f>
        <v/>
      </c>
      <c r="M200" t="str">
        <f t="shared" ca="1" si="18"/>
        <v/>
      </c>
      <c r="N200" t="str">
        <f ca="1">IF(M200&lt;&gt;"",COUNTIFS(Board!R$3:R1198,"&gt;="&amp;'Weekly Summary'!$B200,Board!R$3:R1198,"&lt;="&amp;'Weekly Summary'!$C200),"")</f>
        <v/>
      </c>
      <c r="O200" t="str">
        <f t="shared" ca="1" si="19"/>
        <v/>
      </c>
      <c r="P200" t="str">
        <f>IFERROR(AVERAGEIFS(Board!S$3:S$1000,Board!R$3:R1198,"&gt;="&amp;B200,Board!R$3:R1198,"&lt;="&amp;C200),"")</f>
        <v/>
      </c>
      <c r="Q200" t="str">
        <f ca="1">IF(D200&lt;&gt;"",COUNTIFS(Board!D$3:D$1000,"SPM"&amp;"*",Board!R$3:R$1000,""),"")</f>
        <v/>
      </c>
      <c r="R200" t="str">
        <f ca="1">IF(D200&lt;&gt;"",COUNTIFS(Board!D$3:D1198,"SPM"&amp;"*",Board!K$3:K1198,""),"")</f>
        <v/>
      </c>
    </row>
    <row r="201" spans="1:18" x14ac:dyDescent="0.25">
      <c r="A201" s="4">
        <f t="shared" si="15"/>
        <v>44192</v>
      </c>
      <c r="B201" s="4">
        <v>44192</v>
      </c>
      <c r="C201" s="4">
        <v>44198</v>
      </c>
      <c r="D201" t="str">
        <f ca="1">IF(TODAY()&gt;=$A201,COUNTIFS(Board!K$3:K1198,"&lt;="&amp;$C201,Board!L$3:L1198,"="&amp;""),"")</f>
        <v/>
      </c>
      <c r="E201" t="str">
        <f ca="1">IF(TODAY()&gt;=$A201,COUNTIFS(Board!L$3:L1198,"&lt;="&amp;$C201,Board!M$3:M1198,"="&amp;""),"")</f>
        <v/>
      </c>
      <c r="F201" t="str">
        <f ca="1">IF(TODAY()&gt;=$A201,COUNTIFS(Board!M$3:M1198,"&lt;="&amp;$C201,Board!N$3:N1198,"="&amp;""),"")</f>
        <v/>
      </c>
      <c r="G201" t="str">
        <f t="shared" ca="1" si="16"/>
        <v/>
      </c>
      <c r="H201" t="str">
        <f ca="1">IF(TODAY()&gt;=$A201,COUNTIFS(Board!N$3:N1198,"&lt;="&amp;$C201,Board!O$3:O1198,"="&amp;""),"")</f>
        <v/>
      </c>
      <c r="I201" t="str">
        <f ca="1">IF(TODAY()&gt;=$A201,COUNTIFS(Board!O$3:O1198,"&lt;="&amp;$C201,Board!P$3:P1198,"="&amp;""),"")</f>
        <v/>
      </c>
      <c r="J201" t="str">
        <f t="shared" ca="1" si="17"/>
        <v/>
      </c>
      <c r="K201" t="str">
        <f ca="1">IF(TODAY()&gt;=$A201,COUNTIFS(Board!P$3:P1198,"&lt;="&amp;$C201,Board!Q$3:Q1198,"="&amp;""),"")</f>
        <v/>
      </c>
      <c r="L201" t="str">
        <f ca="1">IF(TODAY()&gt;=$A201,COUNTIFS(Board!Q$3:Q1198,"&lt;="&amp;$C201,Board!R$3:R1198,"="&amp;""),"")</f>
        <v/>
      </c>
      <c r="M201" t="str">
        <f t="shared" ca="1" si="18"/>
        <v/>
      </c>
      <c r="N201" t="str">
        <f ca="1">IF(M201&lt;&gt;"",COUNTIFS(Board!R$3:R1199,"&gt;="&amp;'Weekly Summary'!$B201,Board!R$3:R1199,"&lt;="&amp;'Weekly Summary'!$C201),"")</f>
        <v/>
      </c>
      <c r="O201" t="str">
        <f t="shared" ca="1" si="19"/>
        <v/>
      </c>
      <c r="P201" t="str">
        <f>IFERROR(AVERAGEIFS(Board!S$3:S$1000,Board!R$3:R1199,"&gt;="&amp;B201,Board!R$3:R1199,"&lt;="&amp;C201),"")</f>
        <v/>
      </c>
      <c r="Q201" t="str">
        <f ca="1">IF(D201&lt;&gt;"",COUNTIFS(Board!D$3:D$1000,"SPM"&amp;"*",Board!R$3:R$1000,""),"")</f>
        <v/>
      </c>
      <c r="R201" t="str">
        <f ca="1">IF(D201&lt;&gt;"",COUNTIFS(Board!D$3:D1199,"SPM"&amp;"*",Board!K$3:K1199,""),"")</f>
        <v/>
      </c>
    </row>
    <row r="202" spans="1:18" x14ac:dyDescent="0.25">
      <c r="A202" s="4">
        <f t="shared" si="15"/>
        <v>44199</v>
      </c>
      <c r="B202" s="4">
        <v>44199</v>
      </c>
      <c r="C202" s="4">
        <v>44205</v>
      </c>
      <c r="D202" t="str">
        <f ca="1">IF(TODAY()&gt;=$A202,COUNTIFS(Board!K$3:K1199,"&lt;="&amp;$C202,Board!L$3:L1199,"="&amp;""),"")</f>
        <v/>
      </c>
      <c r="E202" t="str">
        <f ca="1">IF(TODAY()&gt;=$A202,COUNTIFS(Board!L$3:L1199,"&lt;="&amp;$C202,Board!M$3:M1199,"="&amp;""),"")</f>
        <v/>
      </c>
      <c r="F202" t="str">
        <f ca="1">IF(TODAY()&gt;=$A202,COUNTIFS(Board!M$3:M1199,"&lt;="&amp;$C202,Board!N$3:N1199,"="&amp;""),"")</f>
        <v/>
      </c>
      <c r="G202" t="str">
        <f t="shared" ca="1" si="16"/>
        <v/>
      </c>
      <c r="H202" t="str">
        <f ca="1">IF(TODAY()&gt;=$A202,COUNTIFS(Board!N$3:N1199,"&lt;="&amp;$C202,Board!O$3:O1199,"="&amp;""),"")</f>
        <v/>
      </c>
      <c r="I202" t="str">
        <f ca="1">IF(TODAY()&gt;=$A202,COUNTIFS(Board!O$3:O1199,"&lt;="&amp;$C202,Board!P$3:P1199,"="&amp;""),"")</f>
        <v/>
      </c>
      <c r="J202" t="str">
        <f t="shared" ca="1" si="17"/>
        <v/>
      </c>
      <c r="K202" t="str">
        <f ca="1">IF(TODAY()&gt;=$A202,COUNTIFS(Board!P$3:P1199,"&lt;="&amp;$C202,Board!Q$3:Q1199,"="&amp;""),"")</f>
        <v/>
      </c>
      <c r="L202" t="str">
        <f ca="1">IF(TODAY()&gt;=$A202,COUNTIFS(Board!Q$3:Q1199,"&lt;="&amp;$C202,Board!R$3:R1199,"="&amp;""),"")</f>
        <v/>
      </c>
      <c r="M202" t="str">
        <f t="shared" ca="1" si="18"/>
        <v/>
      </c>
      <c r="N202" t="str">
        <f ca="1">IF(M202&lt;&gt;"",COUNTIFS(Board!R$3:R1200,"&gt;="&amp;'Weekly Summary'!$B202,Board!R$3:R1200,"&lt;="&amp;'Weekly Summary'!$C202),"")</f>
        <v/>
      </c>
      <c r="O202" t="str">
        <f t="shared" ca="1" si="19"/>
        <v/>
      </c>
      <c r="P202" t="str">
        <f>IFERROR(AVERAGEIFS(Board!S$3:S$1000,Board!R$3:R1200,"&gt;="&amp;B202,Board!R$3:R1200,"&lt;="&amp;C202),"")</f>
        <v/>
      </c>
      <c r="Q202" t="str">
        <f ca="1">IF(D202&lt;&gt;"",COUNTIFS(Board!D$3:D$1000,"SPM"&amp;"*",Board!R$3:R$1000,""),"")</f>
        <v/>
      </c>
      <c r="R202" t="str">
        <f ca="1">IF(D202&lt;&gt;"",COUNTIFS(Board!D$3:D1200,"SPM"&amp;"*",Board!K$3:K1200,""),"")</f>
        <v/>
      </c>
    </row>
    <row r="203" spans="1:18" x14ac:dyDescent="0.25">
      <c r="A203" s="4">
        <f t="shared" si="15"/>
        <v>44206</v>
      </c>
      <c r="B203" s="4">
        <v>44206</v>
      </c>
      <c r="C203" s="4">
        <v>44212</v>
      </c>
      <c r="D203" t="str">
        <f ca="1">IF(TODAY()&gt;=$A203,COUNTIFS(Board!K$3:K1200,"&lt;="&amp;$C203,Board!L$3:L1200,"="&amp;""),"")</f>
        <v/>
      </c>
      <c r="E203" t="str">
        <f ca="1">IF(TODAY()&gt;=$A203,COUNTIFS(Board!L$3:L1200,"&lt;="&amp;$C203,Board!M$3:M1200,"="&amp;""),"")</f>
        <v/>
      </c>
      <c r="F203" t="str">
        <f ca="1">IF(TODAY()&gt;=$A203,COUNTIFS(Board!M$3:M1200,"&lt;="&amp;$C203,Board!N$3:N1200,"="&amp;""),"")</f>
        <v/>
      </c>
      <c r="G203" t="str">
        <f t="shared" ca="1" si="16"/>
        <v/>
      </c>
      <c r="H203" t="str">
        <f ca="1">IF(TODAY()&gt;=$A203,COUNTIFS(Board!N$3:N1200,"&lt;="&amp;$C203,Board!O$3:O1200,"="&amp;""),"")</f>
        <v/>
      </c>
      <c r="I203" t="str">
        <f ca="1">IF(TODAY()&gt;=$A203,COUNTIFS(Board!O$3:O1200,"&lt;="&amp;$C203,Board!P$3:P1200,"="&amp;""),"")</f>
        <v/>
      </c>
      <c r="J203" t="str">
        <f t="shared" ca="1" si="17"/>
        <v/>
      </c>
      <c r="K203" t="str">
        <f ca="1">IF(TODAY()&gt;=$A203,COUNTIFS(Board!P$3:P1200,"&lt;="&amp;$C203,Board!Q$3:Q1200,"="&amp;""),"")</f>
        <v/>
      </c>
      <c r="L203" t="str">
        <f ca="1">IF(TODAY()&gt;=$A203,COUNTIFS(Board!Q$3:Q1200,"&lt;="&amp;$C203,Board!R$3:R1200,"="&amp;""),"")</f>
        <v/>
      </c>
      <c r="M203" t="str">
        <f t="shared" ca="1" si="18"/>
        <v/>
      </c>
      <c r="N203" t="str">
        <f ca="1">IF(M203&lt;&gt;"",COUNTIFS(Board!R$3:R1201,"&gt;="&amp;'Weekly Summary'!$B203,Board!R$3:R1201,"&lt;="&amp;'Weekly Summary'!$C203),"")</f>
        <v/>
      </c>
      <c r="O203" t="str">
        <f t="shared" ca="1" si="19"/>
        <v/>
      </c>
      <c r="P203" t="str">
        <f>IFERROR(AVERAGEIFS(Board!S$3:S$1000,Board!R$3:R1201,"&gt;="&amp;B203,Board!R$3:R1201,"&lt;="&amp;C203),"")</f>
        <v/>
      </c>
      <c r="Q203" t="str">
        <f ca="1">IF(D203&lt;&gt;"",COUNTIFS(Board!D$3:D$1000,"SPM"&amp;"*",Board!R$3:R$1000,""),"")</f>
        <v/>
      </c>
      <c r="R203" t="str">
        <f ca="1">IF(D203&lt;&gt;"",COUNTIFS(Board!D$3:D1201,"SPM"&amp;"*",Board!K$3:K1201,""),"")</f>
        <v/>
      </c>
    </row>
    <row r="204" spans="1:18" x14ac:dyDescent="0.25">
      <c r="A204" s="4">
        <f t="shared" si="15"/>
        <v>44213</v>
      </c>
      <c r="B204" s="4">
        <v>44213</v>
      </c>
      <c r="C204" s="4">
        <v>44219</v>
      </c>
      <c r="D204" t="str">
        <f ca="1">IF(TODAY()&gt;=$A204,COUNTIFS(Board!K$3:K1201,"&lt;="&amp;$C204,Board!L$3:L1201,"="&amp;""),"")</f>
        <v/>
      </c>
      <c r="E204" t="str">
        <f ca="1">IF(TODAY()&gt;=$A204,COUNTIFS(Board!L$3:L1201,"&lt;="&amp;$C204,Board!M$3:M1201,"="&amp;""),"")</f>
        <v/>
      </c>
      <c r="F204" t="str">
        <f ca="1">IF(TODAY()&gt;=$A204,COUNTIFS(Board!M$3:M1201,"&lt;="&amp;$C204,Board!N$3:N1201,"="&amp;""),"")</f>
        <v/>
      </c>
      <c r="G204" t="str">
        <f t="shared" ca="1" si="16"/>
        <v/>
      </c>
      <c r="H204" t="str">
        <f ca="1">IF(TODAY()&gt;=$A204,COUNTIFS(Board!N$3:N1201,"&lt;="&amp;$C204,Board!O$3:O1201,"="&amp;""),"")</f>
        <v/>
      </c>
      <c r="I204" t="str">
        <f ca="1">IF(TODAY()&gt;=$A204,COUNTIFS(Board!O$3:O1201,"&lt;="&amp;$C204,Board!P$3:P1201,"="&amp;""),"")</f>
        <v/>
      </c>
      <c r="J204" t="str">
        <f t="shared" ca="1" si="17"/>
        <v/>
      </c>
      <c r="K204" t="str">
        <f ca="1">IF(TODAY()&gt;=$A204,COUNTIFS(Board!P$3:P1201,"&lt;="&amp;$C204,Board!Q$3:Q1201,"="&amp;""),"")</f>
        <v/>
      </c>
      <c r="L204" t="str">
        <f ca="1">IF(TODAY()&gt;=$A204,COUNTIFS(Board!Q$3:Q1201,"&lt;="&amp;$C204,Board!R$3:R1201,"="&amp;""),"")</f>
        <v/>
      </c>
      <c r="M204" t="str">
        <f t="shared" ca="1" si="18"/>
        <v/>
      </c>
      <c r="N204" t="str">
        <f ca="1">IF(M204&lt;&gt;"",COUNTIFS(Board!R$3:R1202,"&gt;="&amp;'Weekly Summary'!$B204,Board!R$3:R1202,"&lt;="&amp;'Weekly Summary'!$C204),"")</f>
        <v/>
      </c>
      <c r="O204" t="str">
        <f t="shared" ca="1" si="19"/>
        <v/>
      </c>
      <c r="P204" t="str">
        <f>IFERROR(AVERAGEIFS(Board!S$3:S$1000,Board!R$3:R1202,"&gt;="&amp;B204,Board!R$3:R1202,"&lt;="&amp;C204),"")</f>
        <v/>
      </c>
      <c r="Q204" t="str">
        <f ca="1">IF(D204&lt;&gt;"",COUNTIFS(Board!D$3:D$1000,"SPM"&amp;"*",Board!R$3:R$1000,""),"")</f>
        <v/>
      </c>
      <c r="R204" t="str">
        <f ca="1">IF(D204&lt;&gt;"",COUNTIFS(Board!D$3:D1202,"SPM"&amp;"*",Board!K$3:K1202,""),"")</f>
        <v/>
      </c>
    </row>
    <row r="205" spans="1:18" x14ac:dyDescent="0.25">
      <c r="A205" s="4">
        <f t="shared" si="15"/>
        <v>44220</v>
      </c>
      <c r="B205" s="4">
        <v>44220</v>
      </c>
      <c r="C205" s="4">
        <v>44226</v>
      </c>
      <c r="D205" t="str">
        <f ca="1">IF(TODAY()&gt;=$A205,COUNTIFS(Board!K$3:K1202,"&lt;="&amp;$C205,Board!L$3:L1202,"="&amp;""),"")</f>
        <v/>
      </c>
      <c r="E205" t="str">
        <f ca="1">IF(TODAY()&gt;=$A205,COUNTIFS(Board!L$3:L1202,"&lt;="&amp;$C205,Board!M$3:M1202,"="&amp;""),"")</f>
        <v/>
      </c>
      <c r="F205" t="str">
        <f ca="1">IF(TODAY()&gt;=$A205,COUNTIFS(Board!M$3:M1202,"&lt;="&amp;$C205,Board!N$3:N1202,"="&amp;""),"")</f>
        <v/>
      </c>
      <c r="G205" t="str">
        <f t="shared" ca="1" si="16"/>
        <v/>
      </c>
      <c r="H205" t="str">
        <f ca="1">IF(TODAY()&gt;=$A205,COUNTIFS(Board!N$3:N1202,"&lt;="&amp;$C205,Board!O$3:O1202,"="&amp;""),"")</f>
        <v/>
      </c>
      <c r="I205" t="str">
        <f ca="1">IF(TODAY()&gt;=$A205,COUNTIFS(Board!O$3:O1202,"&lt;="&amp;$C205,Board!P$3:P1202,"="&amp;""),"")</f>
        <v/>
      </c>
      <c r="J205" t="str">
        <f t="shared" ca="1" si="17"/>
        <v/>
      </c>
      <c r="K205" t="str">
        <f ca="1">IF(TODAY()&gt;=$A205,COUNTIFS(Board!P$3:P1202,"&lt;="&amp;$C205,Board!Q$3:Q1202,"="&amp;""),"")</f>
        <v/>
      </c>
      <c r="L205" t="str">
        <f ca="1">IF(TODAY()&gt;=$A205,COUNTIFS(Board!Q$3:Q1202,"&lt;="&amp;$C205,Board!R$3:R1202,"="&amp;""),"")</f>
        <v/>
      </c>
      <c r="M205" t="str">
        <f t="shared" ca="1" si="18"/>
        <v/>
      </c>
      <c r="N205" t="str">
        <f ca="1">IF(M205&lt;&gt;"",COUNTIFS(Board!R$3:R1203,"&gt;="&amp;'Weekly Summary'!$B205,Board!R$3:R1203,"&lt;="&amp;'Weekly Summary'!$C205),"")</f>
        <v/>
      </c>
      <c r="O205" t="str">
        <f t="shared" ca="1" si="19"/>
        <v/>
      </c>
      <c r="P205" t="str">
        <f>IFERROR(AVERAGEIFS(Board!S$3:S$1000,Board!R$3:R1203,"&gt;="&amp;B205,Board!R$3:R1203,"&lt;="&amp;C205),"")</f>
        <v/>
      </c>
      <c r="Q205" t="str">
        <f ca="1">IF(D205&lt;&gt;"",COUNTIFS(Board!D$3:D$1000,"SPM"&amp;"*",Board!R$3:R$1000,""),"")</f>
        <v/>
      </c>
      <c r="R205" t="str">
        <f ca="1">IF(D205&lt;&gt;"",COUNTIFS(Board!D$3:D1203,"SPM"&amp;"*",Board!K$3:K1203,""),"")</f>
        <v/>
      </c>
    </row>
    <row r="206" spans="1:18" x14ac:dyDescent="0.25">
      <c r="A206" s="4">
        <f t="shared" si="15"/>
        <v>44227</v>
      </c>
      <c r="B206" s="4">
        <v>44227</v>
      </c>
      <c r="C206" s="4">
        <v>44233</v>
      </c>
      <c r="D206" t="str">
        <f ca="1">IF(TODAY()&gt;=$A206,COUNTIFS(Board!K$3:K1203,"&lt;="&amp;$C206,Board!L$3:L1203,"="&amp;""),"")</f>
        <v/>
      </c>
      <c r="E206" t="str">
        <f ca="1">IF(TODAY()&gt;=$A206,COUNTIFS(Board!L$3:L1203,"&lt;="&amp;$C206,Board!M$3:M1203,"="&amp;""),"")</f>
        <v/>
      </c>
      <c r="F206" t="str">
        <f ca="1">IF(TODAY()&gt;=$A206,COUNTIFS(Board!M$3:M1203,"&lt;="&amp;$C206,Board!N$3:N1203,"="&amp;""),"")</f>
        <v/>
      </c>
      <c r="G206" t="str">
        <f t="shared" ca="1" si="16"/>
        <v/>
      </c>
      <c r="H206" t="str">
        <f ca="1">IF(TODAY()&gt;=$A206,COUNTIFS(Board!N$3:N1203,"&lt;="&amp;$C206,Board!O$3:O1203,"="&amp;""),"")</f>
        <v/>
      </c>
      <c r="I206" t="str">
        <f ca="1">IF(TODAY()&gt;=$A206,COUNTIFS(Board!O$3:O1203,"&lt;="&amp;$C206,Board!P$3:P1203,"="&amp;""),"")</f>
        <v/>
      </c>
      <c r="J206" t="str">
        <f t="shared" ca="1" si="17"/>
        <v/>
      </c>
      <c r="K206" t="str">
        <f ca="1">IF(TODAY()&gt;=$A206,COUNTIFS(Board!P$3:P1203,"&lt;="&amp;$C206,Board!Q$3:Q1203,"="&amp;""),"")</f>
        <v/>
      </c>
      <c r="L206" t="str">
        <f ca="1">IF(TODAY()&gt;=$A206,COUNTIFS(Board!Q$3:Q1203,"&lt;="&amp;$C206,Board!R$3:R1203,"="&amp;""),"")</f>
        <v/>
      </c>
      <c r="M206" t="str">
        <f t="shared" ca="1" si="18"/>
        <v/>
      </c>
      <c r="N206" t="str">
        <f ca="1">IF(M206&lt;&gt;"",COUNTIFS(Board!R$3:R1204,"&gt;="&amp;'Weekly Summary'!$B206,Board!R$3:R1204,"&lt;="&amp;'Weekly Summary'!$C206),"")</f>
        <v/>
      </c>
      <c r="O206" t="str">
        <f t="shared" ca="1" si="19"/>
        <v/>
      </c>
      <c r="P206" t="str">
        <f>IFERROR(AVERAGEIFS(Board!S$3:S$1000,Board!R$3:R1204,"&gt;="&amp;B206,Board!R$3:R1204,"&lt;="&amp;C206),"")</f>
        <v/>
      </c>
      <c r="Q206" t="str">
        <f ca="1">IF(D206&lt;&gt;"",COUNTIFS(Board!D$3:D$1000,"SPM"&amp;"*",Board!R$3:R$1000,""),"")</f>
        <v/>
      </c>
      <c r="R206" t="str">
        <f ca="1">IF(D206&lt;&gt;"",COUNTIFS(Board!D$3:D1204,"SPM"&amp;"*",Board!K$3:K1204,""),"")</f>
        <v/>
      </c>
    </row>
    <row r="207" spans="1:18" x14ac:dyDescent="0.25">
      <c r="A207" s="4">
        <f t="shared" si="15"/>
        <v>44234</v>
      </c>
      <c r="B207" s="4">
        <v>44234</v>
      </c>
      <c r="C207" s="4">
        <v>44240</v>
      </c>
      <c r="D207" t="str">
        <f ca="1">IF(TODAY()&gt;=$A207,COUNTIFS(Board!K$3:K1204,"&lt;="&amp;$C207,Board!L$3:L1204,"="&amp;""),"")</f>
        <v/>
      </c>
      <c r="E207" t="str">
        <f ca="1">IF(TODAY()&gt;=$A207,COUNTIFS(Board!L$3:L1204,"&lt;="&amp;$C207,Board!M$3:M1204,"="&amp;""),"")</f>
        <v/>
      </c>
      <c r="F207" t="str">
        <f ca="1">IF(TODAY()&gt;=$A207,COUNTIFS(Board!M$3:M1204,"&lt;="&amp;$C207,Board!N$3:N1204,"="&amp;""),"")</f>
        <v/>
      </c>
      <c r="G207" t="str">
        <f t="shared" ca="1" si="16"/>
        <v/>
      </c>
      <c r="H207" t="str">
        <f ca="1">IF(TODAY()&gt;=$A207,COUNTIFS(Board!N$3:N1204,"&lt;="&amp;$C207,Board!O$3:O1204,"="&amp;""),"")</f>
        <v/>
      </c>
      <c r="I207" t="str">
        <f ca="1">IF(TODAY()&gt;=$A207,COUNTIFS(Board!O$3:O1204,"&lt;="&amp;$C207,Board!P$3:P1204,"="&amp;""),"")</f>
        <v/>
      </c>
      <c r="J207" t="str">
        <f t="shared" ca="1" si="17"/>
        <v/>
      </c>
      <c r="K207" t="str">
        <f ca="1">IF(TODAY()&gt;=$A207,COUNTIFS(Board!P$3:P1204,"&lt;="&amp;$C207,Board!Q$3:Q1204,"="&amp;""),"")</f>
        <v/>
      </c>
      <c r="L207" t="str">
        <f ca="1">IF(TODAY()&gt;=$A207,COUNTIFS(Board!Q$3:Q1204,"&lt;="&amp;$C207,Board!R$3:R1204,"="&amp;""),"")</f>
        <v/>
      </c>
      <c r="M207" t="str">
        <f t="shared" ca="1" si="18"/>
        <v/>
      </c>
      <c r="N207" t="str">
        <f ca="1">IF(M207&lt;&gt;"",COUNTIFS(Board!R$3:R1205,"&gt;="&amp;'Weekly Summary'!$B207,Board!R$3:R1205,"&lt;="&amp;'Weekly Summary'!$C207),"")</f>
        <v/>
      </c>
      <c r="O207" t="str">
        <f t="shared" ca="1" si="19"/>
        <v/>
      </c>
      <c r="P207" t="str">
        <f>IFERROR(AVERAGEIFS(Board!S$3:S$1000,Board!R$3:R1205,"&gt;="&amp;B207,Board!R$3:R1205,"&lt;="&amp;C207),"")</f>
        <v/>
      </c>
      <c r="Q207" t="str">
        <f ca="1">IF(D207&lt;&gt;"",COUNTIFS(Board!D$3:D$1000,"SPM"&amp;"*",Board!R$3:R$1000,""),"")</f>
        <v/>
      </c>
      <c r="R207" t="str">
        <f ca="1">IF(D207&lt;&gt;"",COUNTIFS(Board!D$3:D1205,"SPM"&amp;"*",Board!K$3:K1205,""),"")</f>
        <v/>
      </c>
    </row>
    <row r="208" spans="1:18" x14ac:dyDescent="0.25">
      <c r="A208" s="4">
        <f t="shared" si="15"/>
        <v>44241</v>
      </c>
      <c r="B208" s="4">
        <v>44241</v>
      </c>
      <c r="C208" s="4">
        <v>44247</v>
      </c>
      <c r="D208" t="str">
        <f ca="1">IF(TODAY()&gt;=$A208,COUNTIFS(Board!K$3:K1205,"&lt;="&amp;$C208,Board!L$3:L1205,"="&amp;""),"")</f>
        <v/>
      </c>
      <c r="E208" t="str">
        <f ca="1">IF(TODAY()&gt;=$A208,COUNTIFS(Board!L$3:L1205,"&lt;="&amp;$C208,Board!M$3:M1205,"="&amp;""),"")</f>
        <v/>
      </c>
      <c r="F208" t="str">
        <f ca="1">IF(TODAY()&gt;=$A208,COUNTIFS(Board!M$3:M1205,"&lt;="&amp;$C208,Board!N$3:N1205,"="&amp;""),"")</f>
        <v/>
      </c>
      <c r="G208" t="str">
        <f t="shared" ca="1" si="16"/>
        <v/>
      </c>
      <c r="H208" t="str">
        <f ca="1">IF(TODAY()&gt;=$A208,COUNTIFS(Board!N$3:N1205,"&lt;="&amp;$C208,Board!O$3:O1205,"="&amp;""),"")</f>
        <v/>
      </c>
      <c r="I208" t="str">
        <f ca="1">IF(TODAY()&gt;=$A208,COUNTIFS(Board!O$3:O1205,"&lt;="&amp;$C208,Board!P$3:P1205,"="&amp;""),"")</f>
        <v/>
      </c>
      <c r="J208" t="str">
        <f t="shared" ca="1" si="17"/>
        <v/>
      </c>
      <c r="K208" t="str">
        <f ca="1">IF(TODAY()&gt;=$A208,COUNTIFS(Board!P$3:P1205,"&lt;="&amp;$C208,Board!Q$3:Q1205,"="&amp;""),"")</f>
        <v/>
      </c>
      <c r="L208" t="str">
        <f ca="1">IF(TODAY()&gt;=$A208,COUNTIFS(Board!Q$3:Q1205,"&lt;="&amp;$C208,Board!R$3:R1205,"="&amp;""),"")</f>
        <v/>
      </c>
      <c r="M208" t="str">
        <f t="shared" ca="1" si="18"/>
        <v/>
      </c>
      <c r="N208" t="str">
        <f ca="1">IF(M208&lt;&gt;"",COUNTIFS(Board!R$3:R1206,"&gt;="&amp;'Weekly Summary'!$B208,Board!R$3:R1206,"&lt;="&amp;'Weekly Summary'!$C208),"")</f>
        <v/>
      </c>
      <c r="O208" t="str">
        <f t="shared" ca="1" si="19"/>
        <v/>
      </c>
      <c r="P208" t="str">
        <f>IFERROR(AVERAGEIFS(Board!S$3:S$1000,Board!R$3:R1206,"&gt;="&amp;B208,Board!R$3:R1206,"&lt;="&amp;C208),"")</f>
        <v/>
      </c>
      <c r="Q208" t="str">
        <f ca="1">IF(D208&lt;&gt;"",COUNTIFS(Board!D$3:D$1000,"SPM"&amp;"*",Board!R$3:R$1000,""),"")</f>
        <v/>
      </c>
      <c r="R208" t="str">
        <f ca="1">IF(D208&lt;&gt;"",COUNTIFS(Board!D$3:D1206,"SPM"&amp;"*",Board!K$3:K1206,""),"")</f>
        <v/>
      </c>
    </row>
    <row r="209" spans="1:18" x14ac:dyDescent="0.25">
      <c r="A209" s="4">
        <f t="shared" si="15"/>
        <v>44248</v>
      </c>
      <c r="B209" s="4">
        <v>44248</v>
      </c>
      <c r="C209" s="4">
        <v>44254</v>
      </c>
      <c r="D209" t="str">
        <f ca="1">IF(TODAY()&gt;=$A209,COUNTIFS(Board!K$3:K1206,"&lt;="&amp;$C209,Board!L$3:L1206,"="&amp;""),"")</f>
        <v/>
      </c>
      <c r="E209" t="str">
        <f ca="1">IF(TODAY()&gt;=$A209,COUNTIFS(Board!L$3:L1206,"&lt;="&amp;$C209,Board!M$3:M1206,"="&amp;""),"")</f>
        <v/>
      </c>
      <c r="F209" t="str">
        <f ca="1">IF(TODAY()&gt;=$A209,COUNTIFS(Board!M$3:M1206,"&lt;="&amp;$C209,Board!N$3:N1206,"="&amp;""),"")</f>
        <v/>
      </c>
      <c r="G209" t="str">
        <f t="shared" ca="1" si="16"/>
        <v/>
      </c>
      <c r="H209" t="str">
        <f ca="1">IF(TODAY()&gt;=$A209,COUNTIFS(Board!N$3:N1206,"&lt;="&amp;$C209,Board!O$3:O1206,"="&amp;""),"")</f>
        <v/>
      </c>
      <c r="I209" t="str">
        <f ca="1">IF(TODAY()&gt;=$A209,COUNTIFS(Board!O$3:O1206,"&lt;="&amp;$C209,Board!P$3:P1206,"="&amp;""),"")</f>
        <v/>
      </c>
      <c r="J209" t="str">
        <f t="shared" ca="1" si="17"/>
        <v/>
      </c>
      <c r="K209" t="str">
        <f ca="1">IF(TODAY()&gt;=$A209,COUNTIFS(Board!P$3:P1206,"&lt;="&amp;$C209,Board!Q$3:Q1206,"="&amp;""),"")</f>
        <v/>
      </c>
      <c r="L209" t="str">
        <f ca="1">IF(TODAY()&gt;=$A209,COUNTIFS(Board!Q$3:Q1206,"&lt;="&amp;$C209,Board!R$3:R1206,"="&amp;""),"")</f>
        <v/>
      </c>
      <c r="M209" t="str">
        <f t="shared" ca="1" si="18"/>
        <v/>
      </c>
      <c r="N209" t="str">
        <f ca="1">IF(M209&lt;&gt;"",COUNTIFS(Board!R$3:R1207,"&gt;="&amp;'Weekly Summary'!$B209,Board!R$3:R1207,"&lt;="&amp;'Weekly Summary'!$C209),"")</f>
        <v/>
      </c>
      <c r="O209" t="str">
        <f t="shared" ca="1" si="19"/>
        <v/>
      </c>
      <c r="P209" t="str">
        <f>IFERROR(AVERAGEIFS(Board!S$3:S$1000,Board!R$3:R1207,"&gt;="&amp;B209,Board!R$3:R1207,"&lt;="&amp;C209),"")</f>
        <v/>
      </c>
      <c r="Q209" t="str">
        <f ca="1">IF(D209&lt;&gt;"",COUNTIFS(Board!D$3:D$1000,"SPM"&amp;"*",Board!R$3:R$1000,""),"")</f>
        <v/>
      </c>
      <c r="R209" t="str">
        <f ca="1">IF(D209&lt;&gt;"",COUNTIFS(Board!D$3:D1207,"SPM"&amp;"*",Board!K$3:K1207,""),"")</f>
        <v/>
      </c>
    </row>
    <row r="210" spans="1:18" x14ac:dyDescent="0.25">
      <c r="A210" s="4">
        <f t="shared" si="15"/>
        <v>44255</v>
      </c>
      <c r="B210" s="4">
        <v>44255</v>
      </c>
      <c r="C210" s="4">
        <v>44261</v>
      </c>
      <c r="D210" t="str">
        <f ca="1">IF(TODAY()&gt;=$A210,COUNTIFS(Board!K$3:K1207,"&lt;="&amp;$C210,Board!L$3:L1207,"="&amp;""),"")</f>
        <v/>
      </c>
      <c r="E210" t="str">
        <f ca="1">IF(TODAY()&gt;=$A210,COUNTIFS(Board!L$3:L1207,"&lt;="&amp;$C210,Board!M$3:M1207,"="&amp;""),"")</f>
        <v/>
      </c>
      <c r="F210" t="str">
        <f ca="1">IF(TODAY()&gt;=$A210,COUNTIFS(Board!M$3:M1207,"&lt;="&amp;$C210,Board!N$3:N1207,"="&amp;""),"")</f>
        <v/>
      </c>
      <c r="G210" t="str">
        <f t="shared" ca="1" si="16"/>
        <v/>
      </c>
      <c r="H210" t="str">
        <f ca="1">IF(TODAY()&gt;=$A210,COUNTIFS(Board!N$3:N1207,"&lt;="&amp;$C210,Board!O$3:O1207,"="&amp;""),"")</f>
        <v/>
      </c>
      <c r="I210" t="str">
        <f ca="1">IF(TODAY()&gt;=$A210,COUNTIFS(Board!O$3:O1207,"&lt;="&amp;$C210,Board!P$3:P1207,"="&amp;""),"")</f>
        <v/>
      </c>
      <c r="J210" t="str">
        <f t="shared" ca="1" si="17"/>
        <v/>
      </c>
      <c r="K210" t="str">
        <f ca="1">IF(TODAY()&gt;=$A210,COUNTIFS(Board!P$3:P1207,"&lt;="&amp;$C210,Board!Q$3:Q1207,"="&amp;""),"")</f>
        <v/>
      </c>
      <c r="L210" t="str">
        <f ca="1">IF(TODAY()&gt;=$A210,COUNTIFS(Board!Q$3:Q1207,"&lt;="&amp;$C210,Board!R$3:R1207,"="&amp;""),"")</f>
        <v/>
      </c>
      <c r="M210" t="str">
        <f t="shared" ca="1" si="18"/>
        <v/>
      </c>
      <c r="N210" t="str">
        <f ca="1">IF(M210&lt;&gt;"",COUNTIFS(Board!R$3:R1208,"&gt;="&amp;'Weekly Summary'!$B210,Board!R$3:R1208,"&lt;="&amp;'Weekly Summary'!$C210),"")</f>
        <v/>
      </c>
      <c r="O210" t="str">
        <f t="shared" ca="1" si="19"/>
        <v/>
      </c>
      <c r="P210" t="str">
        <f>IFERROR(AVERAGEIFS(Board!S$3:S$1000,Board!R$3:R1208,"&gt;="&amp;B210,Board!R$3:R1208,"&lt;="&amp;C210),"")</f>
        <v/>
      </c>
      <c r="Q210" t="str">
        <f ca="1">IF(D210&lt;&gt;"",COUNTIFS(Board!D$3:D$1000,"SPM"&amp;"*",Board!R$3:R$1000,""),"")</f>
        <v/>
      </c>
      <c r="R210" t="str">
        <f ca="1">IF(D210&lt;&gt;"",COUNTIFS(Board!D$3:D1208,"SPM"&amp;"*",Board!K$3:K1208,""),"")</f>
        <v/>
      </c>
    </row>
    <row r="211" spans="1:18" x14ac:dyDescent="0.25">
      <c r="A211" s="4">
        <f t="shared" si="15"/>
        <v>44262</v>
      </c>
      <c r="B211" s="4">
        <v>44262</v>
      </c>
      <c r="C211" s="4">
        <v>44268</v>
      </c>
      <c r="D211" t="str">
        <f ca="1">IF(TODAY()&gt;=$A211,COUNTIFS(Board!K$3:K1208,"&lt;="&amp;$C211,Board!L$3:L1208,"="&amp;""),"")</f>
        <v/>
      </c>
      <c r="E211" t="str">
        <f ca="1">IF(TODAY()&gt;=$A211,COUNTIFS(Board!L$3:L1208,"&lt;="&amp;$C211,Board!M$3:M1208,"="&amp;""),"")</f>
        <v/>
      </c>
      <c r="F211" t="str">
        <f ca="1">IF(TODAY()&gt;=$A211,COUNTIFS(Board!M$3:M1208,"&lt;="&amp;$C211,Board!N$3:N1208,"="&amp;""),"")</f>
        <v/>
      </c>
      <c r="G211" t="str">
        <f t="shared" ca="1" si="16"/>
        <v/>
      </c>
      <c r="H211" t="str">
        <f ca="1">IF(TODAY()&gt;=$A211,COUNTIFS(Board!N$3:N1208,"&lt;="&amp;$C211,Board!O$3:O1208,"="&amp;""),"")</f>
        <v/>
      </c>
      <c r="I211" t="str">
        <f ca="1">IF(TODAY()&gt;=$A211,COUNTIFS(Board!O$3:O1208,"&lt;="&amp;$C211,Board!P$3:P1208,"="&amp;""),"")</f>
        <v/>
      </c>
      <c r="J211" t="str">
        <f t="shared" ca="1" si="17"/>
        <v/>
      </c>
      <c r="K211" t="str">
        <f ca="1">IF(TODAY()&gt;=$A211,COUNTIFS(Board!P$3:P1208,"&lt;="&amp;$C211,Board!Q$3:Q1208,"="&amp;""),"")</f>
        <v/>
      </c>
      <c r="L211" t="str">
        <f ca="1">IF(TODAY()&gt;=$A211,COUNTIFS(Board!Q$3:Q1208,"&lt;="&amp;$C211,Board!R$3:R1208,"="&amp;""),"")</f>
        <v/>
      </c>
      <c r="M211" t="str">
        <f t="shared" ca="1" si="18"/>
        <v/>
      </c>
      <c r="N211" t="str">
        <f ca="1">IF(M211&lt;&gt;"",COUNTIFS(Board!R$3:R1209,"&gt;="&amp;'Weekly Summary'!$B211,Board!R$3:R1209,"&lt;="&amp;'Weekly Summary'!$C211),"")</f>
        <v/>
      </c>
      <c r="O211" t="str">
        <f t="shared" ca="1" si="19"/>
        <v/>
      </c>
      <c r="P211" t="str">
        <f>IFERROR(AVERAGEIFS(Board!S$3:S$1000,Board!R$3:R1209,"&gt;="&amp;B211,Board!R$3:R1209,"&lt;="&amp;C211),"")</f>
        <v/>
      </c>
      <c r="Q211" t="str">
        <f ca="1">IF(D211&lt;&gt;"",COUNTIFS(Board!D$3:D$1000,"SPM"&amp;"*",Board!R$3:R$1000,""),"")</f>
        <v/>
      </c>
      <c r="R211" t="str">
        <f ca="1">IF(D211&lt;&gt;"",COUNTIFS(Board!D$3:D1209,"SPM"&amp;"*",Board!K$3:K1209,""),"")</f>
        <v/>
      </c>
    </row>
    <row r="212" spans="1:18" x14ac:dyDescent="0.25">
      <c r="A212" s="4">
        <f t="shared" ref="A212:A268" si="20">B212</f>
        <v>44269</v>
      </c>
      <c r="B212" s="4">
        <v>44269</v>
      </c>
      <c r="C212" s="4">
        <v>44275</v>
      </c>
      <c r="D212" t="str">
        <f ca="1">IF(TODAY()&gt;=$A212,COUNTIFS(Board!K$3:K1209,"&lt;="&amp;$C212,Board!L$3:L1209,"="&amp;""),"")</f>
        <v/>
      </c>
      <c r="E212" t="str">
        <f ca="1">IF(TODAY()&gt;=$A212,COUNTIFS(Board!L$3:L1209,"&lt;="&amp;$C212,Board!M$3:M1209,"="&amp;""),"")</f>
        <v/>
      </c>
      <c r="F212" t="str">
        <f ca="1">IF(TODAY()&gt;=$A212,COUNTIFS(Board!M$3:M1209,"&lt;="&amp;$C212,Board!N$3:N1209,"="&amp;""),"")</f>
        <v/>
      </c>
      <c r="G212" t="str">
        <f t="shared" ca="1" si="16"/>
        <v/>
      </c>
      <c r="H212" t="str">
        <f ca="1">IF(TODAY()&gt;=$A212,COUNTIFS(Board!N$3:N1209,"&lt;="&amp;$C212,Board!O$3:O1209,"="&amp;""),"")</f>
        <v/>
      </c>
      <c r="I212" t="str">
        <f ca="1">IF(TODAY()&gt;=$A212,COUNTIFS(Board!O$3:O1209,"&lt;="&amp;$C212,Board!P$3:P1209,"="&amp;""),"")</f>
        <v/>
      </c>
      <c r="J212" t="str">
        <f t="shared" ca="1" si="17"/>
        <v/>
      </c>
      <c r="K212" t="str">
        <f ca="1">IF(TODAY()&gt;=$A212,COUNTIFS(Board!P$3:P1209,"&lt;="&amp;$C212,Board!Q$3:Q1209,"="&amp;""),"")</f>
        <v/>
      </c>
      <c r="L212" t="str">
        <f ca="1">IF(TODAY()&gt;=$A212,COUNTIFS(Board!Q$3:Q1209,"&lt;="&amp;$C212,Board!R$3:R1209,"="&amp;""),"")</f>
        <v/>
      </c>
      <c r="M212" t="str">
        <f t="shared" ca="1" si="18"/>
        <v/>
      </c>
      <c r="N212" t="str">
        <f ca="1">IF(M212&lt;&gt;"",COUNTIFS(Board!R$3:R1210,"&gt;="&amp;'Weekly Summary'!$B212,Board!R$3:R1210,"&lt;="&amp;'Weekly Summary'!$C212),"")</f>
        <v/>
      </c>
      <c r="O212" t="str">
        <f t="shared" ca="1" si="19"/>
        <v/>
      </c>
      <c r="P212" t="str">
        <f>IFERROR(AVERAGEIFS(Board!S$3:S$1000,Board!R$3:R1210,"&gt;="&amp;B212,Board!R$3:R1210,"&lt;="&amp;C212),"")</f>
        <v/>
      </c>
      <c r="Q212" t="str">
        <f ca="1">IF(D212&lt;&gt;"",COUNTIFS(Board!D$3:D$1000,"SPM"&amp;"*",Board!R$3:R$1000,""),"")</f>
        <v/>
      </c>
      <c r="R212" t="str">
        <f ca="1">IF(D212&lt;&gt;"",COUNTIFS(Board!D$3:D1210,"SPM"&amp;"*",Board!K$3:K1210,""),"")</f>
        <v/>
      </c>
    </row>
    <row r="213" spans="1:18" x14ac:dyDescent="0.25">
      <c r="A213" s="4">
        <f t="shared" si="20"/>
        <v>44276</v>
      </c>
      <c r="B213" s="4">
        <v>44276</v>
      </c>
      <c r="C213" s="4">
        <v>44282</v>
      </c>
      <c r="D213" t="str">
        <f ca="1">IF(TODAY()&gt;=$A213,COUNTIFS(Board!K$3:K1210,"&lt;="&amp;$C213,Board!L$3:L1210,"="&amp;""),"")</f>
        <v/>
      </c>
      <c r="E213" t="str">
        <f ca="1">IF(TODAY()&gt;=$A213,COUNTIFS(Board!L$3:L1210,"&lt;="&amp;$C213,Board!M$3:M1210,"="&amp;""),"")</f>
        <v/>
      </c>
      <c r="F213" t="str">
        <f ca="1">IF(TODAY()&gt;=$A213,COUNTIFS(Board!M$3:M1210,"&lt;="&amp;$C213,Board!N$3:N1210,"="&amp;""),"")</f>
        <v/>
      </c>
      <c r="G213" t="str">
        <f t="shared" ca="1" si="16"/>
        <v/>
      </c>
      <c r="H213" t="str">
        <f ca="1">IF(TODAY()&gt;=$A213,COUNTIFS(Board!N$3:N1210,"&lt;="&amp;$C213,Board!O$3:O1210,"="&amp;""),"")</f>
        <v/>
      </c>
      <c r="I213" t="str">
        <f ca="1">IF(TODAY()&gt;=$A213,COUNTIFS(Board!O$3:O1210,"&lt;="&amp;$C213,Board!P$3:P1210,"="&amp;""),"")</f>
        <v/>
      </c>
      <c r="J213" t="str">
        <f t="shared" ca="1" si="17"/>
        <v/>
      </c>
      <c r="K213" t="str">
        <f ca="1">IF(TODAY()&gt;=$A213,COUNTIFS(Board!P$3:P1210,"&lt;="&amp;$C213,Board!Q$3:Q1210,"="&amp;""),"")</f>
        <v/>
      </c>
      <c r="L213" t="str">
        <f ca="1">IF(TODAY()&gt;=$A213,COUNTIFS(Board!Q$3:Q1210,"&lt;="&amp;$C213,Board!R$3:R1210,"="&amp;""),"")</f>
        <v/>
      </c>
      <c r="M213" t="str">
        <f t="shared" ca="1" si="18"/>
        <v/>
      </c>
      <c r="N213" t="str">
        <f ca="1">IF(M213&lt;&gt;"",COUNTIFS(Board!R$3:R1211,"&gt;="&amp;'Weekly Summary'!$B213,Board!R$3:R1211,"&lt;="&amp;'Weekly Summary'!$C213),"")</f>
        <v/>
      </c>
      <c r="O213" t="str">
        <f t="shared" ca="1" si="19"/>
        <v/>
      </c>
      <c r="P213" t="str">
        <f>IFERROR(AVERAGEIFS(Board!S$3:S$1000,Board!R$3:R1211,"&gt;="&amp;B213,Board!R$3:R1211,"&lt;="&amp;C213),"")</f>
        <v/>
      </c>
      <c r="Q213" t="str">
        <f ca="1">IF(D213&lt;&gt;"",COUNTIFS(Board!D$3:D$1000,"SPM"&amp;"*",Board!R$3:R$1000,""),"")</f>
        <v/>
      </c>
      <c r="R213" t="str">
        <f ca="1">IF(D213&lt;&gt;"",COUNTIFS(Board!D$3:D1211,"SPM"&amp;"*",Board!K$3:K1211,""),"")</f>
        <v/>
      </c>
    </row>
    <row r="214" spans="1:18" x14ac:dyDescent="0.25">
      <c r="A214" s="4">
        <f t="shared" si="20"/>
        <v>44283</v>
      </c>
      <c r="B214" s="4">
        <v>44283</v>
      </c>
      <c r="C214" s="4">
        <v>44289</v>
      </c>
      <c r="D214" t="str">
        <f ca="1">IF(TODAY()&gt;=$A214,COUNTIFS(Board!K$3:K1211,"&lt;="&amp;$C214,Board!L$3:L1211,"="&amp;""),"")</f>
        <v/>
      </c>
      <c r="E214" t="str">
        <f ca="1">IF(TODAY()&gt;=$A214,COUNTIFS(Board!L$3:L1211,"&lt;="&amp;$C214,Board!M$3:M1211,"="&amp;""),"")</f>
        <v/>
      </c>
      <c r="F214" t="str">
        <f ca="1">IF(TODAY()&gt;=$A214,COUNTIFS(Board!M$3:M1211,"&lt;="&amp;$C214,Board!N$3:N1211,"="&amp;""),"")</f>
        <v/>
      </c>
      <c r="G214" t="str">
        <f t="shared" ca="1" si="16"/>
        <v/>
      </c>
      <c r="H214" t="str">
        <f ca="1">IF(TODAY()&gt;=$A214,COUNTIFS(Board!N$3:N1211,"&lt;="&amp;$C214,Board!O$3:O1211,"="&amp;""),"")</f>
        <v/>
      </c>
      <c r="I214" t="str">
        <f ca="1">IF(TODAY()&gt;=$A214,COUNTIFS(Board!O$3:O1211,"&lt;="&amp;$C214,Board!P$3:P1211,"="&amp;""),"")</f>
        <v/>
      </c>
      <c r="J214" t="str">
        <f t="shared" ca="1" si="17"/>
        <v/>
      </c>
      <c r="K214" t="str">
        <f ca="1">IF(TODAY()&gt;=$A214,COUNTIFS(Board!P$3:P1211,"&lt;="&amp;$C214,Board!Q$3:Q1211,"="&amp;""),"")</f>
        <v/>
      </c>
      <c r="L214" t="str">
        <f ca="1">IF(TODAY()&gt;=$A214,COUNTIFS(Board!Q$3:Q1211,"&lt;="&amp;$C214,Board!R$3:R1211,"="&amp;""),"")</f>
        <v/>
      </c>
      <c r="M214" t="str">
        <f t="shared" ca="1" si="18"/>
        <v/>
      </c>
      <c r="N214" t="str">
        <f ca="1">IF(M214&lt;&gt;"",COUNTIFS(Board!R$3:R1212,"&gt;="&amp;'Weekly Summary'!$B214,Board!R$3:R1212,"&lt;="&amp;'Weekly Summary'!$C214),"")</f>
        <v/>
      </c>
      <c r="O214" t="str">
        <f t="shared" ca="1" si="19"/>
        <v/>
      </c>
      <c r="P214" t="str">
        <f>IFERROR(AVERAGEIFS(Board!S$3:S$1000,Board!R$3:R1212,"&gt;="&amp;B214,Board!R$3:R1212,"&lt;="&amp;C214),"")</f>
        <v/>
      </c>
      <c r="Q214" t="str">
        <f ca="1">IF(D214&lt;&gt;"",COUNTIFS(Board!D$3:D$1000,"SPM"&amp;"*",Board!R$3:R$1000,""),"")</f>
        <v/>
      </c>
      <c r="R214" t="str">
        <f ca="1">IF(D214&lt;&gt;"",COUNTIFS(Board!D$3:D1212,"SPM"&amp;"*",Board!K$3:K1212,""),"")</f>
        <v/>
      </c>
    </row>
    <row r="215" spans="1:18" x14ac:dyDescent="0.25">
      <c r="A215" s="4">
        <f t="shared" si="20"/>
        <v>44290</v>
      </c>
      <c r="B215" s="4">
        <v>44290</v>
      </c>
      <c r="C215" s="4">
        <v>44296</v>
      </c>
      <c r="D215" t="str">
        <f ca="1">IF(TODAY()&gt;=$A215,COUNTIFS(Board!K$3:K1212,"&lt;="&amp;$C215,Board!L$3:L1212,"="&amp;""),"")</f>
        <v/>
      </c>
      <c r="E215" t="str">
        <f ca="1">IF(TODAY()&gt;=$A215,COUNTIFS(Board!L$3:L1212,"&lt;="&amp;$C215,Board!M$3:M1212,"="&amp;""),"")</f>
        <v/>
      </c>
      <c r="F215" t="str">
        <f ca="1">IF(TODAY()&gt;=$A215,COUNTIFS(Board!M$3:M1212,"&lt;="&amp;$C215,Board!N$3:N1212,"="&amp;""),"")</f>
        <v/>
      </c>
      <c r="G215" t="str">
        <f t="shared" ca="1" si="16"/>
        <v/>
      </c>
      <c r="H215" t="str">
        <f ca="1">IF(TODAY()&gt;=$A215,COUNTIFS(Board!N$3:N1212,"&lt;="&amp;$C215,Board!O$3:O1212,"="&amp;""),"")</f>
        <v/>
      </c>
      <c r="I215" t="str">
        <f ca="1">IF(TODAY()&gt;=$A215,COUNTIFS(Board!O$3:O1212,"&lt;="&amp;$C215,Board!P$3:P1212,"="&amp;""),"")</f>
        <v/>
      </c>
      <c r="J215" t="str">
        <f t="shared" ca="1" si="17"/>
        <v/>
      </c>
      <c r="K215" t="str">
        <f ca="1">IF(TODAY()&gt;=$A215,COUNTIFS(Board!P$3:P1212,"&lt;="&amp;$C215,Board!Q$3:Q1212,"="&amp;""),"")</f>
        <v/>
      </c>
      <c r="L215" t="str">
        <f ca="1">IF(TODAY()&gt;=$A215,COUNTIFS(Board!Q$3:Q1212,"&lt;="&amp;$C215,Board!R$3:R1212,"="&amp;""),"")</f>
        <v/>
      </c>
      <c r="M215" t="str">
        <f t="shared" ca="1" si="18"/>
        <v/>
      </c>
      <c r="N215" t="str">
        <f ca="1">IF(M215&lt;&gt;"",COUNTIFS(Board!R$3:R1213,"&gt;="&amp;'Weekly Summary'!$B215,Board!R$3:R1213,"&lt;="&amp;'Weekly Summary'!$C215),"")</f>
        <v/>
      </c>
      <c r="O215" t="str">
        <f t="shared" ca="1" si="19"/>
        <v/>
      </c>
      <c r="P215" t="str">
        <f>IFERROR(AVERAGEIFS(Board!S$3:S$1000,Board!R$3:R1213,"&gt;="&amp;B215,Board!R$3:R1213,"&lt;="&amp;C215),"")</f>
        <v/>
      </c>
      <c r="Q215" t="str">
        <f ca="1">IF(D215&lt;&gt;"",COUNTIFS(Board!D$3:D$1000,"SPM"&amp;"*",Board!R$3:R$1000,""),"")</f>
        <v/>
      </c>
      <c r="R215" t="str">
        <f ca="1">IF(D215&lt;&gt;"",COUNTIFS(Board!D$3:D1213,"SPM"&amp;"*",Board!K$3:K1213,""),"")</f>
        <v/>
      </c>
    </row>
    <row r="216" spans="1:18" x14ac:dyDescent="0.25">
      <c r="A216" s="4">
        <f t="shared" si="20"/>
        <v>44297</v>
      </c>
      <c r="B216" s="4">
        <v>44297</v>
      </c>
      <c r="C216" s="4">
        <v>44303</v>
      </c>
      <c r="D216" t="str">
        <f ca="1">IF(TODAY()&gt;=$A216,COUNTIFS(Board!K$3:K1213,"&lt;="&amp;$C216,Board!L$3:L1213,"="&amp;""),"")</f>
        <v/>
      </c>
      <c r="E216" t="str">
        <f ca="1">IF(TODAY()&gt;=$A216,COUNTIFS(Board!L$3:L1213,"&lt;="&amp;$C216,Board!M$3:M1213,"="&amp;""),"")</f>
        <v/>
      </c>
      <c r="F216" t="str">
        <f ca="1">IF(TODAY()&gt;=$A216,COUNTIFS(Board!M$3:M1213,"&lt;="&amp;$C216,Board!N$3:N1213,"="&amp;""),"")</f>
        <v/>
      </c>
      <c r="G216" t="str">
        <f t="shared" ca="1" si="16"/>
        <v/>
      </c>
      <c r="H216" t="str">
        <f ca="1">IF(TODAY()&gt;=$A216,COUNTIFS(Board!N$3:N1213,"&lt;="&amp;$C216,Board!O$3:O1213,"="&amp;""),"")</f>
        <v/>
      </c>
      <c r="I216" t="str">
        <f ca="1">IF(TODAY()&gt;=$A216,COUNTIFS(Board!O$3:O1213,"&lt;="&amp;$C216,Board!P$3:P1213,"="&amp;""),"")</f>
        <v/>
      </c>
      <c r="J216" t="str">
        <f t="shared" ca="1" si="17"/>
        <v/>
      </c>
      <c r="K216" t="str">
        <f ca="1">IF(TODAY()&gt;=$A216,COUNTIFS(Board!P$3:P1213,"&lt;="&amp;$C216,Board!Q$3:Q1213,"="&amp;""),"")</f>
        <v/>
      </c>
      <c r="L216" t="str">
        <f ca="1">IF(TODAY()&gt;=$A216,COUNTIFS(Board!Q$3:Q1213,"&lt;="&amp;$C216,Board!R$3:R1213,"="&amp;""),"")</f>
        <v/>
      </c>
      <c r="M216" t="str">
        <f t="shared" ca="1" si="18"/>
        <v/>
      </c>
      <c r="N216" t="str">
        <f ca="1">IF(M216&lt;&gt;"",COUNTIFS(Board!R$3:R1214,"&gt;="&amp;'Weekly Summary'!$B216,Board!R$3:R1214,"&lt;="&amp;'Weekly Summary'!$C216),"")</f>
        <v/>
      </c>
      <c r="O216" t="str">
        <f t="shared" ca="1" si="19"/>
        <v/>
      </c>
      <c r="P216" t="str">
        <f>IFERROR(AVERAGEIFS(Board!S$3:S$1000,Board!R$3:R1214,"&gt;="&amp;B216,Board!R$3:R1214,"&lt;="&amp;C216),"")</f>
        <v/>
      </c>
      <c r="Q216" t="str">
        <f ca="1">IF(D216&lt;&gt;"",COUNTIFS(Board!D$3:D$1000,"SPM"&amp;"*",Board!R$3:R$1000,""),"")</f>
        <v/>
      </c>
      <c r="R216" t="str">
        <f ca="1">IF(D216&lt;&gt;"",COUNTIFS(Board!D$3:D1214,"SPM"&amp;"*",Board!K$3:K1214,""),"")</f>
        <v/>
      </c>
    </row>
    <row r="217" spans="1:18" x14ac:dyDescent="0.25">
      <c r="A217" s="4">
        <f t="shared" si="20"/>
        <v>44304</v>
      </c>
      <c r="B217" s="4">
        <v>44304</v>
      </c>
      <c r="C217" s="4">
        <v>44310</v>
      </c>
      <c r="D217" t="str">
        <f ca="1">IF(TODAY()&gt;=$A217,COUNTIFS(Board!K$3:K1214,"&lt;="&amp;$C217,Board!L$3:L1214,"="&amp;""),"")</f>
        <v/>
      </c>
      <c r="E217" t="str">
        <f ca="1">IF(TODAY()&gt;=$A217,COUNTIFS(Board!L$3:L1214,"&lt;="&amp;$C217,Board!M$3:M1214,"="&amp;""),"")</f>
        <v/>
      </c>
      <c r="F217" t="str">
        <f ca="1">IF(TODAY()&gt;=$A217,COUNTIFS(Board!M$3:M1214,"&lt;="&amp;$C217,Board!N$3:N1214,"="&amp;""),"")</f>
        <v/>
      </c>
      <c r="G217" t="str">
        <f t="shared" ca="1" si="16"/>
        <v/>
      </c>
      <c r="H217" t="str">
        <f ca="1">IF(TODAY()&gt;=$A217,COUNTIFS(Board!N$3:N1214,"&lt;="&amp;$C217,Board!O$3:O1214,"="&amp;""),"")</f>
        <v/>
      </c>
      <c r="I217" t="str">
        <f ca="1">IF(TODAY()&gt;=$A217,COUNTIFS(Board!O$3:O1214,"&lt;="&amp;$C217,Board!P$3:P1214,"="&amp;""),"")</f>
        <v/>
      </c>
      <c r="J217" t="str">
        <f t="shared" ca="1" si="17"/>
        <v/>
      </c>
      <c r="K217" t="str">
        <f ca="1">IF(TODAY()&gt;=$A217,COUNTIFS(Board!P$3:P1214,"&lt;="&amp;$C217,Board!Q$3:Q1214,"="&amp;""),"")</f>
        <v/>
      </c>
      <c r="L217" t="str">
        <f ca="1">IF(TODAY()&gt;=$A217,COUNTIFS(Board!Q$3:Q1214,"&lt;="&amp;$C217,Board!R$3:R1214,"="&amp;""),"")</f>
        <v/>
      </c>
      <c r="M217" t="str">
        <f t="shared" ca="1" si="18"/>
        <v/>
      </c>
      <c r="N217" t="str">
        <f ca="1">IF(M217&lt;&gt;"",COUNTIFS(Board!R$3:R1215,"&gt;="&amp;'Weekly Summary'!$B217,Board!R$3:R1215,"&lt;="&amp;'Weekly Summary'!$C217),"")</f>
        <v/>
      </c>
      <c r="O217" t="str">
        <f t="shared" ca="1" si="19"/>
        <v/>
      </c>
      <c r="P217" t="str">
        <f>IFERROR(AVERAGEIFS(Board!S$3:S$1000,Board!R$3:R1215,"&gt;="&amp;B217,Board!R$3:R1215,"&lt;="&amp;C217),"")</f>
        <v/>
      </c>
      <c r="Q217" t="str">
        <f ca="1">IF(D217&lt;&gt;"",COUNTIFS(Board!D$3:D$1000,"SPM"&amp;"*",Board!R$3:R$1000,""),"")</f>
        <v/>
      </c>
      <c r="R217" t="str">
        <f ca="1">IF(D217&lt;&gt;"",COUNTIFS(Board!D$3:D1215,"SPM"&amp;"*",Board!K$3:K1215,""),"")</f>
        <v/>
      </c>
    </row>
    <row r="218" spans="1:18" x14ac:dyDescent="0.25">
      <c r="A218" s="4">
        <f t="shared" si="20"/>
        <v>44311</v>
      </c>
      <c r="B218" s="4">
        <v>44311</v>
      </c>
      <c r="C218" s="4">
        <v>44317</v>
      </c>
      <c r="D218" t="str">
        <f ca="1">IF(TODAY()&gt;=$A218,COUNTIFS(Board!K$3:K1215,"&lt;="&amp;$C218,Board!L$3:L1215,"="&amp;""),"")</f>
        <v/>
      </c>
      <c r="E218" t="str">
        <f ca="1">IF(TODAY()&gt;=$A218,COUNTIFS(Board!L$3:L1215,"&lt;="&amp;$C218,Board!M$3:M1215,"="&amp;""),"")</f>
        <v/>
      </c>
      <c r="F218" t="str">
        <f ca="1">IF(TODAY()&gt;=$A218,COUNTIFS(Board!M$3:M1215,"&lt;="&amp;$C218,Board!N$3:N1215,"="&amp;""),"")</f>
        <v/>
      </c>
      <c r="G218" t="str">
        <f t="shared" ca="1" si="16"/>
        <v/>
      </c>
      <c r="H218" t="str">
        <f ca="1">IF(TODAY()&gt;=$A218,COUNTIFS(Board!N$3:N1215,"&lt;="&amp;$C218,Board!O$3:O1215,"="&amp;""),"")</f>
        <v/>
      </c>
      <c r="I218" t="str">
        <f ca="1">IF(TODAY()&gt;=$A218,COUNTIFS(Board!O$3:O1215,"&lt;="&amp;$C218,Board!P$3:P1215,"="&amp;""),"")</f>
        <v/>
      </c>
      <c r="J218" t="str">
        <f t="shared" ca="1" si="17"/>
        <v/>
      </c>
      <c r="K218" t="str">
        <f ca="1">IF(TODAY()&gt;=$A218,COUNTIFS(Board!P$3:P1215,"&lt;="&amp;$C218,Board!Q$3:Q1215,"="&amp;""),"")</f>
        <v/>
      </c>
      <c r="L218" t="str">
        <f ca="1">IF(TODAY()&gt;=$A218,COUNTIFS(Board!Q$3:Q1215,"&lt;="&amp;$C218,Board!R$3:R1215,"="&amp;""),"")</f>
        <v/>
      </c>
      <c r="M218" t="str">
        <f t="shared" ca="1" si="18"/>
        <v/>
      </c>
      <c r="N218" t="str">
        <f ca="1">IF(M218&lt;&gt;"",COUNTIFS(Board!R$3:R1216,"&gt;="&amp;'Weekly Summary'!$B218,Board!R$3:R1216,"&lt;="&amp;'Weekly Summary'!$C218),"")</f>
        <v/>
      </c>
      <c r="O218" t="str">
        <f t="shared" ca="1" si="19"/>
        <v/>
      </c>
      <c r="P218" t="str">
        <f>IFERROR(AVERAGEIFS(Board!S$3:S$1000,Board!R$3:R1216,"&gt;="&amp;B218,Board!R$3:R1216,"&lt;="&amp;C218),"")</f>
        <v/>
      </c>
      <c r="Q218" t="str">
        <f ca="1">IF(D218&lt;&gt;"",COUNTIFS(Board!D$3:D$1000,"SPM"&amp;"*",Board!R$3:R$1000,""),"")</f>
        <v/>
      </c>
      <c r="R218" t="str">
        <f ca="1">IF(D218&lt;&gt;"",COUNTIFS(Board!D$3:D1216,"SPM"&amp;"*",Board!K$3:K1216,""),"")</f>
        <v/>
      </c>
    </row>
    <row r="219" spans="1:18" x14ac:dyDescent="0.25">
      <c r="A219" s="4">
        <f t="shared" si="20"/>
        <v>44318</v>
      </c>
      <c r="B219" s="4">
        <v>44318</v>
      </c>
      <c r="C219" s="4">
        <v>44324</v>
      </c>
      <c r="D219" t="str">
        <f ca="1">IF(TODAY()&gt;=$A219,COUNTIFS(Board!K$3:K1216,"&lt;="&amp;$C219,Board!L$3:L1216,"="&amp;""),"")</f>
        <v/>
      </c>
      <c r="E219" t="str">
        <f ca="1">IF(TODAY()&gt;=$A219,COUNTIFS(Board!L$3:L1216,"&lt;="&amp;$C219,Board!M$3:M1216,"="&amp;""),"")</f>
        <v/>
      </c>
      <c r="F219" t="str">
        <f ca="1">IF(TODAY()&gt;=$A219,COUNTIFS(Board!M$3:M1216,"&lt;="&amp;$C219,Board!N$3:N1216,"="&amp;""),"")</f>
        <v/>
      </c>
      <c r="G219" t="str">
        <f t="shared" ca="1" si="16"/>
        <v/>
      </c>
      <c r="H219" t="str">
        <f ca="1">IF(TODAY()&gt;=$A219,COUNTIFS(Board!N$3:N1216,"&lt;="&amp;$C219,Board!O$3:O1216,"="&amp;""),"")</f>
        <v/>
      </c>
      <c r="I219" t="str">
        <f ca="1">IF(TODAY()&gt;=$A219,COUNTIFS(Board!O$3:O1216,"&lt;="&amp;$C219,Board!P$3:P1216,"="&amp;""),"")</f>
        <v/>
      </c>
      <c r="J219" t="str">
        <f t="shared" ca="1" si="17"/>
        <v/>
      </c>
      <c r="K219" t="str">
        <f ca="1">IF(TODAY()&gt;=$A219,COUNTIFS(Board!P$3:P1216,"&lt;="&amp;$C219,Board!Q$3:Q1216,"="&amp;""),"")</f>
        <v/>
      </c>
      <c r="L219" t="str">
        <f ca="1">IF(TODAY()&gt;=$A219,COUNTIFS(Board!Q$3:Q1216,"&lt;="&amp;$C219,Board!R$3:R1216,"="&amp;""),"")</f>
        <v/>
      </c>
      <c r="M219" t="str">
        <f t="shared" ca="1" si="18"/>
        <v/>
      </c>
      <c r="N219" t="str">
        <f ca="1">IF(M219&lt;&gt;"",COUNTIFS(Board!R$3:R1217,"&gt;="&amp;'Weekly Summary'!$B219,Board!R$3:R1217,"&lt;="&amp;'Weekly Summary'!$C219),"")</f>
        <v/>
      </c>
      <c r="O219" t="str">
        <f t="shared" ca="1" si="19"/>
        <v/>
      </c>
      <c r="P219" t="str">
        <f>IFERROR(AVERAGEIFS(Board!S$3:S$1000,Board!R$3:R1217,"&gt;="&amp;B219,Board!R$3:R1217,"&lt;="&amp;C219),"")</f>
        <v/>
      </c>
      <c r="Q219" t="str">
        <f ca="1">IF(D219&lt;&gt;"",COUNTIFS(Board!D$3:D$1000,"SPM"&amp;"*",Board!R$3:R$1000,""),"")</f>
        <v/>
      </c>
      <c r="R219" t="str">
        <f ca="1">IF(D219&lt;&gt;"",COUNTIFS(Board!D$3:D1217,"SPM"&amp;"*",Board!K$3:K1217,""),"")</f>
        <v/>
      </c>
    </row>
    <row r="220" spans="1:18" x14ac:dyDescent="0.25">
      <c r="A220" s="4">
        <f t="shared" si="20"/>
        <v>44325</v>
      </c>
      <c r="B220" s="4">
        <v>44325</v>
      </c>
      <c r="C220" s="4">
        <v>44331</v>
      </c>
      <c r="D220" t="str">
        <f ca="1">IF(TODAY()&gt;=$A220,COUNTIFS(Board!K$3:K1217,"&lt;="&amp;$C220,Board!L$3:L1217,"="&amp;""),"")</f>
        <v/>
      </c>
      <c r="E220" t="str">
        <f ca="1">IF(TODAY()&gt;=$A220,COUNTIFS(Board!L$3:L1217,"&lt;="&amp;$C220,Board!M$3:M1217,"="&amp;""),"")</f>
        <v/>
      </c>
      <c r="F220" t="str">
        <f ca="1">IF(TODAY()&gt;=$A220,COUNTIFS(Board!M$3:M1217,"&lt;="&amp;$C220,Board!N$3:N1217,"="&amp;""),"")</f>
        <v/>
      </c>
      <c r="G220" t="str">
        <f t="shared" ca="1" si="16"/>
        <v/>
      </c>
      <c r="H220" t="str">
        <f ca="1">IF(TODAY()&gt;=$A220,COUNTIFS(Board!N$3:N1217,"&lt;="&amp;$C220,Board!O$3:O1217,"="&amp;""),"")</f>
        <v/>
      </c>
      <c r="I220" t="str">
        <f ca="1">IF(TODAY()&gt;=$A220,COUNTIFS(Board!O$3:O1217,"&lt;="&amp;$C220,Board!P$3:P1217,"="&amp;""),"")</f>
        <v/>
      </c>
      <c r="J220" t="str">
        <f t="shared" ca="1" si="17"/>
        <v/>
      </c>
      <c r="K220" t="str">
        <f ca="1">IF(TODAY()&gt;=$A220,COUNTIFS(Board!P$3:P1217,"&lt;="&amp;$C220,Board!Q$3:Q1217,"="&amp;""),"")</f>
        <v/>
      </c>
      <c r="L220" t="str">
        <f ca="1">IF(TODAY()&gt;=$A220,COUNTIFS(Board!Q$3:Q1217,"&lt;="&amp;$C220,Board!R$3:R1217,"="&amp;""),"")</f>
        <v/>
      </c>
      <c r="M220" t="str">
        <f t="shared" ca="1" si="18"/>
        <v/>
      </c>
      <c r="N220" t="str">
        <f ca="1">IF(M220&lt;&gt;"",COUNTIFS(Board!R$3:R1218,"&gt;="&amp;'Weekly Summary'!$B220,Board!R$3:R1218,"&lt;="&amp;'Weekly Summary'!$C220),"")</f>
        <v/>
      </c>
      <c r="O220" t="str">
        <f t="shared" ca="1" si="19"/>
        <v/>
      </c>
      <c r="P220" t="str">
        <f>IFERROR(AVERAGEIFS(Board!S$3:S$1000,Board!R$3:R1218,"&gt;="&amp;B220,Board!R$3:R1218,"&lt;="&amp;C220),"")</f>
        <v/>
      </c>
      <c r="Q220" t="str">
        <f ca="1">IF(D220&lt;&gt;"",COUNTIFS(Board!D$3:D$1000,"SPM"&amp;"*",Board!R$3:R$1000,""),"")</f>
        <v/>
      </c>
      <c r="R220" t="str">
        <f ca="1">IF(D220&lt;&gt;"",COUNTIFS(Board!D$3:D1218,"SPM"&amp;"*",Board!K$3:K1218,""),"")</f>
        <v/>
      </c>
    </row>
    <row r="221" spans="1:18" x14ac:dyDescent="0.25">
      <c r="A221" s="4">
        <f t="shared" si="20"/>
        <v>44332</v>
      </c>
      <c r="B221" s="4">
        <v>44332</v>
      </c>
      <c r="C221" s="4">
        <v>44338</v>
      </c>
      <c r="D221" t="str">
        <f ca="1">IF(TODAY()&gt;=$A221,COUNTIFS(Board!K$3:K1218,"&lt;="&amp;$C221,Board!L$3:L1218,"="&amp;""),"")</f>
        <v/>
      </c>
      <c r="E221" t="str">
        <f ca="1">IF(TODAY()&gt;=$A221,COUNTIFS(Board!L$3:L1218,"&lt;="&amp;$C221,Board!M$3:M1218,"="&amp;""),"")</f>
        <v/>
      </c>
      <c r="F221" t="str">
        <f ca="1">IF(TODAY()&gt;=$A221,COUNTIFS(Board!M$3:M1218,"&lt;="&amp;$C221,Board!N$3:N1218,"="&amp;""),"")</f>
        <v/>
      </c>
      <c r="G221" t="str">
        <f t="shared" ca="1" si="16"/>
        <v/>
      </c>
      <c r="H221" t="str">
        <f ca="1">IF(TODAY()&gt;=$A221,COUNTIFS(Board!N$3:N1218,"&lt;="&amp;$C221,Board!O$3:O1218,"="&amp;""),"")</f>
        <v/>
      </c>
      <c r="I221" t="str">
        <f ca="1">IF(TODAY()&gt;=$A221,COUNTIFS(Board!O$3:O1218,"&lt;="&amp;$C221,Board!P$3:P1218,"="&amp;""),"")</f>
        <v/>
      </c>
      <c r="J221" t="str">
        <f t="shared" ca="1" si="17"/>
        <v/>
      </c>
      <c r="K221" t="str">
        <f ca="1">IF(TODAY()&gt;=$A221,COUNTIFS(Board!P$3:P1218,"&lt;="&amp;$C221,Board!Q$3:Q1218,"="&amp;""),"")</f>
        <v/>
      </c>
      <c r="L221" t="str">
        <f ca="1">IF(TODAY()&gt;=$A221,COUNTIFS(Board!Q$3:Q1218,"&lt;="&amp;$C221,Board!R$3:R1218,"="&amp;""),"")</f>
        <v/>
      </c>
      <c r="M221" t="str">
        <f t="shared" ca="1" si="18"/>
        <v/>
      </c>
      <c r="N221" t="str">
        <f ca="1">IF(M221&lt;&gt;"",COUNTIFS(Board!R$3:R1219,"&gt;="&amp;'Weekly Summary'!$B221,Board!R$3:R1219,"&lt;="&amp;'Weekly Summary'!$C221),"")</f>
        <v/>
      </c>
      <c r="O221" t="str">
        <f t="shared" ca="1" si="19"/>
        <v/>
      </c>
      <c r="P221" t="str">
        <f>IFERROR(AVERAGEIFS(Board!S$3:S$1000,Board!R$3:R1219,"&gt;="&amp;B221,Board!R$3:R1219,"&lt;="&amp;C221),"")</f>
        <v/>
      </c>
      <c r="Q221" t="str">
        <f ca="1">IF(D221&lt;&gt;"",COUNTIFS(Board!D$3:D$1000,"SPM"&amp;"*",Board!R$3:R$1000,""),"")</f>
        <v/>
      </c>
      <c r="R221" t="str">
        <f ca="1">IF(D221&lt;&gt;"",COUNTIFS(Board!D$3:D1219,"SPM"&amp;"*",Board!K$3:K1219,""),"")</f>
        <v/>
      </c>
    </row>
    <row r="222" spans="1:18" x14ac:dyDescent="0.25">
      <c r="A222" s="4">
        <f t="shared" si="20"/>
        <v>44339</v>
      </c>
      <c r="B222" s="4">
        <v>44339</v>
      </c>
      <c r="C222" s="4">
        <v>44345</v>
      </c>
      <c r="D222" t="str">
        <f ca="1">IF(TODAY()&gt;=$A222,COUNTIFS(Board!K$3:K1219,"&lt;="&amp;$C222,Board!L$3:L1219,"="&amp;""),"")</f>
        <v/>
      </c>
      <c r="E222" t="str">
        <f ca="1">IF(TODAY()&gt;=$A222,COUNTIFS(Board!L$3:L1219,"&lt;="&amp;$C222,Board!M$3:M1219,"="&amp;""),"")</f>
        <v/>
      </c>
      <c r="F222" t="str">
        <f ca="1">IF(TODAY()&gt;=$A222,COUNTIFS(Board!M$3:M1219,"&lt;="&amp;$C222,Board!N$3:N1219,"="&amp;""),"")</f>
        <v/>
      </c>
      <c r="G222" t="str">
        <f t="shared" ca="1" si="16"/>
        <v/>
      </c>
      <c r="H222" t="str">
        <f ca="1">IF(TODAY()&gt;=$A222,COUNTIFS(Board!N$3:N1219,"&lt;="&amp;$C222,Board!O$3:O1219,"="&amp;""),"")</f>
        <v/>
      </c>
      <c r="I222" t="str">
        <f ca="1">IF(TODAY()&gt;=$A222,COUNTIFS(Board!O$3:O1219,"&lt;="&amp;$C222,Board!P$3:P1219,"="&amp;""),"")</f>
        <v/>
      </c>
      <c r="J222" t="str">
        <f t="shared" ca="1" si="17"/>
        <v/>
      </c>
      <c r="K222" t="str">
        <f ca="1">IF(TODAY()&gt;=$A222,COUNTIFS(Board!P$3:P1219,"&lt;="&amp;$C222,Board!Q$3:Q1219,"="&amp;""),"")</f>
        <v/>
      </c>
      <c r="L222" t="str">
        <f ca="1">IF(TODAY()&gt;=$A222,COUNTIFS(Board!Q$3:Q1219,"&lt;="&amp;$C222,Board!R$3:R1219,"="&amp;""),"")</f>
        <v/>
      </c>
      <c r="M222" t="str">
        <f t="shared" ca="1" si="18"/>
        <v/>
      </c>
      <c r="N222" t="str">
        <f ca="1">IF(M222&lt;&gt;"",COUNTIFS(Board!R$3:R1220,"&gt;="&amp;'Weekly Summary'!$B222,Board!R$3:R1220,"&lt;="&amp;'Weekly Summary'!$C222),"")</f>
        <v/>
      </c>
      <c r="O222" t="str">
        <f t="shared" ca="1" si="19"/>
        <v/>
      </c>
      <c r="P222" t="str">
        <f>IFERROR(AVERAGEIFS(Board!S$3:S$1000,Board!R$3:R1220,"&gt;="&amp;B222,Board!R$3:R1220,"&lt;="&amp;C222),"")</f>
        <v/>
      </c>
      <c r="Q222" t="str">
        <f ca="1">IF(D222&lt;&gt;"",COUNTIFS(Board!D$3:D$1000,"SPM"&amp;"*",Board!R$3:R$1000,""),"")</f>
        <v/>
      </c>
      <c r="R222" t="str">
        <f ca="1">IF(D222&lt;&gt;"",COUNTIFS(Board!D$3:D1220,"SPM"&amp;"*",Board!K$3:K1220,""),"")</f>
        <v/>
      </c>
    </row>
    <row r="223" spans="1:18" x14ac:dyDescent="0.25">
      <c r="A223" s="4">
        <f t="shared" si="20"/>
        <v>44346</v>
      </c>
      <c r="B223" s="4">
        <v>44346</v>
      </c>
      <c r="C223" s="4">
        <v>44352</v>
      </c>
      <c r="D223" t="str">
        <f ca="1">IF(TODAY()&gt;=$A223,COUNTIFS(Board!K$3:K1220,"&lt;="&amp;$C223,Board!L$3:L1220,"="&amp;""),"")</f>
        <v/>
      </c>
      <c r="E223" t="str">
        <f ca="1">IF(TODAY()&gt;=$A223,COUNTIFS(Board!L$3:L1220,"&lt;="&amp;$C223,Board!M$3:M1220,"="&amp;""),"")</f>
        <v/>
      </c>
      <c r="F223" t="str">
        <f ca="1">IF(TODAY()&gt;=$A223,COUNTIFS(Board!M$3:M1220,"&lt;="&amp;$C223,Board!N$3:N1220,"="&amp;""),"")</f>
        <v/>
      </c>
      <c r="G223" t="str">
        <f t="shared" ca="1" si="16"/>
        <v/>
      </c>
      <c r="H223" t="str">
        <f ca="1">IF(TODAY()&gt;=$A223,COUNTIFS(Board!N$3:N1220,"&lt;="&amp;$C223,Board!O$3:O1220,"="&amp;""),"")</f>
        <v/>
      </c>
      <c r="I223" t="str">
        <f ca="1">IF(TODAY()&gt;=$A223,COUNTIFS(Board!O$3:O1220,"&lt;="&amp;$C223,Board!P$3:P1220,"="&amp;""),"")</f>
        <v/>
      </c>
      <c r="J223" t="str">
        <f t="shared" ca="1" si="17"/>
        <v/>
      </c>
      <c r="K223" t="str">
        <f ca="1">IF(TODAY()&gt;=$A223,COUNTIFS(Board!P$3:P1220,"&lt;="&amp;$C223,Board!Q$3:Q1220,"="&amp;""),"")</f>
        <v/>
      </c>
      <c r="L223" t="str">
        <f ca="1">IF(TODAY()&gt;=$A223,COUNTIFS(Board!Q$3:Q1220,"&lt;="&amp;$C223,Board!R$3:R1220,"="&amp;""),"")</f>
        <v/>
      </c>
      <c r="M223" t="str">
        <f t="shared" ca="1" si="18"/>
        <v/>
      </c>
      <c r="N223" t="str">
        <f ca="1">IF(M223&lt;&gt;"",COUNTIFS(Board!R$3:R1221,"&gt;="&amp;'Weekly Summary'!$B223,Board!R$3:R1221,"&lt;="&amp;'Weekly Summary'!$C223),"")</f>
        <v/>
      </c>
      <c r="O223" t="str">
        <f t="shared" ca="1" si="19"/>
        <v/>
      </c>
      <c r="P223" t="str">
        <f>IFERROR(AVERAGEIFS(Board!S$3:S$1000,Board!R$3:R1221,"&gt;="&amp;B223,Board!R$3:R1221,"&lt;="&amp;C223),"")</f>
        <v/>
      </c>
      <c r="Q223" t="str">
        <f ca="1">IF(D223&lt;&gt;"",COUNTIFS(Board!D$3:D$1000,"SPM"&amp;"*",Board!R$3:R$1000,""),"")</f>
        <v/>
      </c>
      <c r="R223" t="str">
        <f ca="1">IF(D223&lt;&gt;"",COUNTIFS(Board!D$3:D1221,"SPM"&amp;"*",Board!K$3:K1221,""),"")</f>
        <v/>
      </c>
    </row>
    <row r="224" spans="1:18" x14ac:dyDescent="0.25">
      <c r="A224" s="4">
        <f t="shared" si="20"/>
        <v>44353</v>
      </c>
      <c r="B224" s="4">
        <v>44353</v>
      </c>
      <c r="C224" s="4">
        <v>44359</v>
      </c>
      <c r="D224" t="str">
        <f ca="1">IF(TODAY()&gt;=$A224,COUNTIFS(Board!K$3:K1221,"&lt;="&amp;$C224,Board!L$3:L1221,"="&amp;""),"")</f>
        <v/>
      </c>
      <c r="E224" t="str">
        <f ca="1">IF(TODAY()&gt;=$A224,COUNTIFS(Board!L$3:L1221,"&lt;="&amp;$C224,Board!M$3:M1221,"="&amp;""),"")</f>
        <v/>
      </c>
      <c r="F224" t="str">
        <f ca="1">IF(TODAY()&gt;=$A224,COUNTIFS(Board!M$3:M1221,"&lt;="&amp;$C224,Board!N$3:N1221,"="&amp;""),"")</f>
        <v/>
      </c>
      <c r="G224" t="str">
        <f t="shared" ca="1" si="16"/>
        <v/>
      </c>
      <c r="H224" t="str">
        <f ca="1">IF(TODAY()&gt;=$A224,COUNTIFS(Board!N$3:N1221,"&lt;="&amp;$C224,Board!O$3:O1221,"="&amp;""),"")</f>
        <v/>
      </c>
      <c r="I224" t="str">
        <f ca="1">IF(TODAY()&gt;=$A224,COUNTIFS(Board!O$3:O1221,"&lt;="&amp;$C224,Board!P$3:P1221,"="&amp;""),"")</f>
        <v/>
      </c>
      <c r="J224" t="str">
        <f t="shared" ca="1" si="17"/>
        <v/>
      </c>
      <c r="K224" t="str">
        <f ca="1">IF(TODAY()&gt;=$A224,COUNTIFS(Board!P$3:P1221,"&lt;="&amp;$C224,Board!Q$3:Q1221,"="&amp;""),"")</f>
        <v/>
      </c>
      <c r="L224" t="str">
        <f ca="1">IF(TODAY()&gt;=$A224,COUNTIFS(Board!Q$3:Q1221,"&lt;="&amp;$C224,Board!R$3:R1221,"="&amp;""),"")</f>
        <v/>
      </c>
      <c r="M224" t="str">
        <f t="shared" ca="1" si="18"/>
        <v/>
      </c>
      <c r="N224" t="str">
        <f ca="1">IF(M224&lt;&gt;"",COUNTIFS(Board!R$3:R1222,"&gt;="&amp;'Weekly Summary'!$B224,Board!R$3:R1222,"&lt;="&amp;'Weekly Summary'!$C224),"")</f>
        <v/>
      </c>
      <c r="O224" t="str">
        <f t="shared" ca="1" si="19"/>
        <v/>
      </c>
      <c r="P224" t="str">
        <f>IFERROR(AVERAGEIFS(Board!S$3:S$1000,Board!R$3:R1222,"&gt;="&amp;B224,Board!R$3:R1222,"&lt;="&amp;C224),"")</f>
        <v/>
      </c>
      <c r="Q224" t="str">
        <f ca="1">IF(D224&lt;&gt;"",COUNTIFS(Board!D$3:D$1000,"SPM"&amp;"*",Board!R$3:R$1000,""),"")</f>
        <v/>
      </c>
      <c r="R224" t="str">
        <f ca="1">IF(D224&lt;&gt;"",COUNTIFS(Board!D$3:D1222,"SPM"&amp;"*",Board!K$3:K1222,""),"")</f>
        <v/>
      </c>
    </row>
    <row r="225" spans="1:18" x14ac:dyDescent="0.25">
      <c r="A225" s="4">
        <f t="shared" si="20"/>
        <v>44360</v>
      </c>
      <c r="B225" s="4">
        <v>44360</v>
      </c>
      <c r="C225" s="4">
        <v>44366</v>
      </c>
      <c r="D225" t="str">
        <f ca="1">IF(TODAY()&gt;=$A225,COUNTIFS(Board!K$3:K1222,"&lt;="&amp;$C225,Board!L$3:L1222,"="&amp;""),"")</f>
        <v/>
      </c>
      <c r="E225" t="str">
        <f ca="1">IF(TODAY()&gt;=$A225,COUNTIFS(Board!L$3:L1222,"&lt;="&amp;$C225,Board!M$3:M1222,"="&amp;""),"")</f>
        <v/>
      </c>
      <c r="F225" t="str">
        <f ca="1">IF(TODAY()&gt;=$A225,COUNTIFS(Board!M$3:M1222,"&lt;="&amp;$C225,Board!N$3:N1222,"="&amp;""),"")</f>
        <v/>
      </c>
      <c r="G225" t="str">
        <f t="shared" ca="1" si="16"/>
        <v/>
      </c>
      <c r="H225" t="str">
        <f ca="1">IF(TODAY()&gt;=$A225,COUNTIFS(Board!N$3:N1222,"&lt;="&amp;$C225,Board!O$3:O1222,"="&amp;""),"")</f>
        <v/>
      </c>
      <c r="I225" t="str">
        <f ca="1">IF(TODAY()&gt;=$A225,COUNTIFS(Board!O$3:O1222,"&lt;="&amp;$C225,Board!P$3:P1222,"="&amp;""),"")</f>
        <v/>
      </c>
      <c r="J225" t="str">
        <f t="shared" ca="1" si="17"/>
        <v/>
      </c>
      <c r="K225" t="str">
        <f ca="1">IF(TODAY()&gt;=$A225,COUNTIFS(Board!P$3:P1222,"&lt;="&amp;$C225,Board!Q$3:Q1222,"="&amp;""),"")</f>
        <v/>
      </c>
      <c r="L225" t="str">
        <f ca="1">IF(TODAY()&gt;=$A225,COUNTIFS(Board!Q$3:Q1222,"&lt;="&amp;$C225,Board!R$3:R1222,"="&amp;""),"")</f>
        <v/>
      </c>
      <c r="M225" t="str">
        <f t="shared" ca="1" si="18"/>
        <v/>
      </c>
      <c r="N225" t="str">
        <f ca="1">IF(M225&lt;&gt;"",COUNTIFS(Board!R$3:R1223,"&gt;="&amp;'Weekly Summary'!$B225,Board!R$3:R1223,"&lt;="&amp;'Weekly Summary'!$C225),"")</f>
        <v/>
      </c>
      <c r="O225" t="str">
        <f t="shared" ca="1" si="19"/>
        <v/>
      </c>
      <c r="P225" t="str">
        <f>IFERROR(AVERAGEIFS(Board!S$3:S$1000,Board!R$3:R1223,"&gt;="&amp;B225,Board!R$3:R1223,"&lt;="&amp;C225),"")</f>
        <v/>
      </c>
      <c r="Q225" t="str">
        <f ca="1">IF(D225&lt;&gt;"",COUNTIFS(Board!D$3:D$1000,"SPM"&amp;"*",Board!R$3:R$1000,""),"")</f>
        <v/>
      </c>
      <c r="R225" t="str">
        <f ca="1">IF(D225&lt;&gt;"",COUNTIFS(Board!D$3:D1223,"SPM"&amp;"*",Board!K$3:K1223,""),"")</f>
        <v/>
      </c>
    </row>
    <row r="226" spans="1:18" x14ac:dyDescent="0.25">
      <c r="A226" s="4">
        <f t="shared" si="20"/>
        <v>44367</v>
      </c>
      <c r="B226" s="4">
        <v>44367</v>
      </c>
      <c r="C226" s="4">
        <v>44373</v>
      </c>
      <c r="D226" t="str">
        <f ca="1">IF(TODAY()&gt;=$A226,COUNTIFS(Board!K$3:K1223,"&lt;="&amp;$C226,Board!L$3:L1223,"="&amp;""),"")</f>
        <v/>
      </c>
      <c r="E226" t="str">
        <f ca="1">IF(TODAY()&gt;=$A226,COUNTIFS(Board!L$3:L1223,"&lt;="&amp;$C226,Board!M$3:M1223,"="&amp;""),"")</f>
        <v/>
      </c>
      <c r="F226" t="str">
        <f ca="1">IF(TODAY()&gt;=$A226,COUNTIFS(Board!M$3:M1223,"&lt;="&amp;$C226,Board!N$3:N1223,"="&amp;""),"")</f>
        <v/>
      </c>
      <c r="G226" t="str">
        <f t="shared" ca="1" si="16"/>
        <v/>
      </c>
      <c r="H226" t="str">
        <f ca="1">IF(TODAY()&gt;=$A226,COUNTIFS(Board!N$3:N1223,"&lt;="&amp;$C226,Board!O$3:O1223,"="&amp;""),"")</f>
        <v/>
      </c>
      <c r="I226" t="str">
        <f ca="1">IF(TODAY()&gt;=$A226,COUNTIFS(Board!O$3:O1223,"&lt;="&amp;$C226,Board!P$3:P1223,"="&amp;""),"")</f>
        <v/>
      </c>
      <c r="J226" t="str">
        <f t="shared" ca="1" si="17"/>
        <v/>
      </c>
      <c r="K226" t="str">
        <f ca="1">IF(TODAY()&gt;=$A226,COUNTIFS(Board!P$3:P1223,"&lt;="&amp;$C226,Board!Q$3:Q1223,"="&amp;""),"")</f>
        <v/>
      </c>
      <c r="L226" t="str">
        <f ca="1">IF(TODAY()&gt;=$A226,COUNTIFS(Board!Q$3:Q1223,"&lt;="&amp;$C226,Board!R$3:R1223,"="&amp;""),"")</f>
        <v/>
      </c>
      <c r="M226" t="str">
        <f t="shared" ca="1" si="18"/>
        <v/>
      </c>
      <c r="N226" t="str">
        <f ca="1">IF(M226&lt;&gt;"",COUNTIFS(Board!R$3:R1224,"&gt;="&amp;'Weekly Summary'!$B226,Board!R$3:R1224,"&lt;="&amp;'Weekly Summary'!$C226),"")</f>
        <v/>
      </c>
      <c r="O226" t="str">
        <f t="shared" ca="1" si="19"/>
        <v/>
      </c>
      <c r="P226" t="str">
        <f>IFERROR(AVERAGEIFS(Board!S$3:S$1000,Board!R$3:R1224,"&gt;="&amp;B226,Board!R$3:R1224,"&lt;="&amp;C226),"")</f>
        <v/>
      </c>
      <c r="Q226" t="str">
        <f ca="1">IF(D226&lt;&gt;"",COUNTIFS(Board!D$3:D$1000,"SPM"&amp;"*",Board!R$3:R$1000,""),"")</f>
        <v/>
      </c>
      <c r="R226" t="str">
        <f ca="1">IF(D226&lt;&gt;"",COUNTIFS(Board!D$3:D1224,"SPM"&amp;"*",Board!K$3:K1224,""),"")</f>
        <v/>
      </c>
    </row>
    <row r="227" spans="1:18" x14ac:dyDescent="0.25">
      <c r="A227" s="4">
        <f t="shared" si="20"/>
        <v>44374</v>
      </c>
      <c r="B227" s="4">
        <v>44374</v>
      </c>
      <c r="C227" s="4">
        <v>44380</v>
      </c>
      <c r="D227" t="str">
        <f ca="1">IF(TODAY()&gt;=$A227,COUNTIFS(Board!K$3:K1224,"&lt;="&amp;$C227,Board!L$3:L1224,"="&amp;""),"")</f>
        <v/>
      </c>
      <c r="E227" t="str">
        <f ca="1">IF(TODAY()&gt;=$A227,COUNTIFS(Board!L$3:L1224,"&lt;="&amp;$C227,Board!M$3:M1224,"="&amp;""),"")</f>
        <v/>
      </c>
      <c r="F227" t="str">
        <f ca="1">IF(TODAY()&gt;=$A227,COUNTIFS(Board!M$3:M1224,"&lt;="&amp;$C227,Board!N$3:N1224,"="&amp;""),"")</f>
        <v/>
      </c>
      <c r="G227" t="str">
        <f t="shared" ca="1" si="16"/>
        <v/>
      </c>
      <c r="H227" t="str">
        <f ca="1">IF(TODAY()&gt;=$A227,COUNTIFS(Board!N$3:N1224,"&lt;="&amp;$C227,Board!O$3:O1224,"="&amp;""),"")</f>
        <v/>
      </c>
      <c r="I227" t="str">
        <f ca="1">IF(TODAY()&gt;=$A227,COUNTIFS(Board!O$3:O1224,"&lt;="&amp;$C227,Board!P$3:P1224,"="&amp;""),"")</f>
        <v/>
      </c>
      <c r="J227" t="str">
        <f t="shared" ca="1" si="17"/>
        <v/>
      </c>
      <c r="K227" t="str">
        <f ca="1">IF(TODAY()&gt;=$A227,COUNTIFS(Board!P$3:P1224,"&lt;="&amp;$C227,Board!Q$3:Q1224,"="&amp;""),"")</f>
        <v/>
      </c>
      <c r="L227" t="str">
        <f ca="1">IF(TODAY()&gt;=$A227,COUNTIFS(Board!Q$3:Q1224,"&lt;="&amp;$C227,Board!R$3:R1224,"="&amp;""),"")</f>
        <v/>
      </c>
      <c r="M227" t="str">
        <f t="shared" ca="1" si="18"/>
        <v/>
      </c>
      <c r="N227" t="str">
        <f ca="1">IF(M227&lt;&gt;"",COUNTIFS(Board!R$3:R1225,"&gt;="&amp;'Weekly Summary'!$B227,Board!R$3:R1225,"&lt;="&amp;'Weekly Summary'!$C227),"")</f>
        <v/>
      </c>
      <c r="O227" t="str">
        <f t="shared" ca="1" si="19"/>
        <v/>
      </c>
      <c r="P227" t="str">
        <f>IFERROR(AVERAGEIFS(Board!S$3:S$1000,Board!R$3:R1225,"&gt;="&amp;B227,Board!R$3:R1225,"&lt;="&amp;C227),"")</f>
        <v/>
      </c>
      <c r="Q227" t="str">
        <f ca="1">IF(D227&lt;&gt;"",COUNTIFS(Board!D$3:D$1000,"SPM"&amp;"*",Board!R$3:R$1000,""),"")</f>
        <v/>
      </c>
      <c r="R227" t="str">
        <f ca="1">IF(D227&lt;&gt;"",COUNTIFS(Board!D$3:D1225,"SPM"&amp;"*",Board!K$3:K1225,""),"")</f>
        <v/>
      </c>
    </row>
    <row r="228" spans="1:18" x14ac:dyDescent="0.25">
      <c r="A228" s="4">
        <f t="shared" si="20"/>
        <v>44381</v>
      </c>
      <c r="B228" s="4">
        <v>44381</v>
      </c>
      <c r="C228" s="4">
        <v>44387</v>
      </c>
      <c r="D228" t="str">
        <f ca="1">IF(TODAY()&gt;=$A228,COUNTIFS(Board!K$3:K1225,"&lt;="&amp;$C228,Board!L$3:L1225,"="&amp;""),"")</f>
        <v/>
      </c>
      <c r="E228" t="str">
        <f ca="1">IF(TODAY()&gt;=$A228,COUNTIFS(Board!L$3:L1225,"&lt;="&amp;$C228,Board!M$3:M1225,"="&amp;""),"")</f>
        <v/>
      </c>
      <c r="F228" t="str">
        <f ca="1">IF(TODAY()&gt;=$A228,COUNTIFS(Board!M$3:M1225,"&lt;="&amp;$C228,Board!N$3:N1225,"="&amp;""),"")</f>
        <v/>
      </c>
      <c r="G228" t="str">
        <f t="shared" ca="1" si="16"/>
        <v/>
      </c>
      <c r="H228" t="str">
        <f ca="1">IF(TODAY()&gt;=$A228,COUNTIFS(Board!N$3:N1225,"&lt;="&amp;$C228,Board!O$3:O1225,"="&amp;""),"")</f>
        <v/>
      </c>
      <c r="I228" t="str">
        <f ca="1">IF(TODAY()&gt;=$A228,COUNTIFS(Board!O$3:O1225,"&lt;="&amp;$C228,Board!P$3:P1225,"="&amp;""),"")</f>
        <v/>
      </c>
      <c r="J228" t="str">
        <f t="shared" ca="1" si="17"/>
        <v/>
      </c>
      <c r="K228" t="str">
        <f ca="1">IF(TODAY()&gt;=$A228,COUNTIFS(Board!P$3:P1225,"&lt;="&amp;$C228,Board!Q$3:Q1225,"="&amp;""),"")</f>
        <v/>
      </c>
      <c r="L228" t="str">
        <f ca="1">IF(TODAY()&gt;=$A228,COUNTIFS(Board!Q$3:Q1225,"&lt;="&amp;$C228,Board!R$3:R1225,"="&amp;""),"")</f>
        <v/>
      </c>
      <c r="M228" t="str">
        <f t="shared" ca="1" si="18"/>
        <v/>
      </c>
      <c r="N228" t="str">
        <f ca="1">IF(M228&lt;&gt;"",COUNTIFS(Board!R$3:R1226,"&gt;="&amp;'Weekly Summary'!$B228,Board!R$3:R1226,"&lt;="&amp;'Weekly Summary'!$C228),"")</f>
        <v/>
      </c>
      <c r="O228" t="str">
        <f t="shared" ca="1" si="19"/>
        <v/>
      </c>
      <c r="P228" t="str">
        <f>IFERROR(AVERAGEIFS(Board!S$3:S$1000,Board!R$3:R1226,"&gt;="&amp;B228,Board!R$3:R1226,"&lt;="&amp;C228),"")</f>
        <v/>
      </c>
      <c r="Q228" t="str">
        <f ca="1">IF(D228&lt;&gt;"",COUNTIFS(Board!D$3:D$1000,"SPM"&amp;"*",Board!R$3:R$1000,""),"")</f>
        <v/>
      </c>
      <c r="R228" t="str">
        <f ca="1">IF(D228&lt;&gt;"",COUNTIFS(Board!D$3:D1226,"SPM"&amp;"*",Board!K$3:K1226,""),"")</f>
        <v/>
      </c>
    </row>
    <row r="229" spans="1:18" x14ac:dyDescent="0.25">
      <c r="A229" s="4">
        <f t="shared" si="20"/>
        <v>44388</v>
      </c>
      <c r="B229" s="4">
        <v>44388</v>
      </c>
      <c r="C229" s="4">
        <v>44394</v>
      </c>
      <c r="D229" t="str">
        <f ca="1">IF(TODAY()&gt;=$A229,COUNTIFS(Board!K$3:K1226,"&lt;="&amp;$C229,Board!L$3:L1226,"="&amp;""),"")</f>
        <v/>
      </c>
      <c r="E229" t="str">
        <f ca="1">IF(TODAY()&gt;=$A229,COUNTIFS(Board!L$3:L1226,"&lt;="&amp;$C229,Board!M$3:M1226,"="&amp;""),"")</f>
        <v/>
      </c>
      <c r="F229" t="str">
        <f ca="1">IF(TODAY()&gt;=$A229,COUNTIFS(Board!M$3:M1226,"&lt;="&amp;$C229,Board!N$3:N1226,"="&amp;""),"")</f>
        <v/>
      </c>
      <c r="G229" t="str">
        <f t="shared" ca="1" si="16"/>
        <v/>
      </c>
      <c r="H229" t="str">
        <f ca="1">IF(TODAY()&gt;=$A229,COUNTIFS(Board!N$3:N1226,"&lt;="&amp;$C229,Board!O$3:O1226,"="&amp;""),"")</f>
        <v/>
      </c>
      <c r="I229" t="str">
        <f ca="1">IF(TODAY()&gt;=$A229,COUNTIFS(Board!O$3:O1226,"&lt;="&amp;$C229,Board!P$3:P1226,"="&amp;""),"")</f>
        <v/>
      </c>
      <c r="J229" t="str">
        <f t="shared" ca="1" si="17"/>
        <v/>
      </c>
      <c r="K229" t="str">
        <f ca="1">IF(TODAY()&gt;=$A229,COUNTIFS(Board!P$3:P1226,"&lt;="&amp;$C229,Board!Q$3:Q1226,"="&amp;""),"")</f>
        <v/>
      </c>
      <c r="L229" t="str">
        <f ca="1">IF(TODAY()&gt;=$A229,COUNTIFS(Board!Q$3:Q1226,"&lt;="&amp;$C229,Board!R$3:R1226,"="&amp;""),"")</f>
        <v/>
      </c>
      <c r="M229" t="str">
        <f t="shared" ca="1" si="18"/>
        <v/>
      </c>
      <c r="N229" t="str">
        <f ca="1">IF(M229&lt;&gt;"",COUNTIFS(Board!R$3:R1227,"&gt;="&amp;'Weekly Summary'!$B229,Board!R$3:R1227,"&lt;="&amp;'Weekly Summary'!$C229),"")</f>
        <v/>
      </c>
      <c r="O229" t="str">
        <f t="shared" ca="1" si="19"/>
        <v/>
      </c>
      <c r="P229" t="str">
        <f>IFERROR(AVERAGEIFS(Board!S$3:S$1000,Board!R$3:R1227,"&gt;="&amp;B229,Board!R$3:R1227,"&lt;="&amp;C229),"")</f>
        <v/>
      </c>
      <c r="Q229" t="str">
        <f ca="1">IF(D229&lt;&gt;"",COUNTIFS(Board!D$3:D$1000,"SPM"&amp;"*",Board!R$3:R$1000,""),"")</f>
        <v/>
      </c>
      <c r="R229" t="str">
        <f ca="1">IF(D229&lt;&gt;"",COUNTIFS(Board!D$3:D1227,"SPM"&amp;"*",Board!K$3:K1227,""),"")</f>
        <v/>
      </c>
    </row>
    <row r="230" spans="1:18" x14ac:dyDescent="0.25">
      <c r="A230" s="4">
        <f t="shared" si="20"/>
        <v>44395</v>
      </c>
      <c r="B230" s="4">
        <v>44395</v>
      </c>
      <c r="C230" s="4">
        <v>44401</v>
      </c>
      <c r="D230" t="str">
        <f ca="1">IF(TODAY()&gt;=$A230,COUNTIFS(Board!K$3:K1227,"&lt;="&amp;$C230,Board!L$3:L1227,"="&amp;""),"")</f>
        <v/>
      </c>
      <c r="E230" t="str">
        <f ca="1">IF(TODAY()&gt;=$A230,COUNTIFS(Board!L$3:L1227,"&lt;="&amp;$C230,Board!M$3:M1227,"="&amp;""),"")</f>
        <v/>
      </c>
      <c r="F230" t="str">
        <f ca="1">IF(TODAY()&gt;=$A230,COUNTIFS(Board!M$3:M1227,"&lt;="&amp;$C230,Board!N$3:N1227,"="&amp;""),"")</f>
        <v/>
      </c>
      <c r="G230" t="str">
        <f t="shared" ca="1" si="16"/>
        <v/>
      </c>
      <c r="H230" t="str">
        <f ca="1">IF(TODAY()&gt;=$A230,COUNTIFS(Board!N$3:N1227,"&lt;="&amp;$C230,Board!O$3:O1227,"="&amp;""),"")</f>
        <v/>
      </c>
      <c r="I230" t="str">
        <f ca="1">IF(TODAY()&gt;=$A230,COUNTIFS(Board!O$3:O1227,"&lt;="&amp;$C230,Board!P$3:P1227,"="&amp;""),"")</f>
        <v/>
      </c>
      <c r="J230" t="str">
        <f t="shared" ca="1" si="17"/>
        <v/>
      </c>
      <c r="K230" t="str">
        <f ca="1">IF(TODAY()&gt;=$A230,COUNTIFS(Board!P$3:P1227,"&lt;="&amp;$C230,Board!Q$3:Q1227,"="&amp;""),"")</f>
        <v/>
      </c>
      <c r="L230" t="str">
        <f ca="1">IF(TODAY()&gt;=$A230,COUNTIFS(Board!Q$3:Q1227,"&lt;="&amp;$C230,Board!R$3:R1227,"="&amp;""),"")</f>
        <v/>
      </c>
      <c r="M230" t="str">
        <f t="shared" ca="1" si="18"/>
        <v/>
      </c>
      <c r="N230" t="str">
        <f ca="1">IF(M230&lt;&gt;"",COUNTIFS(Board!R$3:R1228,"&gt;="&amp;'Weekly Summary'!$B230,Board!R$3:R1228,"&lt;="&amp;'Weekly Summary'!$C230),"")</f>
        <v/>
      </c>
      <c r="O230" t="str">
        <f t="shared" ca="1" si="19"/>
        <v/>
      </c>
      <c r="P230" t="str">
        <f>IFERROR(AVERAGEIFS(Board!S$3:S$1000,Board!R$3:R1228,"&gt;="&amp;B230,Board!R$3:R1228,"&lt;="&amp;C230),"")</f>
        <v/>
      </c>
      <c r="Q230" t="str">
        <f ca="1">IF(D230&lt;&gt;"",COUNTIFS(Board!D$3:D$1000,"SPM"&amp;"*",Board!R$3:R$1000,""),"")</f>
        <v/>
      </c>
      <c r="R230" t="str">
        <f ca="1">IF(D230&lt;&gt;"",COUNTIFS(Board!D$3:D1228,"SPM"&amp;"*",Board!K$3:K1228,""),"")</f>
        <v/>
      </c>
    </row>
    <row r="231" spans="1:18" x14ac:dyDescent="0.25">
      <c r="A231" s="4">
        <f t="shared" si="20"/>
        <v>44402</v>
      </c>
      <c r="B231" s="4">
        <v>44402</v>
      </c>
      <c r="C231" s="4">
        <v>44408</v>
      </c>
      <c r="D231" t="str">
        <f ca="1">IF(TODAY()&gt;=$A231,COUNTIFS(Board!K$3:K1228,"&lt;="&amp;$C231,Board!L$3:L1228,"="&amp;""),"")</f>
        <v/>
      </c>
      <c r="E231" t="str">
        <f ca="1">IF(TODAY()&gt;=$A231,COUNTIFS(Board!L$3:L1228,"&lt;="&amp;$C231,Board!M$3:M1228,"="&amp;""),"")</f>
        <v/>
      </c>
      <c r="F231" t="str">
        <f ca="1">IF(TODAY()&gt;=$A231,COUNTIFS(Board!M$3:M1228,"&lt;="&amp;$C231,Board!N$3:N1228,"="&amp;""),"")</f>
        <v/>
      </c>
      <c r="G231" t="str">
        <f t="shared" ca="1" si="16"/>
        <v/>
      </c>
      <c r="H231" t="str">
        <f ca="1">IF(TODAY()&gt;=$A231,COUNTIFS(Board!N$3:N1228,"&lt;="&amp;$C231,Board!O$3:O1228,"="&amp;""),"")</f>
        <v/>
      </c>
      <c r="I231" t="str">
        <f ca="1">IF(TODAY()&gt;=$A231,COUNTIFS(Board!O$3:O1228,"&lt;="&amp;$C231,Board!P$3:P1228,"="&amp;""),"")</f>
        <v/>
      </c>
      <c r="J231" t="str">
        <f t="shared" ca="1" si="17"/>
        <v/>
      </c>
      <c r="K231" t="str">
        <f ca="1">IF(TODAY()&gt;=$A231,COUNTIFS(Board!P$3:P1228,"&lt;="&amp;$C231,Board!Q$3:Q1228,"="&amp;""),"")</f>
        <v/>
      </c>
      <c r="L231" t="str">
        <f ca="1">IF(TODAY()&gt;=$A231,COUNTIFS(Board!Q$3:Q1228,"&lt;="&amp;$C231,Board!R$3:R1228,"="&amp;""),"")</f>
        <v/>
      </c>
      <c r="M231" t="str">
        <f t="shared" ca="1" si="18"/>
        <v/>
      </c>
      <c r="N231" t="str">
        <f ca="1">IF(M231&lt;&gt;"",COUNTIFS(Board!R$3:R1229,"&gt;="&amp;'Weekly Summary'!$B231,Board!R$3:R1229,"&lt;="&amp;'Weekly Summary'!$C231),"")</f>
        <v/>
      </c>
      <c r="O231" t="str">
        <f t="shared" ca="1" si="19"/>
        <v/>
      </c>
      <c r="P231" t="str">
        <f>IFERROR(AVERAGEIFS(Board!S$3:S$1000,Board!R$3:R1229,"&gt;="&amp;B231,Board!R$3:R1229,"&lt;="&amp;C231),"")</f>
        <v/>
      </c>
      <c r="Q231" t="str">
        <f ca="1">IF(D231&lt;&gt;"",COUNTIFS(Board!D$3:D$1000,"SPM"&amp;"*",Board!R$3:R$1000,""),"")</f>
        <v/>
      </c>
      <c r="R231" t="str">
        <f ca="1">IF(D231&lt;&gt;"",COUNTIFS(Board!D$3:D1229,"SPM"&amp;"*",Board!K$3:K1229,""),"")</f>
        <v/>
      </c>
    </row>
    <row r="232" spans="1:18" x14ac:dyDescent="0.25">
      <c r="A232" s="4">
        <f t="shared" si="20"/>
        <v>44409</v>
      </c>
      <c r="B232" s="4">
        <v>44409</v>
      </c>
      <c r="C232" s="4">
        <v>44415</v>
      </c>
      <c r="D232" t="str">
        <f ca="1">IF(TODAY()&gt;=$A232,COUNTIFS(Board!K$3:K1229,"&lt;="&amp;$C232,Board!L$3:L1229,"="&amp;""),"")</f>
        <v/>
      </c>
      <c r="E232" t="str">
        <f ca="1">IF(TODAY()&gt;=$A232,COUNTIFS(Board!L$3:L1229,"&lt;="&amp;$C232,Board!M$3:M1229,"="&amp;""),"")</f>
        <v/>
      </c>
      <c r="F232" t="str">
        <f ca="1">IF(TODAY()&gt;=$A232,COUNTIFS(Board!M$3:M1229,"&lt;="&amp;$C232,Board!N$3:N1229,"="&amp;""),"")</f>
        <v/>
      </c>
      <c r="G232" t="str">
        <f t="shared" ca="1" si="16"/>
        <v/>
      </c>
      <c r="H232" t="str">
        <f ca="1">IF(TODAY()&gt;=$A232,COUNTIFS(Board!N$3:N1229,"&lt;="&amp;$C232,Board!O$3:O1229,"="&amp;""),"")</f>
        <v/>
      </c>
      <c r="I232" t="str">
        <f ca="1">IF(TODAY()&gt;=$A232,COUNTIFS(Board!O$3:O1229,"&lt;="&amp;$C232,Board!P$3:P1229,"="&amp;""),"")</f>
        <v/>
      </c>
      <c r="J232" t="str">
        <f t="shared" ca="1" si="17"/>
        <v/>
      </c>
      <c r="K232" t="str">
        <f ca="1">IF(TODAY()&gt;=$A232,COUNTIFS(Board!P$3:P1229,"&lt;="&amp;$C232,Board!Q$3:Q1229,"="&amp;""),"")</f>
        <v/>
      </c>
      <c r="L232" t="str">
        <f ca="1">IF(TODAY()&gt;=$A232,COUNTIFS(Board!Q$3:Q1229,"&lt;="&amp;$C232,Board!R$3:R1229,"="&amp;""),"")</f>
        <v/>
      </c>
      <c r="M232" t="str">
        <f t="shared" ca="1" si="18"/>
        <v/>
      </c>
      <c r="N232" t="str">
        <f ca="1">IF(M232&lt;&gt;"",COUNTIFS(Board!R$3:R1230,"&gt;="&amp;'Weekly Summary'!$B232,Board!R$3:R1230,"&lt;="&amp;'Weekly Summary'!$C232),"")</f>
        <v/>
      </c>
      <c r="O232" t="str">
        <f t="shared" ca="1" si="19"/>
        <v/>
      </c>
      <c r="P232" t="str">
        <f>IFERROR(AVERAGEIFS(Board!S$3:S$1000,Board!R$3:R1230,"&gt;="&amp;B232,Board!R$3:R1230,"&lt;="&amp;C232),"")</f>
        <v/>
      </c>
      <c r="Q232" t="str">
        <f ca="1">IF(D232&lt;&gt;"",COUNTIFS(Board!D$3:D$1000,"SPM"&amp;"*",Board!R$3:R$1000,""),"")</f>
        <v/>
      </c>
      <c r="R232" t="str">
        <f ca="1">IF(D232&lt;&gt;"",COUNTIFS(Board!D$3:D1230,"SPM"&amp;"*",Board!K$3:K1230,""),"")</f>
        <v/>
      </c>
    </row>
    <row r="233" spans="1:18" x14ac:dyDescent="0.25">
      <c r="A233" s="4">
        <f t="shared" si="20"/>
        <v>44416</v>
      </c>
      <c r="B233" s="4">
        <v>44416</v>
      </c>
      <c r="C233" s="4">
        <v>44422</v>
      </c>
      <c r="D233" t="str">
        <f ca="1">IF(TODAY()&gt;=$A233,COUNTIFS(Board!K$3:K1230,"&lt;="&amp;$C233,Board!L$3:L1230,"="&amp;""),"")</f>
        <v/>
      </c>
      <c r="E233" t="str">
        <f ca="1">IF(TODAY()&gt;=$A233,COUNTIFS(Board!L$3:L1230,"&lt;="&amp;$C233,Board!M$3:M1230,"="&amp;""),"")</f>
        <v/>
      </c>
      <c r="F233" t="str">
        <f ca="1">IF(TODAY()&gt;=$A233,COUNTIFS(Board!M$3:M1230,"&lt;="&amp;$C233,Board!N$3:N1230,"="&amp;""),"")</f>
        <v/>
      </c>
      <c r="G233" t="str">
        <f t="shared" ca="1" si="16"/>
        <v/>
      </c>
      <c r="H233" t="str">
        <f ca="1">IF(TODAY()&gt;=$A233,COUNTIFS(Board!N$3:N1230,"&lt;="&amp;$C233,Board!O$3:O1230,"="&amp;""),"")</f>
        <v/>
      </c>
      <c r="I233" t="str">
        <f ca="1">IF(TODAY()&gt;=$A233,COUNTIFS(Board!O$3:O1230,"&lt;="&amp;$C233,Board!P$3:P1230,"="&amp;""),"")</f>
        <v/>
      </c>
      <c r="J233" t="str">
        <f t="shared" ca="1" si="17"/>
        <v/>
      </c>
      <c r="K233" t="str">
        <f ca="1">IF(TODAY()&gt;=$A233,COUNTIFS(Board!P$3:P1230,"&lt;="&amp;$C233,Board!Q$3:Q1230,"="&amp;""),"")</f>
        <v/>
      </c>
      <c r="L233" t="str">
        <f ca="1">IF(TODAY()&gt;=$A233,COUNTIFS(Board!Q$3:Q1230,"&lt;="&amp;$C233,Board!R$3:R1230,"="&amp;""),"")</f>
        <v/>
      </c>
      <c r="M233" t="str">
        <f t="shared" ca="1" si="18"/>
        <v/>
      </c>
      <c r="N233" t="str">
        <f ca="1">IF(M233&lt;&gt;"",COUNTIFS(Board!R$3:R1231,"&gt;="&amp;'Weekly Summary'!$B233,Board!R$3:R1231,"&lt;="&amp;'Weekly Summary'!$C233),"")</f>
        <v/>
      </c>
      <c r="O233" t="str">
        <f t="shared" ca="1" si="19"/>
        <v/>
      </c>
      <c r="P233" t="str">
        <f>IFERROR(AVERAGEIFS(Board!S$3:S$1000,Board!R$3:R1231,"&gt;="&amp;B233,Board!R$3:R1231,"&lt;="&amp;C233),"")</f>
        <v/>
      </c>
      <c r="Q233" t="str">
        <f ca="1">IF(D233&lt;&gt;"",COUNTIFS(Board!D$3:D$1000,"SPM"&amp;"*",Board!R$3:R$1000,""),"")</f>
        <v/>
      </c>
      <c r="R233" t="str">
        <f ca="1">IF(D233&lt;&gt;"",COUNTIFS(Board!D$3:D1231,"SPM"&amp;"*",Board!K$3:K1231,""),"")</f>
        <v/>
      </c>
    </row>
    <row r="234" spans="1:18" x14ac:dyDescent="0.25">
      <c r="A234" s="4">
        <f t="shared" si="20"/>
        <v>44423</v>
      </c>
      <c r="B234" s="4">
        <v>44423</v>
      </c>
      <c r="C234" s="4">
        <v>44429</v>
      </c>
      <c r="D234" t="str">
        <f ca="1">IF(TODAY()&gt;=$A234,COUNTIFS(Board!K$3:K1231,"&lt;="&amp;$C234,Board!L$3:L1231,"="&amp;""),"")</f>
        <v/>
      </c>
      <c r="E234" t="str">
        <f ca="1">IF(TODAY()&gt;=$A234,COUNTIFS(Board!L$3:L1231,"&lt;="&amp;$C234,Board!M$3:M1231,"="&amp;""),"")</f>
        <v/>
      </c>
      <c r="F234" t="str">
        <f ca="1">IF(TODAY()&gt;=$A234,COUNTIFS(Board!M$3:M1231,"&lt;="&amp;$C234,Board!N$3:N1231,"="&amp;""),"")</f>
        <v/>
      </c>
      <c r="G234" t="str">
        <f t="shared" ca="1" si="16"/>
        <v/>
      </c>
      <c r="H234" t="str">
        <f ca="1">IF(TODAY()&gt;=$A234,COUNTIFS(Board!N$3:N1231,"&lt;="&amp;$C234,Board!O$3:O1231,"="&amp;""),"")</f>
        <v/>
      </c>
      <c r="I234" t="str">
        <f ca="1">IF(TODAY()&gt;=$A234,COUNTIFS(Board!O$3:O1231,"&lt;="&amp;$C234,Board!P$3:P1231,"="&amp;""),"")</f>
        <v/>
      </c>
      <c r="J234" t="str">
        <f t="shared" ca="1" si="17"/>
        <v/>
      </c>
      <c r="K234" t="str">
        <f ca="1">IF(TODAY()&gt;=$A234,COUNTIFS(Board!P$3:P1231,"&lt;="&amp;$C234,Board!Q$3:Q1231,"="&amp;""),"")</f>
        <v/>
      </c>
      <c r="L234" t="str">
        <f ca="1">IF(TODAY()&gt;=$A234,COUNTIFS(Board!Q$3:Q1231,"&lt;="&amp;$C234,Board!R$3:R1231,"="&amp;""),"")</f>
        <v/>
      </c>
      <c r="M234" t="str">
        <f t="shared" ca="1" si="18"/>
        <v/>
      </c>
      <c r="N234" t="str">
        <f ca="1">IF(M234&lt;&gt;"",COUNTIFS(Board!R$3:R1232,"&gt;="&amp;'Weekly Summary'!$B234,Board!R$3:R1232,"&lt;="&amp;'Weekly Summary'!$C234),"")</f>
        <v/>
      </c>
      <c r="O234" t="str">
        <f t="shared" ca="1" si="19"/>
        <v/>
      </c>
      <c r="P234" t="str">
        <f>IFERROR(AVERAGEIFS(Board!S$3:S$1000,Board!R$3:R1232,"&gt;="&amp;B234,Board!R$3:R1232,"&lt;="&amp;C234),"")</f>
        <v/>
      </c>
      <c r="Q234" t="str">
        <f ca="1">IF(D234&lt;&gt;"",COUNTIFS(Board!D$3:D$1000,"SPM"&amp;"*",Board!R$3:R$1000,""),"")</f>
        <v/>
      </c>
      <c r="R234" t="str">
        <f ca="1">IF(D234&lt;&gt;"",COUNTIFS(Board!D$3:D1232,"SPM"&amp;"*",Board!K$3:K1232,""),"")</f>
        <v/>
      </c>
    </row>
    <row r="235" spans="1:18" x14ac:dyDescent="0.25">
      <c r="A235" s="4">
        <f t="shared" si="20"/>
        <v>44430</v>
      </c>
      <c r="B235" s="4">
        <v>44430</v>
      </c>
      <c r="C235" s="4">
        <v>44436</v>
      </c>
      <c r="D235" t="str">
        <f ca="1">IF(TODAY()&gt;=$A235,COUNTIFS(Board!K$3:K1232,"&lt;="&amp;$C235,Board!L$3:L1232,"="&amp;""),"")</f>
        <v/>
      </c>
      <c r="E235" t="str">
        <f ca="1">IF(TODAY()&gt;=$A235,COUNTIFS(Board!L$3:L1232,"&lt;="&amp;$C235,Board!M$3:M1232,"="&amp;""),"")</f>
        <v/>
      </c>
      <c r="F235" t="str">
        <f ca="1">IF(TODAY()&gt;=$A235,COUNTIFS(Board!M$3:M1232,"&lt;="&amp;$C235,Board!N$3:N1232,"="&amp;""),"")</f>
        <v/>
      </c>
      <c r="G235" t="str">
        <f t="shared" ca="1" si="16"/>
        <v/>
      </c>
      <c r="H235" t="str">
        <f ca="1">IF(TODAY()&gt;=$A235,COUNTIFS(Board!N$3:N1232,"&lt;="&amp;$C235,Board!O$3:O1232,"="&amp;""),"")</f>
        <v/>
      </c>
      <c r="I235" t="str">
        <f ca="1">IF(TODAY()&gt;=$A235,COUNTIFS(Board!O$3:O1232,"&lt;="&amp;$C235,Board!P$3:P1232,"="&amp;""),"")</f>
        <v/>
      </c>
      <c r="J235" t="str">
        <f t="shared" ca="1" si="17"/>
        <v/>
      </c>
      <c r="K235" t="str">
        <f ca="1">IF(TODAY()&gt;=$A235,COUNTIFS(Board!P$3:P1232,"&lt;="&amp;$C235,Board!Q$3:Q1232,"="&amp;""),"")</f>
        <v/>
      </c>
      <c r="L235" t="str">
        <f ca="1">IF(TODAY()&gt;=$A235,COUNTIFS(Board!Q$3:Q1232,"&lt;="&amp;$C235,Board!R$3:R1232,"="&amp;""),"")</f>
        <v/>
      </c>
      <c r="M235" t="str">
        <f t="shared" ca="1" si="18"/>
        <v/>
      </c>
      <c r="N235" t="str">
        <f ca="1">IF(M235&lt;&gt;"",COUNTIFS(Board!R$3:R1233,"&gt;="&amp;'Weekly Summary'!$B235,Board!R$3:R1233,"&lt;="&amp;'Weekly Summary'!$C235),"")</f>
        <v/>
      </c>
      <c r="O235" t="str">
        <f t="shared" ca="1" si="19"/>
        <v/>
      </c>
      <c r="P235" t="str">
        <f>IFERROR(AVERAGEIFS(Board!S$3:S$1000,Board!R$3:R1233,"&gt;="&amp;B235,Board!R$3:R1233,"&lt;="&amp;C235),"")</f>
        <v/>
      </c>
      <c r="Q235" t="str">
        <f ca="1">IF(D235&lt;&gt;"",COUNTIFS(Board!D$3:D$1000,"SPM"&amp;"*",Board!R$3:R$1000,""),"")</f>
        <v/>
      </c>
      <c r="R235" t="str">
        <f ca="1">IF(D235&lt;&gt;"",COUNTIFS(Board!D$3:D1233,"SPM"&amp;"*",Board!K$3:K1233,""),"")</f>
        <v/>
      </c>
    </row>
    <row r="236" spans="1:18" x14ac:dyDescent="0.25">
      <c r="A236" s="4">
        <f t="shared" si="20"/>
        <v>44437</v>
      </c>
      <c r="B236" s="4">
        <v>44437</v>
      </c>
      <c r="C236" s="4">
        <v>44443</v>
      </c>
      <c r="D236" t="str">
        <f ca="1">IF(TODAY()&gt;=$A236,COUNTIFS(Board!K$3:K1233,"&lt;="&amp;$C236,Board!L$3:L1233,"="&amp;""),"")</f>
        <v/>
      </c>
      <c r="E236" t="str">
        <f ca="1">IF(TODAY()&gt;=$A236,COUNTIFS(Board!L$3:L1233,"&lt;="&amp;$C236,Board!M$3:M1233,"="&amp;""),"")</f>
        <v/>
      </c>
      <c r="F236" t="str">
        <f ca="1">IF(TODAY()&gt;=$A236,COUNTIFS(Board!M$3:M1233,"&lt;="&amp;$C236,Board!N$3:N1233,"="&amp;""),"")</f>
        <v/>
      </c>
      <c r="G236" t="str">
        <f t="shared" ca="1" si="16"/>
        <v/>
      </c>
      <c r="H236" t="str">
        <f ca="1">IF(TODAY()&gt;=$A236,COUNTIFS(Board!N$3:N1233,"&lt;="&amp;$C236,Board!O$3:O1233,"="&amp;""),"")</f>
        <v/>
      </c>
      <c r="I236" t="str">
        <f ca="1">IF(TODAY()&gt;=$A236,COUNTIFS(Board!O$3:O1233,"&lt;="&amp;$C236,Board!P$3:P1233,"="&amp;""),"")</f>
        <v/>
      </c>
      <c r="J236" t="str">
        <f t="shared" ca="1" si="17"/>
        <v/>
      </c>
      <c r="K236" t="str">
        <f ca="1">IF(TODAY()&gt;=$A236,COUNTIFS(Board!P$3:P1233,"&lt;="&amp;$C236,Board!Q$3:Q1233,"="&amp;""),"")</f>
        <v/>
      </c>
      <c r="L236" t="str">
        <f ca="1">IF(TODAY()&gt;=$A236,COUNTIFS(Board!Q$3:Q1233,"&lt;="&amp;$C236,Board!R$3:R1233,"="&amp;""),"")</f>
        <v/>
      </c>
      <c r="M236" t="str">
        <f t="shared" ca="1" si="18"/>
        <v/>
      </c>
      <c r="N236" t="str">
        <f ca="1">IF(M236&lt;&gt;"",COUNTIFS(Board!R$3:R1234,"&gt;="&amp;'Weekly Summary'!$B236,Board!R$3:R1234,"&lt;="&amp;'Weekly Summary'!$C236),"")</f>
        <v/>
      </c>
      <c r="O236" t="str">
        <f t="shared" ca="1" si="19"/>
        <v/>
      </c>
      <c r="P236" t="str">
        <f>IFERROR(AVERAGEIFS(Board!S$3:S$1000,Board!R$3:R1234,"&gt;="&amp;B236,Board!R$3:R1234,"&lt;="&amp;C236),"")</f>
        <v/>
      </c>
      <c r="Q236" t="str">
        <f ca="1">IF(D236&lt;&gt;"",COUNTIFS(Board!D$3:D$1000,"SPM"&amp;"*",Board!R$3:R$1000,""),"")</f>
        <v/>
      </c>
      <c r="R236" t="str">
        <f ca="1">IF(D236&lt;&gt;"",COUNTIFS(Board!D$3:D1234,"SPM"&amp;"*",Board!K$3:K1234,""),"")</f>
        <v/>
      </c>
    </row>
    <row r="237" spans="1:18" x14ac:dyDescent="0.25">
      <c r="A237" s="4">
        <f t="shared" si="20"/>
        <v>44444</v>
      </c>
      <c r="B237" s="4">
        <v>44444</v>
      </c>
      <c r="C237" s="4">
        <v>44450</v>
      </c>
      <c r="D237" t="str">
        <f ca="1">IF(TODAY()&gt;=$A237,COUNTIFS(Board!K$3:K1234,"&lt;="&amp;$C237,Board!L$3:L1234,"="&amp;""),"")</f>
        <v/>
      </c>
      <c r="E237" t="str">
        <f ca="1">IF(TODAY()&gt;=$A237,COUNTIFS(Board!L$3:L1234,"&lt;="&amp;$C237,Board!M$3:M1234,"="&amp;""),"")</f>
        <v/>
      </c>
      <c r="F237" t="str">
        <f ca="1">IF(TODAY()&gt;=$A237,COUNTIFS(Board!M$3:M1234,"&lt;="&amp;$C237,Board!N$3:N1234,"="&amp;""),"")</f>
        <v/>
      </c>
      <c r="G237" t="str">
        <f t="shared" ca="1" si="16"/>
        <v/>
      </c>
      <c r="H237" t="str">
        <f ca="1">IF(TODAY()&gt;=$A237,COUNTIFS(Board!N$3:N1234,"&lt;="&amp;$C237,Board!O$3:O1234,"="&amp;""),"")</f>
        <v/>
      </c>
      <c r="I237" t="str">
        <f ca="1">IF(TODAY()&gt;=$A237,COUNTIFS(Board!O$3:O1234,"&lt;="&amp;$C237,Board!P$3:P1234,"="&amp;""),"")</f>
        <v/>
      </c>
      <c r="J237" t="str">
        <f t="shared" ca="1" si="17"/>
        <v/>
      </c>
      <c r="K237" t="str">
        <f ca="1">IF(TODAY()&gt;=$A237,COUNTIFS(Board!P$3:P1234,"&lt;="&amp;$C237,Board!Q$3:Q1234,"="&amp;""),"")</f>
        <v/>
      </c>
      <c r="L237" t="str">
        <f ca="1">IF(TODAY()&gt;=$A237,COUNTIFS(Board!Q$3:Q1234,"&lt;="&amp;$C237,Board!R$3:R1234,"="&amp;""),"")</f>
        <v/>
      </c>
      <c r="M237" t="str">
        <f t="shared" ca="1" si="18"/>
        <v/>
      </c>
      <c r="N237" t="str">
        <f ca="1">IF(M237&lt;&gt;"",COUNTIFS(Board!R$3:R1235,"&gt;="&amp;'Weekly Summary'!$B237,Board!R$3:R1235,"&lt;="&amp;'Weekly Summary'!$C237),"")</f>
        <v/>
      </c>
      <c r="O237" t="str">
        <f t="shared" ca="1" si="19"/>
        <v/>
      </c>
      <c r="P237" t="str">
        <f>IFERROR(AVERAGEIFS(Board!S$3:S$1000,Board!R$3:R1235,"&gt;="&amp;B237,Board!R$3:R1235,"&lt;="&amp;C237),"")</f>
        <v/>
      </c>
      <c r="Q237" t="str">
        <f ca="1">IF(D237&lt;&gt;"",COUNTIFS(Board!D$3:D$1000,"SPM"&amp;"*",Board!R$3:R$1000,""),"")</f>
        <v/>
      </c>
      <c r="R237" t="str">
        <f ca="1">IF(D237&lt;&gt;"",COUNTIFS(Board!D$3:D1235,"SPM"&amp;"*",Board!K$3:K1235,""),"")</f>
        <v/>
      </c>
    </row>
    <row r="238" spans="1:18" x14ac:dyDescent="0.25">
      <c r="A238" s="4">
        <f t="shared" si="20"/>
        <v>44451</v>
      </c>
      <c r="B238" s="4">
        <v>44451</v>
      </c>
      <c r="C238" s="4">
        <v>44457</v>
      </c>
      <c r="D238" t="str">
        <f ca="1">IF(TODAY()&gt;=$A238,COUNTIFS(Board!K$3:K1235,"&lt;="&amp;$C238,Board!L$3:L1235,"="&amp;""),"")</f>
        <v/>
      </c>
      <c r="E238" t="str">
        <f ca="1">IF(TODAY()&gt;=$A238,COUNTIFS(Board!L$3:L1235,"&lt;="&amp;$C238,Board!M$3:M1235,"="&amp;""),"")</f>
        <v/>
      </c>
      <c r="F238" t="str">
        <f ca="1">IF(TODAY()&gt;=$A238,COUNTIFS(Board!M$3:M1235,"&lt;="&amp;$C238,Board!N$3:N1235,"="&amp;""),"")</f>
        <v/>
      </c>
      <c r="G238" t="str">
        <f t="shared" ca="1" si="16"/>
        <v/>
      </c>
      <c r="H238" t="str">
        <f ca="1">IF(TODAY()&gt;=$A238,COUNTIFS(Board!N$3:N1235,"&lt;="&amp;$C238,Board!O$3:O1235,"="&amp;""),"")</f>
        <v/>
      </c>
      <c r="I238" t="str">
        <f ca="1">IF(TODAY()&gt;=$A238,COUNTIFS(Board!O$3:O1235,"&lt;="&amp;$C238,Board!P$3:P1235,"="&amp;""),"")</f>
        <v/>
      </c>
      <c r="J238" t="str">
        <f t="shared" ca="1" si="17"/>
        <v/>
      </c>
      <c r="K238" t="str">
        <f ca="1">IF(TODAY()&gt;=$A238,COUNTIFS(Board!P$3:P1235,"&lt;="&amp;$C238,Board!Q$3:Q1235,"="&amp;""),"")</f>
        <v/>
      </c>
      <c r="L238" t="str">
        <f ca="1">IF(TODAY()&gt;=$A238,COUNTIFS(Board!Q$3:Q1235,"&lt;="&amp;$C238,Board!R$3:R1235,"="&amp;""),"")</f>
        <v/>
      </c>
      <c r="M238" t="str">
        <f t="shared" ca="1" si="18"/>
        <v/>
      </c>
      <c r="N238" t="str">
        <f ca="1">IF(M238&lt;&gt;"",COUNTIFS(Board!R$3:R1236,"&gt;="&amp;'Weekly Summary'!$B238,Board!R$3:R1236,"&lt;="&amp;'Weekly Summary'!$C238),"")</f>
        <v/>
      </c>
      <c r="O238" t="str">
        <f t="shared" ca="1" si="19"/>
        <v/>
      </c>
      <c r="P238" t="str">
        <f>IFERROR(AVERAGEIFS(Board!S$3:S$1000,Board!R$3:R1236,"&gt;="&amp;B238,Board!R$3:R1236,"&lt;="&amp;C238),"")</f>
        <v/>
      </c>
      <c r="Q238" t="str">
        <f ca="1">IF(D238&lt;&gt;"",COUNTIFS(Board!D$3:D$1000,"SPM"&amp;"*",Board!R$3:R$1000,""),"")</f>
        <v/>
      </c>
      <c r="R238" t="str">
        <f ca="1">IF(D238&lt;&gt;"",COUNTIFS(Board!D$3:D1236,"SPM"&amp;"*",Board!K$3:K1236,""),"")</f>
        <v/>
      </c>
    </row>
    <row r="239" spans="1:18" x14ac:dyDescent="0.25">
      <c r="A239" s="4">
        <f t="shared" si="20"/>
        <v>44458</v>
      </c>
      <c r="B239" s="4">
        <v>44458</v>
      </c>
      <c r="C239" s="4">
        <v>44464</v>
      </c>
      <c r="D239" t="str">
        <f ca="1">IF(TODAY()&gt;=$A239,COUNTIFS(Board!K$3:K1236,"&lt;="&amp;$C239,Board!L$3:L1236,"="&amp;""),"")</f>
        <v/>
      </c>
      <c r="E239" t="str">
        <f ca="1">IF(TODAY()&gt;=$A239,COUNTIFS(Board!L$3:L1236,"&lt;="&amp;$C239,Board!M$3:M1236,"="&amp;""),"")</f>
        <v/>
      </c>
      <c r="F239" t="str">
        <f ca="1">IF(TODAY()&gt;=$A239,COUNTIFS(Board!M$3:M1236,"&lt;="&amp;$C239,Board!N$3:N1236,"="&amp;""),"")</f>
        <v/>
      </c>
      <c r="G239" t="str">
        <f t="shared" ca="1" si="16"/>
        <v/>
      </c>
      <c r="H239" t="str">
        <f ca="1">IF(TODAY()&gt;=$A239,COUNTIFS(Board!N$3:N1236,"&lt;="&amp;$C239,Board!O$3:O1236,"="&amp;""),"")</f>
        <v/>
      </c>
      <c r="I239" t="str">
        <f ca="1">IF(TODAY()&gt;=$A239,COUNTIFS(Board!O$3:O1236,"&lt;="&amp;$C239,Board!P$3:P1236,"="&amp;""),"")</f>
        <v/>
      </c>
      <c r="J239" t="str">
        <f t="shared" ca="1" si="17"/>
        <v/>
      </c>
      <c r="K239" t="str">
        <f ca="1">IF(TODAY()&gt;=$A239,COUNTIFS(Board!P$3:P1236,"&lt;="&amp;$C239,Board!Q$3:Q1236,"="&amp;""),"")</f>
        <v/>
      </c>
      <c r="L239" t="str">
        <f ca="1">IF(TODAY()&gt;=$A239,COUNTIFS(Board!Q$3:Q1236,"&lt;="&amp;$C239,Board!R$3:R1236,"="&amp;""),"")</f>
        <v/>
      </c>
      <c r="M239" t="str">
        <f t="shared" ca="1" si="18"/>
        <v/>
      </c>
      <c r="N239" t="str">
        <f ca="1">IF(M239&lt;&gt;"",COUNTIFS(Board!R$3:R1237,"&gt;="&amp;'Weekly Summary'!$B239,Board!R$3:R1237,"&lt;="&amp;'Weekly Summary'!$C239),"")</f>
        <v/>
      </c>
      <c r="O239" t="str">
        <f t="shared" ca="1" si="19"/>
        <v/>
      </c>
      <c r="P239" t="str">
        <f>IFERROR(AVERAGEIFS(Board!S$3:S$1000,Board!R$3:R1237,"&gt;="&amp;B239,Board!R$3:R1237,"&lt;="&amp;C239),"")</f>
        <v/>
      </c>
      <c r="Q239" t="str">
        <f ca="1">IF(D239&lt;&gt;"",COUNTIFS(Board!D$3:D$1000,"SPM"&amp;"*",Board!R$3:R$1000,""),"")</f>
        <v/>
      </c>
      <c r="R239" t="str">
        <f ca="1">IF(D239&lt;&gt;"",COUNTIFS(Board!D$3:D1237,"SPM"&amp;"*",Board!K$3:K1237,""),"")</f>
        <v/>
      </c>
    </row>
    <row r="240" spans="1:18" x14ac:dyDescent="0.25">
      <c r="A240" s="4">
        <f t="shared" si="20"/>
        <v>44465</v>
      </c>
      <c r="B240" s="4">
        <v>44465</v>
      </c>
      <c r="C240" s="4">
        <v>44471</v>
      </c>
      <c r="D240" t="str">
        <f ca="1">IF(TODAY()&gt;=$A240,COUNTIFS(Board!K$3:K1237,"&lt;="&amp;$C240,Board!L$3:L1237,"="&amp;""),"")</f>
        <v/>
      </c>
      <c r="E240" t="str">
        <f ca="1">IF(TODAY()&gt;=$A240,COUNTIFS(Board!L$3:L1237,"&lt;="&amp;$C240,Board!M$3:M1237,"="&amp;""),"")</f>
        <v/>
      </c>
      <c r="F240" t="str">
        <f ca="1">IF(TODAY()&gt;=$A240,COUNTIFS(Board!M$3:M1237,"&lt;="&amp;$C240,Board!N$3:N1237,"="&amp;""),"")</f>
        <v/>
      </c>
      <c r="G240" t="str">
        <f t="shared" ca="1" si="16"/>
        <v/>
      </c>
      <c r="H240" t="str">
        <f ca="1">IF(TODAY()&gt;=$A240,COUNTIFS(Board!N$3:N1237,"&lt;="&amp;$C240,Board!O$3:O1237,"="&amp;""),"")</f>
        <v/>
      </c>
      <c r="I240" t="str">
        <f ca="1">IF(TODAY()&gt;=$A240,COUNTIFS(Board!O$3:O1237,"&lt;="&amp;$C240,Board!P$3:P1237,"="&amp;""),"")</f>
        <v/>
      </c>
      <c r="J240" t="str">
        <f t="shared" ca="1" si="17"/>
        <v/>
      </c>
      <c r="K240" t="str">
        <f ca="1">IF(TODAY()&gt;=$A240,COUNTIFS(Board!P$3:P1237,"&lt;="&amp;$C240,Board!Q$3:Q1237,"="&amp;""),"")</f>
        <v/>
      </c>
      <c r="L240" t="str">
        <f ca="1">IF(TODAY()&gt;=$A240,COUNTIFS(Board!Q$3:Q1237,"&lt;="&amp;$C240,Board!R$3:R1237,"="&amp;""),"")</f>
        <v/>
      </c>
      <c r="M240" t="str">
        <f t="shared" ca="1" si="18"/>
        <v/>
      </c>
      <c r="N240" t="str">
        <f ca="1">IF(M240&lt;&gt;"",COUNTIFS(Board!R$3:R1238,"&gt;="&amp;'Weekly Summary'!$B240,Board!R$3:R1238,"&lt;="&amp;'Weekly Summary'!$C240),"")</f>
        <v/>
      </c>
      <c r="O240" t="str">
        <f t="shared" ca="1" si="19"/>
        <v/>
      </c>
      <c r="P240" t="str">
        <f>IFERROR(AVERAGEIFS(Board!S$3:S$1000,Board!R$3:R1238,"&gt;="&amp;B240,Board!R$3:R1238,"&lt;="&amp;C240),"")</f>
        <v/>
      </c>
      <c r="Q240" t="str">
        <f ca="1">IF(D240&lt;&gt;"",COUNTIFS(Board!D$3:D$1000,"SPM"&amp;"*",Board!R$3:R$1000,""),"")</f>
        <v/>
      </c>
      <c r="R240" t="str">
        <f ca="1">IF(D240&lt;&gt;"",COUNTIFS(Board!D$3:D1238,"SPM"&amp;"*",Board!K$3:K1238,""),"")</f>
        <v/>
      </c>
    </row>
    <row r="241" spans="1:18" x14ac:dyDescent="0.25">
      <c r="A241" s="4">
        <f t="shared" si="20"/>
        <v>44472</v>
      </c>
      <c r="B241" s="4">
        <v>44472</v>
      </c>
      <c r="C241" s="4">
        <v>44478</v>
      </c>
      <c r="D241" t="str">
        <f ca="1">IF(TODAY()&gt;=$A241,COUNTIFS(Board!K$3:K1238,"&lt;="&amp;$C241,Board!L$3:L1238,"="&amp;""),"")</f>
        <v/>
      </c>
      <c r="E241" t="str">
        <f ca="1">IF(TODAY()&gt;=$A241,COUNTIFS(Board!L$3:L1238,"&lt;="&amp;$C241,Board!M$3:M1238,"="&amp;""),"")</f>
        <v/>
      </c>
      <c r="F241" t="str">
        <f ca="1">IF(TODAY()&gt;=$A241,COUNTIFS(Board!M$3:M1238,"&lt;="&amp;$C241,Board!N$3:N1238,"="&amp;""),"")</f>
        <v/>
      </c>
      <c r="G241" t="str">
        <f t="shared" ca="1" si="16"/>
        <v/>
      </c>
      <c r="H241" t="str">
        <f ca="1">IF(TODAY()&gt;=$A241,COUNTIFS(Board!N$3:N1238,"&lt;="&amp;$C241,Board!O$3:O1238,"="&amp;""),"")</f>
        <v/>
      </c>
      <c r="I241" t="str">
        <f ca="1">IF(TODAY()&gt;=$A241,COUNTIFS(Board!O$3:O1238,"&lt;="&amp;$C241,Board!P$3:P1238,"="&amp;""),"")</f>
        <v/>
      </c>
      <c r="J241" t="str">
        <f t="shared" ca="1" si="17"/>
        <v/>
      </c>
      <c r="K241" t="str">
        <f ca="1">IF(TODAY()&gt;=$A241,COUNTIFS(Board!P$3:P1238,"&lt;="&amp;$C241,Board!Q$3:Q1238,"="&amp;""),"")</f>
        <v/>
      </c>
      <c r="L241" t="str">
        <f ca="1">IF(TODAY()&gt;=$A241,COUNTIFS(Board!Q$3:Q1238,"&lt;="&amp;$C241,Board!R$3:R1238,"="&amp;""),"")</f>
        <v/>
      </c>
      <c r="M241" t="str">
        <f t="shared" ca="1" si="18"/>
        <v/>
      </c>
      <c r="N241" t="str">
        <f ca="1">IF(M241&lt;&gt;"",COUNTIFS(Board!R$3:R1239,"&gt;="&amp;'Weekly Summary'!$B241,Board!R$3:R1239,"&lt;="&amp;'Weekly Summary'!$C241),"")</f>
        <v/>
      </c>
      <c r="O241" t="str">
        <f t="shared" ca="1" si="19"/>
        <v/>
      </c>
      <c r="P241" t="str">
        <f>IFERROR(AVERAGEIFS(Board!S$3:S$1000,Board!R$3:R1239,"&gt;="&amp;B241,Board!R$3:R1239,"&lt;="&amp;C241),"")</f>
        <v/>
      </c>
      <c r="Q241" t="str">
        <f ca="1">IF(D241&lt;&gt;"",COUNTIFS(Board!D$3:D$1000,"SPM"&amp;"*",Board!R$3:R$1000,""),"")</f>
        <v/>
      </c>
      <c r="R241" t="str">
        <f ca="1">IF(D241&lt;&gt;"",COUNTIFS(Board!D$3:D1239,"SPM"&amp;"*",Board!K$3:K1239,""),"")</f>
        <v/>
      </c>
    </row>
    <row r="242" spans="1:18" x14ac:dyDescent="0.25">
      <c r="A242" s="4">
        <f t="shared" si="20"/>
        <v>44479</v>
      </c>
      <c r="B242" s="4">
        <v>44479</v>
      </c>
      <c r="C242" s="4">
        <v>44485</v>
      </c>
      <c r="D242" t="str">
        <f ca="1">IF(TODAY()&gt;=$A242,COUNTIFS(Board!K$3:K1239,"&lt;="&amp;$C242,Board!L$3:L1239,"="&amp;""),"")</f>
        <v/>
      </c>
      <c r="E242" t="str">
        <f ca="1">IF(TODAY()&gt;=$A242,COUNTIFS(Board!L$3:L1239,"&lt;="&amp;$C242,Board!M$3:M1239,"="&amp;""),"")</f>
        <v/>
      </c>
      <c r="F242" t="str">
        <f ca="1">IF(TODAY()&gt;=$A242,COUNTIFS(Board!M$3:M1239,"&lt;="&amp;$C242,Board!N$3:N1239,"="&amp;""),"")</f>
        <v/>
      </c>
      <c r="G242" t="str">
        <f t="shared" ca="1" si="16"/>
        <v/>
      </c>
      <c r="H242" t="str">
        <f ca="1">IF(TODAY()&gt;=$A242,COUNTIFS(Board!N$3:N1239,"&lt;="&amp;$C242,Board!O$3:O1239,"="&amp;""),"")</f>
        <v/>
      </c>
      <c r="I242" t="str">
        <f ca="1">IF(TODAY()&gt;=$A242,COUNTIFS(Board!O$3:O1239,"&lt;="&amp;$C242,Board!P$3:P1239,"="&amp;""),"")</f>
        <v/>
      </c>
      <c r="J242" t="str">
        <f t="shared" ca="1" si="17"/>
        <v/>
      </c>
      <c r="K242" t="str">
        <f ca="1">IF(TODAY()&gt;=$A242,COUNTIFS(Board!P$3:P1239,"&lt;="&amp;$C242,Board!Q$3:Q1239,"="&amp;""),"")</f>
        <v/>
      </c>
      <c r="L242" t="str">
        <f ca="1">IF(TODAY()&gt;=$A242,COUNTIFS(Board!Q$3:Q1239,"&lt;="&amp;$C242,Board!R$3:R1239,"="&amp;""),"")</f>
        <v/>
      </c>
      <c r="M242" t="str">
        <f t="shared" ca="1" si="18"/>
        <v/>
      </c>
      <c r="N242" t="str">
        <f ca="1">IF(M242&lt;&gt;"",COUNTIFS(Board!R$3:R1240,"&gt;="&amp;'Weekly Summary'!$B242,Board!R$3:R1240,"&lt;="&amp;'Weekly Summary'!$C242),"")</f>
        <v/>
      </c>
      <c r="O242" t="str">
        <f t="shared" ca="1" si="19"/>
        <v/>
      </c>
      <c r="P242" t="str">
        <f>IFERROR(AVERAGEIFS(Board!S$3:S$1000,Board!R$3:R1240,"&gt;="&amp;B242,Board!R$3:R1240,"&lt;="&amp;C242),"")</f>
        <v/>
      </c>
      <c r="Q242" t="str">
        <f ca="1">IF(D242&lt;&gt;"",COUNTIFS(Board!D$3:D$1000,"SPM"&amp;"*",Board!R$3:R$1000,""),"")</f>
        <v/>
      </c>
      <c r="R242" t="str">
        <f ca="1">IF(D242&lt;&gt;"",COUNTIFS(Board!D$3:D1240,"SPM"&amp;"*",Board!K$3:K1240,""),"")</f>
        <v/>
      </c>
    </row>
    <row r="243" spans="1:18" x14ac:dyDescent="0.25">
      <c r="A243" s="4">
        <f t="shared" si="20"/>
        <v>44486</v>
      </c>
      <c r="B243" s="4">
        <v>44486</v>
      </c>
      <c r="C243" s="4">
        <v>44492</v>
      </c>
      <c r="D243" t="str">
        <f ca="1">IF(TODAY()&gt;=$A243,COUNTIFS(Board!K$3:K1240,"&lt;="&amp;$C243,Board!L$3:L1240,"="&amp;""),"")</f>
        <v/>
      </c>
      <c r="E243" t="str">
        <f ca="1">IF(TODAY()&gt;=$A243,COUNTIFS(Board!L$3:L1240,"&lt;="&amp;$C243,Board!M$3:M1240,"="&amp;""),"")</f>
        <v/>
      </c>
      <c r="F243" t="str">
        <f ca="1">IF(TODAY()&gt;=$A243,COUNTIFS(Board!M$3:M1240,"&lt;="&amp;$C243,Board!N$3:N1240,"="&amp;""),"")</f>
        <v/>
      </c>
      <c r="G243" t="str">
        <f t="shared" ca="1" si="16"/>
        <v/>
      </c>
      <c r="H243" t="str">
        <f ca="1">IF(TODAY()&gt;=$A243,COUNTIFS(Board!N$3:N1240,"&lt;="&amp;$C243,Board!O$3:O1240,"="&amp;""),"")</f>
        <v/>
      </c>
      <c r="I243" t="str">
        <f ca="1">IF(TODAY()&gt;=$A243,COUNTIFS(Board!O$3:O1240,"&lt;="&amp;$C243,Board!P$3:P1240,"="&amp;""),"")</f>
        <v/>
      </c>
      <c r="J243" t="str">
        <f t="shared" ca="1" si="17"/>
        <v/>
      </c>
      <c r="K243" t="str">
        <f ca="1">IF(TODAY()&gt;=$A243,COUNTIFS(Board!P$3:P1240,"&lt;="&amp;$C243,Board!Q$3:Q1240,"="&amp;""),"")</f>
        <v/>
      </c>
      <c r="L243" t="str">
        <f ca="1">IF(TODAY()&gt;=$A243,COUNTIFS(Board!Q$3:Q1240,"&lt;="&amp;$C243,Board!R$3:R1240,"="&amp;""),"")</f>
        <v/>
      </c>
      <c r="M243" t="str">
        <f t="shared" ca="1" si="18"/>
        <v/>
      </c>
      <c r="N243" t="str">
        <f ca="1">IF(M243&lt;&gt;"",COUNTIFS(Board!R$3:R1241,"&gt;="&amp;'Weekly Summary'!$B243,Board!R$3:R1241,"&lt;="&amp;'Weekly Summary'!$C243),"")</f>
        <v/>
      </c>
      <c r="O243" t="str">
        <f t="shared" ca="1" si="19"/>
        <v/>
      </c>
      <c r="P243" t="str">
        <f>IFERROR(AVERAGEIFS(Board!S$3:S$1000,Board!R$3:R1241,"&gt;="&amp;B243,Board!R$3:R1241,"&lt;="&amp;C243),"")</f>
        <v/>
      </c>
      <c r="Q243" t="str">
        <f ca="1">IF(D243&lt;&gt;"",COUNTIFS(Board!D$3:D$1000,"SPM"&amp;"*",Board!R$3:R$1000,""),"")</f>
        <v/>
      </c>
      <c r="R243" t="str">
        <f ca="1">IF(D243&lt;&gt;"",COUNTIFS(Board!D$3:D1241,"SPM"&amp;"*",Board!K$3:K1241,""),"")</f>
        <v/>
      </c>
    </row>
    <row r="244" spans="1:18" x14ac:dyDescent="0.25">
      <c r="A244" s="4">
        <f t="shared" si="20"/>
        <v>44493</v>
      </c>
      <c r="B244" s="4">
        <v>44493</v>
      </c>
      <c r="C244" s="4">
        <v>44499</v>
      </c>
      <c r="D244" t="str">
        <f ca="1">IF(TODAY()&gt;=$A244,COUNTIFS(Board!K$3:K1241,"&lt;="&amp;$C244,Board!L$3:L1241,"="&amp;""),"")</f>
        <v/>
      </c>
      <c r="E244" t="str">
        <f ca="1">IF(TODAY()&gt;=$A244,COUNTIFS(Board!L$3:L1241,"&lt;="&amp;$C244,Board!M$3:M1241,"="&amp;""),"")</f>
        <v/>
      </c>
      <c r="F244" t="str">
        <f ca="1">IF(TODAY()&gt;=$A244,COUNTIFS(Board!M$3:M1241,"&lt;="&amp;$C244,Board!N$3:N1241,"="&amp;""),"")</f>
        <v/>
      </c>
      <c r="G244" t="str">
        <f t="shared" ca="1" si="16"/>
        <v/>
      </c>
      <c r="H244" t="str">
        <f ca="1">IF(TODAY()&gt;=$A244,COUNTIFS(Board!N$3:N1241,"&lt;="&amp;$C244,Board!O$3:O1241,"="&amp;""),"")</f>
        <v/>
      </c>
      <c r="I244" t="str">
        <f ca="1">IF(TODAY()&gt;=$A244,COUNTIFS(Board!O$3:O1241,"&lt;="&amp;$C244,Board!P$3:P1241,"="&amp;""),"")</f>
        <v/>
      </c>
      <c r="J244" t="str">
        <f t="shared" ca="1" si="17"/>
        <v/>
      </c>
      <c r="K244" t="str">
        <f ca="1">IF(TODAY()&gt;=$A244,COUNTIFS(Board!P$3:P1241,"&lt;="&amp;$C244,Board!Q$3:Q1241,"="&amp;""),"")</f>
        <v/>
      </c>
      <c r="L244" t="str">
        <f ca="1">IF(TODAY()&gt;=$A244,COUNTIFS(Board!Q$3:Q1241,"&lt;="&amp;$C244,Board!R$3:R1241,"="&amp;""),"")</f>
        <v/>
      </c>
      <c r="M244" t="str">
        <f t="shared" ca="1" si="18"/>
        <v/>
      </c>
      <c r="N244" t="str">
        <f ca="1">IF(M244&lt;&gt;"",COUNTIFS(Board!R$3:R1242,"&gt;="&amp;'Weekly Summary'!$B244,Board!R$3:R1242,"&lt;="&amp;'Weekly Summary'!$C244),"")</f>
        <v/>
      </c>
      <c r="O244" t="str">
        <f t="shared" ca="1" si="19"/>
        <v/>
      </c>
      <c r="P244" t="str">
        <f>IFERROR(AVERAGEIFS(Board!S$3:S$1000,Board!R$3:R1242,"&gt;="&amp;B244,Board!R$3:R1242,"&lt;="&amp;C244),"")</f>
        <v/>
      </c>
      <c r="Q244" t="str">
        <f ca="1">IF(D244&lt;&gt;"",COUNTIFS(Board!D$3:D$1000,"SPM"&amp;"*",Board!R$3:R$1000,""),"")</f>
        <v/>
      </c>
      <c r="R244" t="str">
        <f ca="1">IF(D244&lt;&gt;"",COUNTIFS(Board!D$3:D1242,"SPM"&amp;"*",Board!K$3:K1242,""),"")</f>
        <v/>
      </c>
    </row>
    <row r="245" spans="1:18" x14ac:dyDescent="0.25">
      <c r="A245" s="4">
        <f t="shared" si="20"/>
        <v>44500</v>
      </c>
      <c r="B245" s="4">
        <v>44500</v>
      </c>
      <c r="C245" s="4">
        <v>44506</v>
      </c>
      <c r="D245" t="str">
        <f ca="1">IF(TODAY()&gt;=$A245,COUNTIFS(Board!K$3:K1242,"&lt;="&amp;$C245,Board!L$3:L1242,"="&amp;""),"")</f>
        <v/>
      </c>
      <c r="E245" t="str">
        <f ca="1">IF(TODAY()&gt;=$A245,COUNTIFS(Board!L$3:L1242,"&lt;="&amp;$C245,Board!M$3:M1242,"="&amp;""),"")</f>
        <v/>
      </c>
      <c r="F245" t="str">
        <f ca="1">IF(TODAY()&gt;=$A245,COUNTIFS(Board!M$3:M1242,"&lt;="&amp;$C245,Board!N$3:N1242,"="&amp;""),"")</f>
        <v/>
      </c>
      <c r="G245" t="str">
        <f t="shared" ca="1" si="16"/>
        <v/>
      </c>
      <c r="H245" t="str">
        <f ca="1">IF(TODAY()&gt;=$A245,COUNTIFS(Board!N$3:N1242,"&lt;="&amp;$C245,Board!O$3:O1242,"="&amp;""),"")</f>
        <v/>
      </c>
      <c r="I245" t="str">
        <f ca="1">IF(TODAY()&gt;=$A245,COUNTIFS(Board!O$3:O1242,"&lt;="&amp;$C245,Board!P$3:P1242,"="&amp;""),"")</f>
        <v/>
      </c>
      <c r="J245" t="str">
        <f t="shared" ca="1" si="17"/>
        <v/>
      </c>
      <c r="K245" t="str">
        <f ca="1">IF(TODAY()&gt;=$A245,COUNTIFS(Board!P$3:P1242,"&lt;="&amp;$C245,Board!Q$3:Q1242,"="&amp;""),"")</f>
        <v/>
      </c>
      <c r="L245" t="str">
        <f ca="1">IF(TODAY()&gt;=$A245,COUNTIFS(Board!Q$3:Q1242,"&lt;="&amp;$C245,Board!R$3:R1242,"="&amp;""),"")</f>
        <v/>
      </c>
      <c r="M245" t="str">
        <f t="shared" ca="1" si="18"/>
        <v/>
      </c>
      <c r="N245" t="str">
        <f ca="1">IF(M245&lt;&gt;"",COUNTIFS(Board!R$3:R1243,"&gt;="&amp;'Weekly Summary'!$B245,Board!R$3:R1243,"&lt;="&amp;'Weekly Summary'!$C245),"")</f>
        <v/>
      </c>
      <c r="O245" t="str">
        <f t="shared" ca="1" si="19"/>
        <v/>
      </c>
      <c r="P245" t="str">
        <f>IFERROR(AVERAGEIFS(Board!S$3:S$1000,Board!R$3:R1243,"&gt;="&amp;B245,Board!R$3:R1243,"&lt;="&amp;C245),"")</f>
        <v/>
      </c>
      <c r="Q245" t="str">
        <f ca="1">IF(D245&lt;&gt;"",COUNTIFS(Board!D$3:D$1000,"SPM"&amp;"*",Board!R$3:R$1000,""),"")</f>
        <v/>
      </c>
      <c r="R245" t="str">
        <f ca="1">IF(D245&lt;&gt;"",COUNTIFS(Board!D$3:D1243,"SPM"&amp;"*",Board!K$3:K1243,""),"")</f>
        <v/>
      </c>
    </row>
    <row r="246" spans="1:18" x14ac:dyDescent="0.25">
      <c r="A246" s="4">
        <f t="shared" si="20"/>
        <v>44507</v>
      </c>
      <c r="B246" s="4">
        <v>44507</v>
      </c>
      <c r="C246" s="4">
        <v>44513</v>
      </c>
      <c r="D246" t="str">
        <f ca="1">IF(TODAY()&gt;=$A246,COUNTIFS(Board!K$3:K1243,"&lt;="&amp;$C246,Board!L$3:L1243,"="&amp;""),"")</f>
        <v/>
      </c>
      <c r="E246" t="str">
        <f ca="1">IF(TODAY()&gt;=$A246,COUNTIFS(Board!L$3:L1243,"&lt;="&amp;$C246,Board!M$3:M1243,"="&amp;""),"")</f>
        <v/>
      </c>
      <c r="F246" t="str">
        <f ca="1">IF(TODAY()&gt;=$A246,COUNTIFS(Board!M$3:M1243,"&lt;="&amp;$C246,Board!N$3:N1243,"="&amp;""),"")</f>
        <v/>
      </c>
      <c r="G246" t="str">
        <f t="shared" ca="1" si="16"/>
        <v/>
      </c>
      <c r="H246" t="str">
        <f ca="1">IF(TODAY()&gt;=$A246,COUNTIFS(Board!N$3:N1243,"&lt;="&amp;$C246,Board!O$3:O1243,"="&amp;""),"")</f>
        <v/>
      </c>
      <c r="I246" t="str">
        <f ca="1">IF(TODAY()&gt;=$A246,COUNTIFS(Board!O$3:O1243,"&lt;="&amp;$C246,Board!P$3:P1243,"="&amp;""),"")</f>
        <v/>
      </c>
      <c r="J246" t="str">
        <f t="shared" ca="1" si="17"/>
        <v/>
      </c>
      <c r="K246" t="str">
        <f ca="1">IF(TODAY()&gt;=$A246,COUNTIFS(Board!P$3:P1243,"&lt;="&amp;$C246,Board!Q$3:Q1243,"="&amp;""),"")</f>
        <v/>
      </c>
      <c r="L246" t="str">
        <f ca="1">IF(TODAY()&gt;=$A246,COUNTIFS(Board!Q$3:Q1243,"&lt;="&amp;$C246,Board!R$3:R1243,"="&amp;""),"")</f>
        <v/>
      </c>
      <c r="M246" t="str">
        <f t="shared" ca="1" si="18"/>
        <v/>
      </c>
      <c r="N246" t="str">
        <f ca="1">IF(M246&lt;&gt;"",COUNTIFS(Board!R$3:R1244,"&gt;="&amp;'Weekly Summary'!$B246,Board!R$3:R1244,"&lt;="&amp;'Weekly Summary'!$C246),"")</f>
        <v/>
      </c>
      <c r="O246" t="str">
        <f t="shared" ca="1" si="19"/>
        <v/>
      </c>
      <c r="P246" t="str">
        <f>IFERROR(AVERAGEIFS(Board!S$3:S$1000,Board!R$3:R1244,"&gt;="&amp;B246,Board!R$3:R1244,"&lt;="&amp;C246),"")</f>
        <v/>
      </c>
      <c r="Q246" t="str">
        <f ca="1">IF(D246&lt;&gt;"",COUNTIFS(Board!D$3:D$1000,"SPM"&amp;"*",Board!R$3:R$1000,""),"")</f>
        <v/>
      </c>
      <c r="R246" t="str">
        <f ca="1">IF(D246&lt;&gt;"",COUNTIFS(Board!D$3:D1244,"SPM"&amp;"*",Board!K$3:K1244,""),"")</f>
        <v/>
      </c>
    </row>
    <row r="247" spans="1:18" x14ac:dyDescent="0.25">
      <c r="A247" s="4">
        <f t="shared" si="20"/>
        <v>44514</v>
      </c>
      <c r="B247" s="4">
        <v>44514</v>
      </c>
      <c r="C247" s="4">
        <v>44520</v>
      </c>
      <c r="D247" t="str">
        <f ca="1">IF(TODAY()&gt;=$A247,COUNTIFS(Board!K$3:K1244,"&lt;="&amp;$C247,Board!L$3:L1244,"="&amp;""),"")</f>
        <v/>
      </c>
      <c r="E247" t="str">
        <f ca="1">IF(TODAY()&gt;=$A247,COUNTIFS(Board!L$3:L1244,"&lt;="&amp;$C247,Board!M$3:M1244,"="&amp;""),"")</f>
        <v/>
      </c>
      <c r="F247" t="str">
        <f ca="1">IF(TODAY()&gt;=$A247,COUNTIFS(Board!M$3:M1244,"&lt;="&amp;$C247,Board!N$3:N1244,"="&amp;""),"")</f>
        <v/>
      </c>
      <c r="G247" t="str">
        <f t="shared" ca="1" si="16"/>
        <v/>
      </c>
      <c r="H247" t="str">
        <f ca="1">IF(TODAY()&gt;=$A247,COUNTIFS(Board!N$3:N1244,"&lt;="&amp;$C247,Board!O$3:O1244,"="&amp;""),"")</f>
        <v/>
      </c>
      <c r="I247" t="str">
        <f ca="1">IF(TODAY()&gt;=$A247,COUNTIFS(Board!O$3:O1244,"&lt;="&amp;$C247,Board!P$3:P1244,"="&amp;""),"")</f>
        <v/>
      </c>
      <c r="J247" t="str">
        <f t="shared" ca="1" si="17"/>
        <v/>
      </c>
      <c r="K247" t="str">
        <f ca="1">IF(TODAY()&gt;=$A247,COUNTIFS(Board!P$3:P1244,"&lt;="&amp;$C247,Board!Q$3:Q1244,"="&amp;""),"")</f>
        <v/>
      </c>
      <c r="L247" t="str">
        <f ca="1">IF(TODAY()&gt;=$A247,COUNTIFS(Board!Q$3:Q1244,"&lt;="&amp;$C247,Board!R$3:R1244,"="&amp;""),"")</f>
        <v/>
      </c>
      <c r="M247" t="str">
        <f t="shared" ca="1" si="18"/>
        <v/>
      </c>
      <c r="N247" t="str">
        <f ca="1">IF(M247&lt;&gt;"",COUNTIFS(Board!R$3:R1245,"&gt;="&amp;'Weekly Summary'!$B247,Board!R$3:R1245,"&lt;="&amp;'Weekly Summary'!$C247),"")</f>
        <v/>
      </c>
      <c r="O247" t="str">
        <f t="shared" ca="1" si="19"/>
        <v/>
      </c>
      <c r="P247" t="str">
        <f>IFERROR(AVERAGEIFS(Board!S$3:S$1000,Board!R$3:R1245,"&gt;="&amp;B247,Board!R$3:R1245,"&lt;="&amp;C247),"")</f>
        <v/>
      </c>
      <c r="Q247" t="str">
        <f ca="1">IF(D247&lt;&gt;"",COUNTIFS(Board!D$3:D$1000,"SPM"&amp;"*",Board!R$3:R$1000,""),"")</f>
        <v/>
      </c>
      <c r="R247" t="str">
        <f ca="1">IF(D247&lt;&gt;"",COUNTIFS(Board!D$3:D1245,"SPM"&amp;"*",Board!K$3:K1245,""),"")</f>
        <v/>
      </c>
    </row>
    <row r="248" spans="1:18" x14ac:dyDescent="0.25">
      <c r="A248" s="4">
        <f t="shared" si="20"/>
        <v>44521</v>
      </c>
      <c r="B248" s="4">
        <v>44521</v>
      </c>
      <c r="C248" s="4">
        <v>44527</v>
      </c>
      <c r="D248" t="str">
        <f ca="1">IF(TODAY()&gt;=$A248,COUNTIFS(Board!K$3:K1245,"&lt;="&amp;$C248,Board!L$3:L1245,"="&amp;""),"")</f>
        <v/>
      </c>
      <c r="E248" t="str">
        <f ca="1">IF(TODAY()&gt;=$A248,COUNTIFS(Board!L$3:L1245,"&lt;="&amp;$C248,Board!M$3:M1245,"="&amp;""),"")</f>
        <v/>
      </c>
      <c r="F248" t="str">
        <f ca="1">IF(TODAY()&gt;=$A248,COUNTIFS(Board!M$3:M1245,"&lt;="&amp;$C248,Board!N$3:N1245,"="&amp;""),"")</f>
        <v/>
      </c>
      <c r="G248" t="str">
        <f t="shared" ca="1" si="16"/>
        <v/>
      </c>
      <c r="H248" t="str">
        <f ca="1">IF(TODAY()&gt;=$A248,COUNTIFS(Board!N$3:N1245,"&lt;="&amp;$C248,Board!O$3:O1245,"="&amp;""),"")</f>
        <v/>
      </c>
      <c r="I248" t="str">
        <f ca="1">IF(TODAY()&gt;=$A248,COUNTIFS(Board!O$3:O1245,"&lt;="&amp;$C248,Board!P$3:P1245,"="&amp;""),"")</f>
        <v/>
      </c>
      <c r="J248" t="str">
        <f t="shared" ca="1" si="17"/>
        <v/>
      </c>
      <c r="K248" t="str">
        <f ca="1">IF(TODAY()&gt;=$A248,COUNTIFS(Board!P$3:P1245,"&lt;="&amp;$C248,Board!Q$3:Q1245,"="&amp;""),"")</f>
        <v/>
      </c>
      <c r="L248" t="str">
        <f ca="1">IF(TODAY()&gt;=$A248,COUNTIFS(Board!Q$3:Q1245,"&lt;="&amp;$C248,Board!R$3:R1245,"="&amp;""),"")</f>
        <v/>
      </c>
      <c r="M248" t="str">
        <f t="shared" ca="1" si="18"/>
        <v/>
      </c>
      <c r="N248" t="str">
        <f ca="1">IF(M248&lt;&gt;"",COUNTIFS(Board!R$3:R1246,"&gt;="&amp;'Weekly Summary'!$B248,Board!R$3:R1246,"&lt;="&amp;'Weekly Summary'!$C248),"")</f>
        <v/>
      </c>
      <c r="O248" t="str">
        <f t="shared" ca="1" si="19"/>
        <v/>
      </c>
      <c r="P248" t="str">
        <f>IFERROR(AVERAGEIFS(Board!S$3:S$1000,Board!R$3:R1246,"&gt;="&amp;B248,Board!R$3:R1246,"&lt;="&amp;C248),"")</f>
        <v/>
      </c>
      <c r="Q248" t="str">
        <f ca="1">IF(D248&lt;&gt;"",COUNTIFS(Board!D$3:D$1000,"SPM"&amp;"*",Board!R$3:R$1000,""),"")</f>
        <v/>
      </c>
      <c r="R248" t="str">
        <f ca="1">IF(D248&lt;&gt;"",COUNTIFS(Board!D$3:D1246,"SPM"&amp;"*",Board!K$3:K1246,""),"")</f>
        <v/>
      </c>
    </row>
    <row r="249" spans="1:18" x14ac:dyDescent="0.25">
      <c r="A249" s="4">
        <f t="shared" si="20"/>
        <v>44528</v>
      </c>
      <c r="B249" s="4">
        <v>44528</v>
      </c>
      <c r="C249" s="4">
        <v>44534</v>
      </c>
      <c r="D249" t="str">
        <f ca="1">IF(TODAY()&gt;=$A249,COUNTIFS(Board!K$3:K1246,"&lt;="&amp;$C249,Board!L$3:L1246,"="&amp;""),"")</f>
        <v/>
      </c>
      <c r="E249" t="str">
        <f ca="1">IF(TODAY()&gt;=$A249,COUNTIFS(Board!L$3:L1246,"&lt;="&amp;$C249,Board!M$3:M1246,"="&amp;""),"")</f>
        <v/>
      </c>
      <c r="F249" t="str">
        <f ca="1">IF(TODAY()&gt;=$A249,COUNTIFS(Board!M$3:M1246,"&lt;="&amp;$C249,Board!N$3:N1246,"="&amp;""),"")</f>
        <v/>
      </c>
      <c r="G249" t="str">
        <f t="shared" ca="1" si="16"/>
        <v/>
      </c>
      <c r="H249" t="str">
        <f ca="1">IF(TODAY()&gt;=$A249,COUNTIFS(Board!N$3:N1246,"&lt;="&amp;$C249,Board!O$3:O1246,"="&amp;""),"")</f>
        <v/>
      </c>
      <c r="I249" t="str">
        <f ca="1">IF(TODAY()&gt;=$A249,COUNTIFS(Board!O$3:O1246,"&lt;="&amp;$C249,Board!P$3:P1246,"="&amp;""),"")</f>
        <v/>
      </c>
      <c r="J249" t="str">
        <f t="shared" ca="1" si="17"/>
        <v/>
      </c>
      <c r="K249" t="str">
        <f ca="1">IF(TODAY()&gt;=$A249,COUNTIFS(Board!P$3:P1246,"&lt;="&amp;$C249,Board!Q$3:Q1246,"="&amp;""),"")</f>
        <v/>
      </c>
      <c r="L249" t="str">
        <f ca="1">IF(TODAY()&gt;=$A249,COUNTIFS(Board!Q$3:Q1246,"&lt;="&amp;$C249,Board!R$3:R1246,"="&amp;""),"")</f>
        <v/>
      </c>
      <c r="M249" t="str">
        <f t="shared" ca="1" si="18"/>
        <v/>
      </c>
      <c r="N249" t="str">
        <f ca="1">IF(M249&lt;&gt;"",COUNTIFS(Board!R$3:R1247,"&gt;="&amp;'Weekly Summary'!$B249,Board!R$3:R1247,"&lt;="&amp;'Weekly Summary'!$C249),"")</f>
        <v/>
      </c>
      <c r="O249" t="str">
        <f t="shared" ca="1" si="19"/>
        <v/>
      </c>
      <c r="P249" t="str">
        <f>IFERROR(AVERAGEIFS(Board!S$3:S$1000,Board!R$3:R1247,"&gt;="&amp;B249,Board!R$3:R1247,"&lt;="&amp;C249),"")</f>
        <v/>
      </c>
      <c r="Q249" t="str">
        <f ca="1">IF(D249&lt;&gt;"",COUNTIFS(Board!D$3:D$1000,"SPM"&amp;"*",Board!R$3:R$1000,""),"")</f>
        <v/>
      </c>
      <c r="R249" t="str">
        <f ca="1">IF(D249&lt;&gt;"",COUNTIFS(Board!D$3:D1247,"SPM"&amp;"*",Board!K$3:K1247,""),"")</f>
        <v/>
      </c>
    </row>
    <row r="250" spans="1:18" x14ac:dyDescent="0.25">
      <c r="A250" s="4">
        <f t="shared" si="20"/>
        <v>44535</v>
      </c>
      <c r="B250" s="4">
        <v>44535</v>
      </c>
      <c r="C250" s="4">
        <v>44541</v>
      </c>
      <c r="D250" t="str">
        <f ca="1">IF(TODAY()&gt;=$A250,COUNTIFS(Board!K$3:K1247,"&lt;="&amp;$C250,Board!L$3:L1247,"="&amp;""),"")</f>
        <v/>
      </c>
      <c r="E250" t="str">
        <f ca="1">IF(TODAY()&gt;=$A250,COUNTIFS(Board!L$3:L1247,"&lt;="&amp;$C250,Board!M$3:M1247,"="&amp;""),"")</f>
        <v/>
      </c>
      <c r="F250" t="str">
        <f ca="1">IF(TODAY()&gt;=$A250,COUNTIFS(Board!M$3:M1247,"&lt;="&amp;$C250,Board!N$3:N1247,"="&amp;""),"")</f>
        <v/>
      </c>
      <c r="G250" t="str">
        <f t="shared" ca="1" si="16"/>
        <v/>
      </c>
      <c r="H250" t="str">
        <f ca="1">IF(TODAY()&gt;=$A250,COUNTIFS(Board!N$3:N1247,"&lt;="&amp;$C250,Board!O$3:O1247,"="&amp;""),"")</f>
        <v/>
      </c>
      <c r="I250" t="str">
        <f ca="1">IF(TODAY()&gt;=$A250,COUNTIFS(Board!O$3:O1247,"&lt;="&amp;$C250,Board!P$3:P1247,"="&amp;""),"")</f>
        <v/>
      </c>
      <c r="J250" t="str">
        <f t="shared" ca="1" si="17"/>
        <v/>
      </c>
      <c r="K250" t="str">
        <f ca="1">IF(TODAY()&gt;=$A250,COUNTIFS(Board!P$3:P1247,"&lt;="&amp;$C250,Board!Q$3:Q1247,"="&amp;""),"")</f>
        <v/>
      </c>
      <c r="L250" t="str">
        <f ca="1">IF(TODAY()&gt;=$A250,COUNTIFS(Board!Q$3:Q1247,"&lt;="&amp;$C250,Board!R$3:R1247,"="&amp;""),"")</f>
        <v/>
      </c>
      <c r="M250" t="str">
        <f t="shared" ca="1" si="18"/>
        <v/>
      </c>
      <c r="N250" t="str">
        <f ca="1">IF(M250&lt;&gt;"",COUNTIFS(Board!R$3:R1248,"&gt;="&amp;'Weekly Summary'!$B250,Board!R$3:R1248,"&lt;="&amp;'Weekly Summary'!$C250),"")</f>
        <v/>
      </c>
      <c r="O250" t="str">
        <f t="shared" ca="1" si="19"/>
        <v/>
      </c>
      <c r="P250" t="str">
        <f>IFERROR(AVERAGEIFS(Board!S$3:S$1000,Board!R$3:R1248,"&gt;="&amp;B250,Board!R$3:R1248,"&lt;="&amp;C250),"")</f>
        <v/>
      </c>
      <c r="Q250" t="str">
        <f ca="1">IF(D250&lt;&gt;"",COUNTIFS(Board!D$3:D$1000,"SPM"&amp;"*",Board!R$3:R$1000,""),"")</f>
        <v/>
      </c>
      <c r="R250" t="str">
        <f ca="1">IF(D250&lt;&gt;"",COUNTIFS(Board!D$3:D1248,"SPM"&amp;"*",Board!K$3:K1248,""),"")</f>
        <v/>
      </c>
    </row>
    <row r="251" spans="1:18" x14ac:dyDescent="0.25">
      <c r="A251" s="4">
        <f t="shared" si="20"/>
        <v>44542</v>
      </c>
      <c r="B251" s="4">
        <v>44542</v>
      </c>
      <c r="C251" s="4">
        <v>44548</v>
      </c>
      <c r="D251" t="str">
        <f ca="1">IF(TODAY()&gt;=$A251,COUNTIFS(Board!K$3:K1248,"&lt;="&amp;$C251,Board!L$3:L1248,"="&amp;""),"")</f>
        <v/>
      </c>
      <c r="E251" t="str">
        <f ca="1">IF(TODAY()&gt;=$A251,COUNTIFS(Board!L$3:L1248,"&lt;="&amp;$C251,Board!M$3:M1248,"="&amp;""),"")</f>
        <v/>
      </c>
      <c r="F251" t="str">
        <f ca="1">IF(TODAY()&gt;=$A251,COUNTIFS(Board!M$3:M1248,"&lt;="&amp;$C251,Board!N$3:N1248,"="&amp;""),"")</f>
        <v/>
      </c>
      <c r="G251" t="str">
        <f t="shared" ca="1" si="16"/>
        <v/>
      </c>
      <c r="H251" t="str">
        <f ca="1">IF(TODAY()&gt;=$A251,COUNTIFS(Board!N$3:N1248,"&lt;="&amp;$C251,Board!O$3:O1248,"="&amp;""),"")</f>
        <v/>
      </c>
      <c r="I251" t="str">
        <f ca="1">IF(TODAY()&gt;=$A251,COUNTIFS(Board!O$3:O1248,"&lt;="&amp;$C251,Board!P$3:P1248,"="&amp;""),"")</f>
        <v/>
      </c>
      <c r="J251" t="str">
        <f t="shared" ca="1" si="17"/>
        <v/>
      </c>
      <c r="K251" t="str">
        <f ca="1">IF(TODAY()&gt;=$A251,COUNTIFS(Board!P$3:P1248,"&lt;="&amp;$C251,Board!Q$3:Q1248,"="&amp;""),"")</f>
        <v/>
      </c>
      <c r="L251" t="str">
        <f ca="1">IF(TODAY()&gt;=$A251,COUNTIFS(Board!Q$3:Q1248,"&lt;="&amp;$C251,Board!R$3:R1248,"="&amp;""),"")</f>
        <v/>
      </c>
      <c r="M251" t="str">
        <f t="shared" ca="1" si="18"/>
        <v/>
      </c>
      <c r="N251" t="str">
        <f ca="1">IF(M251&lt;&gt;"",COUNTIFS(Board!R$3:R1249,"&gt;="&amp;'Weekly Summary'!$B251,Board!R$3:R1249,"&lt;="&amp;'Weekly Summary'!$C251),"")</f>
        <v/>
      </c>
      <c r="O251" t="str">
        <f t="shared" ca="1" si="19"/>
        <v/>
      </c>
      <c r="P251" t="str">
        <f>IFERROR(AVERAGEIFS(Board!S$3:S$1000,Board!R$3:R1249,"&gt;="&amp;B251,Board!R$3:R1249,"&lt;="&amp;C251),"")</f>
        <v/>
      </c>
      <c r="Q251" t="str">
        <f ca="1">IF(D251&lt;&gt;"",COUNTIFS(Board!D$3:D$1000,"SPM"&amp;"*",Board!R$3:R$1000,""),"")</f>
        <v/>
      </c>
      <c r="R251" t="str">
        <f ca="1">IF(D251&lt;&gt;"",COUNTIFS(Board!D$3:D1249,"SPM"&amp;"*",Board!K$3:K1249,""),"")</f>
        <v/>
      </c>
    </row>
    <row r="252" spans="1:18" x14ac:dyDescent="0.25">
      <c r="A252" s="4">
        <f t="shared" si="20"/>
        <v>44549</v>
      </c>
      <c r="B252" s="4">
        <v>44549</v>
      </c>
      <c r="C252" s="4">
        <v>44555</v>
      </c>
      <c r="D252" t="str">
        <f ca="1">IF(TODAY()&gt;=$A252,COUNTIFS(Board!K$3:K1249,"&lt;="&amp;$C252,Board!L$3:L1249,"="&amp;""),"")</f>
        <v/>
      </c>
      <c r="E252" t="str">
        <f ca="1">IF(TODAY()&gt;=$A252,COUNTIFS(Board!L$3:L1249,"&lt;="&amp;$C252,Board!M$3:M1249,"="&amp;""),"")</f>
        <v/>
      </c>
      <c r="F252" t="str">
        <f ca="1">IF(TODAY()&gt;=$A252,COUNTIFS(Board!M$3:M1249,"&lt;="&amp;$C252,Board!N$3:N1249,"="&amp;""),"")</f>
        <v/>
      </c>
      <c r="G252" t="str">
        <f t="shared" ca="1" si="16"/>
        <v/>
      </c>
      <c r="H252" t="str">
        <f ca="1">IF(TODAY()&gt;=$A252,COUNTIFS(Board!N$3:N1249,"&lt;="&amp;$C252,Board!O$3:O1249,"="&amp;""),"")</f>
        <v/>
      </c>
      <c r="I252" t="str">
        <f ca="1">IF(TODAY()&gt;=$A252,COUNTIFS(Board!O$3:O1249,"&lt;="&amp;$C252,Board!P$3:P1249,"="&amp;""),"")</f>
        <v/>
      </c>
      <c r="J252" t="str">
        <f t="shared" ca="1" si="17"/>
        <v/>
      </c>
      <c r="K252" t="str">
        <f ca="1">IF(TODAY()&gt;=$A252,COUNTIFS(Board!P$3:P1249,"&lt;="&amp;$C252,Board!Q$3:Q1249,"="&amp;""),"")</f>
        <v/>
      </c>
      <c r="L252" t="str">
        <f ca="1">IF(TODAY()&gt;=$A252,COUNTIFS(Board!Q$3:Q1249,"&lt;="&amp;$C252,Board!R$3:R1249,"="&amp;""),"")</f>
        <v/>
      </c>
      <c r="M252" t="str">
        <f t="shared" ca="1" si="18"/>
        <v/>
      </c>
      <c r="N252" t="str">
        <f ca="1">IF(M252&lt;&gt;"",COUNTIFS(Board!R$3:R1250,"&gt;="&amp;'Weekly Summary'!$B252,Board!R$3:R1250,"&lt;="&amp;'Weekly Summary'!$C252),"")</f>
        <v/>
      </c>
      <c r="O252" t="str">
        <f t="shared" ca="1" si="19"/>
        <v/>
      </c>
      <c r="P252" t="str">
        <f>IFERROR(AVERAGEIFS(Board!S$3:S$1000,Board!R$3:R1250,"&gt;="&amp;B252,Board!R$3:R1250,"&lt;="&amp;C252),"")</f>
        <v/>
      </c>
      <c r="Q252" t="str">
        <f ca="1">IF(D252&lt;&gt;"",COUNTIFS(Board!D$3:D$1000,"SPM"&amp;"*",Board!R$3:R$1000,""),"")</f>
        <v/>
      </c>
      <c r="R252" t="str">
        <f ca="1">IF(D252&lt;&gt;"",COUNTIFS(Board!D$3:D1250,"SPM"&amp;"*",Board!K$3:K1250,""),"")</f>
        <v/>
      </c>
    </row>
    <row r="253" spans="1:18" x14ac:dyDescent="0.25">
      <c r="A253" s="4">
        <f t="shared" si="20"/>
        <v>44556</v>
      </c>
      <c r="B253" s="4">
        <v>44556</v>
      </c>
      <c r="C253" s="4">
        <v>44562</v>
      </c>
      <c r="D253" t="str">
        <f ca="1">IF(TODAY()&gt;=$A253,COUNTIFS(Board!K$3:K1250,"&lt;="&amp;$C253,Board!L$3:L1250,"="&amp;""),"")</f>
        <v/>
      </c>
      <c r="E253" t="str">
        <f ca="1">IF(TODAY()&gt;=$A253,COUNTIFS(Board!L$3:L1250,"&lt;="&amp;$C253,Board!M$3:M1250,"="&amp;""),"")</f>
        <v/>
      </c>
      <c r="F253" t="str">
        <f ca="1">IF(TODAY()&gt;=$A253,COUNTIFS(Board!M$3:M1250,"&lt;="&amp;$C253,Board!N$3:N1250,"="&amp;""),"")</f>
        <v/>
      </c>
      <c r="G253" t="str">
        <f t="shared" ca="1" si="16"/>
        <v/>
      </c>
      <c r="H253" t="str">
        <f ca="1">IF(TODAY()&gt;=$A253,COUNTIFS(Board!N$3:N1250,"&lt;="&amp;$C253,Board!O$3:O1250,"="&amp;""),"")</f>
        <v/>
      </c>
      <c r="I253" t="str">
        <f ca="1">IF(TODAY()&gt;=$A253,COUNTIFS(Board!O$3:O1250,"&lt;="&amp;$C253,Board!P$3:P1250,"="&amp;""),"")</f>
        <v/>
      </c>
      <c r="J253" t="str">
        <f t="shared" ca="1" si="17"/>
        <v/>
      </c>
      <c r="K253" t="str">
        <f ca="1">IF(TODAY()&gt;=$A253,COUNTIFS(Board!P$3:P1250,"&lt;="&amp;$C253,Board!Q$3:Q1250,"="&amp;""),"")</f>
        <v/>
      </c>
      <c r="L253" t="str">
        <f ca="1">IF(TODAY()&gt;=$A253,COUNTIFS(Board!Q$3:Q1250,"&lt;="&amp;$C253,Board!R$3:R1250,"="&amp;""),"")</f>
        <v/>
      </c>
      <c r="M253" t="str">
        <f t="shared" ca="1" si="18"/>
        <v/>
      </c>
      <c r="N253" t="str">
        <f ca="1">IF(M253&lt;&gt;"",COUNTIFS(Board!R$3:R1251,"&gt;="&amp;'Weekly Summary'!$B253,Board!R$3:R1251,"&lt;="&amp;'Weekly Summary'!$C253),"")</f>
        <v/>
      </c>
      <c r="O253" t="str">
        <f t="shared" ca="1" si="19"/>
        <v/>
      </c>
      <c r="P253" t="str">
        <f>IFERROR(AVERAGEIFS(Board!S$3:S$1000,Board!R$3:R1251,"&gt;="&amp;B253,Board!R$3:R1251,"&lt;="&amp;C253),"")</f>
        <v/>
      </c>
      <c r="Q253" t="str">
        <f ca="1">IF(D253&lt;&gt;"",COUNTIFS(Board!D$3:D$1000,"SPM"&amp;"*",Board!R$3:R$1000,""),"")</f>
        <v/>
      </c>
      <c r="R253" t="str">
        <f ca="1">IF(D253&lt;&gt;"",COUNTIFS(Board!D$3:D1251,"SPM"&amp;"*",Board!K$3:K1251,""),"")</f>
        <v/>
      </c>
    </row>
    <row r="254" spans="1:18" x14ac:dyDescent="0.25">
      <c r="A254" s="4">
        <f t="shared" si="20"/>
        <v>44563</v>
      </c>
      <c r="B254" s="4">
        <v>44563</v>
      </c>
      <c r="C254" s="4">
        <v>44569</v>
      </c>
      <c r="D254" t="str">
        <f ca="1">IF(TODAY()&gt;=$A254,COUNTIFS(Board!K$3:K1251,"&lt;="&amp;$C254,Board!L$3:L1251,"="&amp;""),"")</f>
        <v/>
      </c>
      <c r="E254" t="str">
        <f ca="1">IF(TODAY()&gt;=$A254,COUNTIFS(Board!L$3:L1251,"&lt;="&amp;$C254,Board!M$3:M1251,"="&amp;""),"")</f>
        <v/>
      </c>
      <c r="F254" t="str">
        <f ca="1">IF(TODAY()&gt;=$A254,COUNTIFS(Board!M$3:M1251,"&lt;="&amp;$C254,Board!N$3:N1251,"="&amp;""),"")</f>
        <v/>
      </c>
      <c r="G254" t="str">
        <f t="shared" ca="1" si="16"/>
        <v/>
      </c>
      <c r="H254" t="str">
        <f ca="1">IF(TODAY()&gt;=$A254,COUNTIFS(Board!N$3:N1251,"&lt;="&amp;$C254,Board!O$3:O1251,"="&amp;""),"")</f>
        <v/>
      </c>
      <c r="I254" t="str">
        <f ca="1">IF(TODAY()&gt;=$A254,COUNTIFS(Board!O$3:O1251,"&lt;="&amp;$C254,Board!P$3:P1251,"="&amp;""),"")</f>
        <v/>
      </c>
      <c r="J254" t="str">
        <f t="shared" ca="1" si="17"/>
        <v/>
      </c>
      <c r="K254" t="str">
        <f ca="1">IF(TODAY()&gt;=$A254,COUNTIFS(Board!P$3:P1251,"&lt;="&amp;$C254,Board!Q$3:Q1251,"="&amp;""),"")</f>
        <v/>
      </c>
      <c r="L254" t="str">
        <f ca="1">IF(TODAY()&gt;=$A254,COUNTIFS(Board!Q$3:Q1251,"&lt;="&amp;$C254,Board!R$3:R1251,"="&amp;""),"")</f>
        <v/>
      </c>
      <c r="M254" t="str">
        <f t="shared" ca="1" si="18"/>
        <v/>
      </c>
      <c r="N254" t="str">
        <f ca="1">IF(M254&lt;&gt;"",COUNTIFS(Board!R$3:R1252,"&gt;="&amp;'Weekly Summary'!$B254,Board!R$3:R1252,"&lt;="&amp;'Weekly Summary'!$C254),"")</f>
        <v/>
      </c>
      <c r="O254" t="str">
        <f t="shared" ca="1" si="19"/>
        <v/>
      </c>
      <c r="P254" t="str">
        <f>IFERROR(AVERAGEIFS(Board!S$3:S$1000,Board!R$3:R1252,"&gt;="&amp;B254,Board!R$3:R1252,"&lt;="&amp;C254),"")</f>
        <v/>
      </c>
      <c r="Q254" t="str">
        <f ca="1">IF(D254&lt;&gt;"",COUNTIFS(Board!D$3:D$1000,"SPM"&amp;"*",Board!R$3:R$1000,""),"")</f>
        <v/>
      </c>
      <c r="R254" t="str">
        <f ca="1">IF(D254&lt;&gt;"",COUNTIFS(Board!D$3:D1252,"SPM"&amp;"*",Board!K$3:K1252,""),"")</f>
        <v/>
      </c>
    </row>
    <row r="255" spans="1:18" x14ac:dyDescent="0.25">
      <c r="A255" s="4">
        <f t="shared" si="20"/>
        <v>44570</v>
      </c>
      <c r="B255" s="4">
        <v>44570</v>
      </c>
      <c r="C255" s="4">
        <v>44576</v>
      </c>
      <c r="D255" t="str">
        <f ca="1">IF(TODAY()&gt;=$A255,COUNTIFS(Board!K$3:K1252,"&lt;="&amp;$C255,Board!L$3:L1252,"="&amp;""),"")</f>
        <v/>
      </c>
      <c r="E255" t="str">
        <f ca="1">IF(TODAY()&gt;=$A255,COUNTIFS(Board!L$3:L1252,"&lt;="&amp;$C255,Board!M$3:M1252,"="&amp;""),"")</f>
        <v/>
      </c>
      <c r="F255" t="str">
        <f ca="1">IF(TODAY()&gt;=$A255,COUNTIFS(Board!M$3:M1252,"&lt;="&amp;$C255,Board!N$3:N1252,"="&amp;""),"")</f>
        <v/>
      </c>
      <c r="G255" t="str">
        <f t="shared" ca="1" si="16"/>
        <v/>
      </c>
      <c r="H255" t="str">
        <f ca="1">IF(TODAY()&gt;=$A255,COUNTIFS(Board!N$3:N1252,"&lt;="&amp;$C255,Board!O$3:O1252,"="&amp;""),"")</f>
        <v/>
      </c>
      <c r="I255" t="str">
        <f ca="1">IF(TODAY()&gt;=$A255,COUNTIFS(Board!O$3:O1252,"&lt;="&amp;$C255,Board!P$3:P1252,"="&amp;""),"")</f>
        <v/>
      </c>
      <c r="J255" t="str">
        <f t="shared" ca="1" si="17"/>
        <v/>
      </c>
      <c r="K255" t="str">
        <f ca="1">IF(TODAY()&gt;=$A255,COUNTIFS(Board!P$3:P1252,"&lt;="&amp;$C255,Board!Q$3:Q1252,"="&amp;""),"")</f>
        <v/>
      </c>
      <c r="L255" t="str">
        <f ca="1">IF(TODAY()&gt;=$A255,COUNTIFS(Board!Q$3:Q1252,"&lt;="&amp;$C255,Board!R$3:R1252,"="&amp;""),"")</f>
        <v/>
      </c>
      <c r="M255" t="str">
        <f t="shared" ca="1" si="18"/>
        <v/>
      </c>
      <c r="N255" t="str">
        <f ca="1">IF(M255&lt;&gt;"",COUNTIFS(Board!R$3:R1253,"&gt;="&amp;'Weekly Summary'!$B255,Board!R$3:R1253,"&lt;="&amp;'Weekly Summary'!$C255),"")</f>
        <v/>
      </c>
      <c r="O255" t="str">
        <f t="shared" ca="1" si="19"/>
        <v/>
      </c>
      <c r="P255" t="str">
        <f>IFERROR(AVERAGEIFS(Board!S$3:S$1000,Board!R$3:R1253,"&gt;="&amp;B255,Board!R$3:R1253,"&lt;="&amp;C255),"")</f>
        <v/>
      </c>
      <c r="Q255" t="str">
        <f ca="1">IF(D255&lt;&gt;"",COUNTIFS(Board!D$3:D$1000,"SPM"&amp;"*",Board!R$3:R$1000,""),"")</f>
        <v/>
      </c>
      <c r="R255" t="str">
        <f ca="1">IF(D255&lt;&gt;"",COUNTIFS(Board!D$3:D1253,"SPM"&amp;"*",Board!K$3:K1253,""),"")</f>
        <v/>
      </c>
    </row>
    <row r="256" spans="1:18" x14ac:dyDescent="0.25">
      <c r="A256" s="4">
        <f t="shared" si="20"/>
        <v>44577</v>
      </c>
      <c r="B256" s="4">
        <v>44577</v>
      </c>
      <c r="C256" s="4">
        <v>44583</v>
      </c>
      <c r="D256" t="str">
        <f ca="1">IF(TODAY()&gt;=$A256,COUNTIFS(Board!K$3:K1253,"&lt;="&amp;$C256,Board!L$3:L1253,"="&amp;""),"")</f>
        <v/>
      </c>
      <c r="E256" t="str">
        <f ca="1">IF(TODAY()&gt;=$A256,COUNTIFS(Board!L$3:L1253,"&lt;="&amp;$C256,Board!M$3:M1253,"="&amp;""),"")</f>
        <v/>
      </c>
      <c r="F256" t="str">
        <f ca="1">IF(TODAY()&gt;=$A256,COUNTIFS(Board!M$3:M1253,"&lt;="&amp;$C256,Board!N$3:N1253,"="&amp;""),"")</f>
        <v/>
      </c>
      <c r="G256" t="str">
        <f t="shared" ca="1" si="16"/>
        <v/>
      </c>
      <c r="H256" t="str">
        <f ca="1">IF(TODAY()&gt;=$A256,COUNTIFS(Board!N$3:N1253,"&lt;="&amp;$C256,Board!O$3:O1253,"="&amp;""),"")</f>
        <v/>
      </c>
      <c r="I256" t="str">
        <f ca="1">IF(TODAY()&gt;=$A256,COUNTIFS(Board!O$3:O1253,"&lt;="&amp;$C256,Board!P$3:P1253,"="&amp;""),"")</f>
        <v/>
      </c>
      <c r="J256" t="str">
        <f t="shared" ca="1" si="17"/>
        <v/>
      </c>
      <c r="K256" t="str">
        <f ca="1">IF(TODAY()&gt;=$A256,COUNTIFS(Board!P$3:P1253,"&lt;="&amp;$C256,Board!Q$3:Q1253,"="&amp;""),"")</f>
        <v/>
      </c>
      <c r="L256" t="str">
        <f ca="1">IF(TODAY()&gt;=$A256,COUNTIFS(Board!Q$3:Q1253,"&lt;="&amp;$C256,Board!R$3:R1253,"="&amp;""),"")</f>
        <v/>
      </c>
      <c r="M256" t="str">
        <f t="shared" ca="1" si="18"/>
        <v/>
      </c>
      <c r="N256" t="str">
        <f ca="1">IF(M256&lt;&gt;"",COUNTIFS(Board!R$3:R1254,"&gt;="&amp;'Weekly Summary'!$B256,Board!R$3:R1254,"&lt;="&amp;'Weekly Summary'!$C256),"")</f>
        <v/>
      </c>
      <c r="O256" t="str">
        <f t="shared" ca="1" si="19"/>
        <v/>
      </c>
      <c r="P256" t="str">
        <f>IFERROR(AVERAGEIFS(Board!S$3:S$1000,Board!R$3:R1254,"&gt;="&amp;B256,Board!R$3:R1254,"&lt;="&amp;C256),"")</f>
        <v/>
      </c>
      <c r="Q256" t="str">
        <f ca="1">IF(D256&lt;&gt;"",COUNTIFS(Board!D$3:D$1000,"SPM"&amp;"*",Board!R$3:R$1000,""),"")</f>
        <v/>
      </c>
      <c r="R256" t="str">
        <f ca="1">IF(D256&lt;&gt;"",COUNTIFS(Board!D$3:D1254,"SPM"&amp;"*",Board!K$3:K1254,""),"")</f>
        <v/>
      </c>
    </row>
    <row r="257" spans="1:18" x14ac:dyDescent="0.25">
      <c r="A257" s="4">
        <f t="shared" si="20"/>
        <v>44584</v>
      </c>
      <c r="B257" s="4">
        <v>44584</v>
      </c>
      <c r="C257" s="4">
        <v>44590</v>
      </c>
      <c r="D257" t="str">
        <f ca="1">IF(TODAY()&gt;=$A257,COUNTIFS(Board!K$3:K1254,"&lt;="&amp;$C257,Board!L$3:L1254,"="&amp;""),"")</f>
        <v/>
      </c>
      <c r="E257" t="str">
        <f ca="1">IF(TODAY()&gt;=$A257,COUNTIFS(Board!L$3:L1254,"&lt;="&amp;$C257,Board!M$3:M1254,"="&amp;""),"")</f>
        <v/>
      </c>
      <c r="F257" t="str">
        <f ca="1">IF(TODAY()&gt;=$A257,COUNTIFS(Board!M$3:M1254,"&lt;="&amp;$C257,Board!N$3:N1254,"="&amp;""),"")</f>
        <v/>
      </c>
      <c r="G257" t="str">
        <f t="shared" ca="1" si="16"/>
        <v/>
      </c>
      <c r="H257" t="str">
        <f ca="1">IF(TODAY()&gt;=$A257,COUNTIFS(Board!N$3:N1254,"&lt;="&amp;$C257,Board!O$3:O1254,"="&amp;""),"")</f>
        <v/>
      </c>
      <c r="I257" t="str">
        <f ca="1">IF(TODAY()&gt;=$A257,COUNTIFS(Board!O$3:O1254,"&lt;="&amp;$C257,Board!P$3:P1254,"="&amp;""),"")</f>
        <v/>
      </c>
      <c r="J257" t="str">
        <f t="shared" ca="1" si="17"/>
        <v/>
      </c>
      <c r="K257" t="str">
        <f ca="1">IF(TODAY()&gt;=$A257,COUNTIFS(Board!P$3:P1254,"&lt;="&amp;$C257,Board!Q$3:Q1254,"="&amp;""),"")</f>
        <v/>
      </c>
      <c r="L257" t="str">
        <f ca="1">IF(TODAY()&gt;=$A257,COUNTIFS(Board!Q$3:Q1254,"&lt;="&amp;$C257,Board!R$3:R1254,"="&amp;""),"")</f>
        <v/>
      </c>
      <c r="M257" t="str">
        <f t="shared" ca="1" si="18"/>
        <v/>
      </c>
      <c r="N257" t="str">
        <f ca="1">IF(M257&lt;&gt;"",COUNTIFS(Board!R$3:R1255,"&gt;="&amp;'Weekly Summary'!$B257,Board!R$3:R1255,"&lt;="&amp;'Weekly Summary'!$C257),"")</f>
        <v/>
      </c>
      <c r="O257" t="str">
        <f t="shared" ca="1" si="19"/>
        <v/>
      </c>
      <c r="P257" t="str">
        <f>IFERROR(AVERAGEIFS(Board!S$3:S$1000,Board!R$3:R1255,"&gt;="&amp;B257,Board!R$3:R1255,"&lt;="&amp;C257),"")</f>
        <v/>
      </c>
      <c r="Q257" t="str">
        <f ca="1">IF(D257&lt;&gt;"",COUNTIFS(Board!D$3:D$1000,"SPM"&amp;"*",Board!R$3:R$1000,""),"")</f>
        <v/>
      </c>
      <c r="R257" t="str">
        <f ca="1">IF(D257&lt;&gt;"",COUNTIFS(Board!D$3:D1255,"SPM"&amp;"*",Board!K$3:K1255,""),"")</f>
        <v/>
      </c>
    </row>
    <row r="258" spans="1:18" x14ac:dyDescent="0.25">
      <c r="A258" s="4">
        <f t="shared" si="20"/>
        <v>44591</v>
      </c>
      <c r="B258" s="4">
        <v>44591</v>
      </c>
      <c r="C258" s="4">
        <v>44597</v>
      </c>
      <c r="D258" t="str">
        <f ca="1">IF(TODAY()&gt;=$A258,COUNTIFS(Board!K$3:K1255,"&lt;="&amp;$C258,Board!L$3:L1255,"="&amp;""),"")</f>
        <v/>
      </c>
      <c r="E258" t="str">
        <f ca="1">IF(TODAY()&gt;=$A258,COUNTIFS(Board!L$3:L1255,"&lt;="&amp;$C258,Board!M$3:M1255,"="&amp;""),"")</f>
        <v/>
      </c>
      <c r="F258" t="str">
        <f ca="1">IF(TODAY()&gt;=$A258,COUNTIFS(Board!M$3:M1255,"&lt;="&amp;$C258,Board!N$3:N1255,"="&amp;""),"")</f>
        <v/>
      </c>
      <c r="G258" t="str">
        <f t="shared" ca="1" si="16"/>
        <v/>
      </c>
      <c r="H258" t="str">
        <f ca="1">IF(TODAY()&gt;=$A258,COUNTIFS(Board!N$3:N1255,"&lt;="&amp;$C258,Board!O$3:O1255,"="&amp;""),"")</f>
        <v/>
      </c>
      <c r="I258" t="str">
        <f ca="1">IF(TODAY()&gt;=$A258,COUNTIFS(Board!O$3:O1255,"&lt;="&amp;$C258,Board!P$3:P1255,"="&amp;""),"")</f>
        <v/>
      </c>
      <c r="J258" t="str">
        <f t="shared" ca="1" si="17"/>
        <v/>
      </c>
      <c r="K258" t="str">
        <f ca="1">IF(TODAY()&gt;=$A258,COUNTIFS(Board!P$3:P1255,"&lt;="&amp;$C258,Board!Q$3:Q1255,"="&amp;""),"")</f>
        <v/>
      </c>
      <c r="L258" t="str">
        <f ca="1">IF(TODAY()&gt;=$A258,COUNTIFS(Board!Q$3:Q1255,"&lt;="&amp;$C258,Board!R$3:R1255,"="&amp;""),"")</f>
        <v/>
      </c>
      <c r="M258" t="str">
        <f t="shared" ca="1" si="18"/>
        <v/>
      </c>
      <c r="N258" t="str">
        <f ca="1">IF(M258&lt;&gt;"",COUNTIFS(Board!R$3:R1256,"&gt;="&amp;'Weekly Summary'!$B258,Board!R$3:R1256,"&lt;="&amp;'Weekly Summary'!$C258),"")</f>
        <v/>
      </c>
      <c r="O258" t="str">
        <f t="shared" ca="1" si="19"/>
        <v/>
      </c>
      <c r="P258" t="str">
        <f>IFERROR(AVERAGEIFS(Board!S$3:S$1000,Board!R$3:R1256,"&gt;="&amp;B258,Board!R$3:R1256,"&lt;="&amp;C258),"")</f>
        <v/>
      </c>
      <c r="Q258" t="str">
        <f ca="1">IF(D258&lt;&gt;"",COUNTIFS(Board!D$3:D$1000,"SPM"&amp;"*",Board!R$3:R$1000,""),"")</f>
        <v/>
      </c>
      <c r="R258" t="str">
        <f ca="1">IF(D258&lt;&gt;"",COUNTIFS(Board!D$3:D1256,"SPM"&amp;"*",Board!K$3:K1256,""),"")</f>
        <v/>
      </c>
    </row>
    <row r="259" spans="1:18" x14ac:dyDescent="0.25">
      <c r="A259" s="4">
        <f t="shared" si="20"/>
        <v>44598</v>
      </c>
      <c r="B259" s="4">
        <v>44598</v>
      </c>
      <c r="C259" s="4">
        <v>44604</v>
      </c>
      <c r="D259" t="str">
        <f ca="1">IF(TODAY()&gt;=$A259,COUNTIFS(Board!K$3:K1256,"&lt;="&amp;$C259,Board!L$3:L1256,"="&amp;""),"")</f>
        <v/>
      </c>
      <c r="E259" t="str">
        <f ca="1">IF(TODAY()&gt;=$A259,COUNTIFS(Board!L$3:L1256,"&lt;="&amp;$C259,Board!M$3:M1256,"="&amp;""),"")</f>
        <v/>
      </c>
      <c r="F259" t="str">
        <f ca="1">IF(TODAY()&gt;=$A259,COUNTIFS(Board!M$3:M1256,"&lt;="&amp;$C259,Board!N$3:N1256,"="&amp;""),"")</f>
        <v/>
      </c>
      <c r="G259" t="str">
        <f t="shared" ca="1" si="16"/>
        <v/>
      </c>
      <c r="H259" t="str">
        <f ca="1">IF(TODAY()&gt;=$A259,COUNTIFS(Board!N$3:N1256,"&lt;="&amp;$C259,Board!O$3:O1256,"="&amp;""),"")</f>
        <v/>
      </c>
      <c r="I259" t="str">
        <f ca="1">IF(TODAY()&gt;=$A259,COUNTIFS(Board!O$3:O1256,"&lt;="&amp;$C259,Board!P$3:P1256,"="&amp;""),"")</f>
        <v/>
      </c>
      <c r="J259" t="str">
        <f t="shared" ca="1" si="17"/>
        <v/>
      </c>
      <c r="K259" t="str">
        <f ca="1">IF(TODAY()&gt;=$A259,COUNTIFS(Board!P$3:P1256,"&lt;="&amp;$C259,Board!Q$3:Q1256,"="&amp;""),"")</f>
        <v/>
      </c>
      <c r="L259" t="str">
        <f ca="1">IF(TODAY()&gt;=$A259,COUNTIFS(Board!Q$3:Q1256,"&lt;="&amp;$C259,Board!R$3:R1256,"="&amp;""),"")</f>
        <v/>
      </c>
      <c r="M259" t="str">
        <f t="shared" ca="1" si="18"/>
        <v/>
      </c>
      <c r="N259" t="str">
        <f ca="1">IF(M259&lt;&gt;"",COUNTIFS(Board!R$3:R1257,"&gt;="&amp;'Weekly Summary'!$B259,Board!R$3:R1257,"&lt;="&amp;'Weekly Summary'!$C259),"")</f>
        <v/>
      </c>
      <c r="O259" t="str">
        <f t="shared" ca="1" si="19"/>
        <v/>
      </c>
      <c r="P259" t="str">
        <f>IFERROR(AVERAGEIFS(Board!S$3:S$1000,Board!R$3:R1257,"&gt;="&amp;B259,Board!R$3:R1257,"&lt;="&amp;C259),"")</f>
        <v/>
      </c>
      <c r="Q259" t="str">
        <f ca="1">IF(D259&lt;&gt;"",COUNTIFS(Board!D$3:D$1000,"SPM"&amp;"*",Board!R$3:R$1000,""),"")</f>
        <v/>
      </c>
      <c r="R259" t="str">
        <f ca="1">IF(D259&lt;&gt;"",COUNTIFS(Board!D$3:D1257,"SPM"&amp;"*",Board!K$3:K1257,""),"")</f>
        <v/>
      </c>
    </row>
    <row r="260" spans="1:18" x14ac:dyDescent="0.25">
      <c r="A260" s="4">
        <f t="shared" si="20"/>
        <v>44605</v>
      </c>
      <c r="B260" s="4">
        <v>44605</v>
      </c>
      <c r="C260" s="4">
        <v>44611</v>
      </c>
      <c r="D260" t="str">
        <f ca="1">IF(TODAY()&gt;=$A260,COUNTIFS(Board!K$3:K1257,"&lt;="&amp;$C260,Board!L$3:L1257,"="&amp;""),"")</f>
        <v/>
      </c>
      <c r="E260" t="str">
        <f ca="1">IF(TODAY()&gt;=$A260,COUNTIFS(Board!L$3:L1257,"&lt;="&amp;$C260,Board!M$3:M1257,"="&amp;""),"")</f>
        <v/>
      </c>
      <c r="F260" t="str">
        <f ca="1">IF(TODAY()&gt;=$A260,COUNTIFS(Board!M$3:M1257,"&lt;="&amp;$C260,Board!N$3:N1257,"="&amp;""),"")</f>
        <v/>
      </c>
      <c r="G260" t="str">
        <f t="shared" ref="G260:G268" ca="1" si="21">IF(F260&lt;&gt;"",IF(OR(E260,F260),1,0),"")</f>
        <v/>
      </c>
      <c r="H260" t="str">
        <f ca="1">IF(TODAY()&gt;=$A260,COUNTIFS(Board!N$3:N1257,"&lt;="&amp;$C260,Board!O$3:O1257,"="&amp;""),"")</f>
        <v/>
      </c>
      <c r="I260" t="str">
        <f ca="1">IF(TODAY()&gt;=$A260,COUNTIFS(Board!O$3:O1257,"&lt;="&amp;$C260,Board!P$3:P1257,"="&amp;""),"")</f>
        <v/>
      </c>
      <c r="J260" t="str">
        <f t="shared" ref="J260:J268" ca="1" si="22">IF(I260&lt;&gt;"",IF(OR(H260,I260),1,0),"")</f>
        <v/>
      </c>
      <c r="K260" t="str">
        <f ca="1">IF(TODAY()&gt;=$A260,COUNTIFS(Board!P$3:P1257,"&lt;="&amp;$C260,Board!Q$3:Q1257,"="&amp;""),"")</f>
        <v/>
      </c>
      <c r="L260" t="str">
        <f ca="1">IF(TODAY()&gt;=$A260,COUNTIFS(Board!Q$3:Q1257,"&lt;="&amp;$C260,Board!R$3:R1257,"="&amp;""),"")</f>
        <v/>
      </c>
      <c r="M260" t="str">
        <f t="shared" ref="M260:M268" ca="1" si="23">IF(L260&lt;&gt;"",IF(OR(K260,L260),1,0),"")</f>
        <v/>
      </c>
      <c r="N260" t="str">
        <f ca="1">IF(M260&lt;&gt;"",COUNTIFS(Board!R$3:R1258,"&gt;="&amp;'Weekly Summary'!$B260,Board!R$3:R1258,"&lt;="&amp;'Weekly Summary'!$C260),"")</f>
        <v/>
      </c>
      <c r="O260" t="str">
        <f t="shared" ref="O260:O268" ca="1" si="24">IF(N260&lt;&gt;"",O259+N260,"")</f>
        <v/>
      </c>
      <c r="P260" t="str">
        <f>IFERROR(AVERAGEIFS(Board!S$3:S$1000,Board!R$3:R1258,"&gt;="&amp;B260,Board!R$3:R1258,"&lt;="&amp;C260),"")</f>
        <v/>
      </c>
      <c r="Q260" t="str">
        <f ca="1">IF(D260&lt;&gt;"",COUNTIFS(Board!D$3:D$1000,"SPM"&amp;"*",Board!R$3:R$1000,""),"")</f>
        <v/>
      </c>
      <c r="R260" t="str">
        <f ca="1">IF(D260&lt;&gt;"",COUNTIFS(Board!D$3:D1258,"SPM"&amp;"*",Board!K$3:K1258,""),"")</f>
        <v/>
      </c>
    </row>
    <row r="261" spans="1:18" x14ac:dyDescent="0.25">
      <c r="A261" s="4">
        <f t="shared" si="20"/>
        <v>44612</v>
      </c>
      <c r="B261" s="4">
        <v>44612</v>
      </c>
      <c r="C261" s="4">
        <v>44618</v>
      </c>
      <c r="D261" t="str">
        <f ca="1">IF(TODAY()&gt;=$A261,COUNTIFS(Board!K$3:K1258,"&lt;="&amp;$C261,Board!L$3:L1258,"="&amp;""),"")</f>
        <v/>
      </c>
      <c r="E261" t="str">
        <f ca="1">IF(TODAY()&gt;=$A261,COUNTIFS(Board!L$3:L1258,"&lt;="&amp;$C261,Board!M$3:M1258,"="&amp;""),"")</f>
        <v/>
      </c>
      <c r="F261" t="str">
        <f ca="1">IF(TODAY()&gt;=$A261,COUNTIFS(Board!M$3:M1258,"&lt;="&amp;$C261,Board!N$3:N1258,"="&amp;""),"")</f>
        <v/>
      </c>
      <c r="G261" t="str">
        <f t="shared" ca="1" si="21"/>
        <v/>
      </c>
      <c r="H261" t="str">
        <f ca="1">IF(TODAY()&gt;=$A261,COUNTIFS(Board!N$3:N1258,"&lt;="&amp;$C261,Board!O$3:O1258,"="&amp;""),"")</f>
        <v/>
      </c>
      <c r="I261" t="str">
        <f ca="1">IF(TODAY()&gt;=$A261,COUNTIFS(Board!O$3:O1258,"&lt;="&amp;$C261,Board!P$3:P1258,"="&amp;""),"")</f>
        <v/>
      </c>
      <c r="J261" t="str">
        <f t="shared" ca="1" si="22"/>
        <v/>
      </c>
      <c r="K261" t="str">
        <f ca="1">IF(TODAY()&gt;=$A261,COUNTIFS(Board!P$3:P1258,"&lt;="&amp;$C261,Board!Q$3:Q1258,"="&amp;""),"")</f>
        <v/>
      </c>
      <c r="L261" t="str">
        <f ca="1">IF(TODAY()&gt;=$A261,COUNTIFS(Board!Q$3:Q1258,"&lt;="&amp;$C261,Board!R$3:R1258,"="&amp;""),"")</f>
        <v/>
      </c>
      <c r="M261" t="str">
        <f t="shared" ca="1" si="23"/>
        <v/>
      </c>
      <c r="N261" t="str">
        <f ca="1">IF(M261&lt;&gt;"",COUNTIFS(Board!R$3:R1259,"&gt;="&amp;'Weekly Summary'!$B261,Board!R$3:R1259,"&lt;="&amp;'Weekly Summary'!$C261),"")</f>
        <v/>
      </c>
      <c r="O261" t="str">
        <f t="shared" ca="1" si="24"/>
        <v/>
      </c>
      <c r="P261" t="str">
        <f>IFERROR(AVERAGEIFS(Board!S$3:S$1000,Board!R$3:R1259,"&gt;="&amp;B261,Board!R$3:R1259,"&lt;="&amp;C261),"")</f>
        <v/>
      </c>
      <c r="Q261" t="str">
        <f ca="1">IF(D261&lt;&gt;"",COUNTIFS(Board!D$3:D$1000,"SPM"&amp;"*",Board!R$3:R$1000,""),"")</f>
        <v/>
      </c>
      <c r="R261" t="str">
        <f ca="1">IF(D261&lt;&gt;"",COUNTIFS(Board!D$3:D1259,"SPM"&amp;"*",Board!K$3:K1259,""),"")</f>
        <v/>
      </c>
    </row>
    <row r="262" spans="1:18" x14ac:dyDescent="0.25">
      <c r="A262" s="4">
        <f t="shared" si="20"/>
        <v>44619</v>
      </c>
      <c r="B262" s="4">
        <v>44619</v>
      </c>
      <c r="C262" s="4">
        <v>44625</v>
      </c>
      <c r="D262" t="str">
        <f ca="1">IF(TODAY()&gt;=$A262,COUNTIFS(Board!K$3:K1259,"&lt;="&amp;$C262,Board!L$3:L1259,"="&amp;""),"")</f>
        <v/>
      </c>
      <c r="E262" t="str">
        <f ca="1">IF(TODAY()&gt;=$A262,COUNTIFS(Board!L$3:L1259,"&lt;="&amp;$C262,Board!M$3:M1259,"="&amp;""),"")</f>
        <v/>
      </c>
      <c r="F262" t="str">
        <f ca="1">IF(TODAY()&gt;=$A262,COUNTIFS(Board!M$3:M1259,"&lt;="&amp;$C262,Board!N$3:N1259,"="&amp;""),"")</f>
        <v/>
      </c>
      <c r="G262" t="str">
        <f t="shared" ca="1" si="21"/>
        <v/>
      </c>
      <c r="H262" t="str">
        <f ca="1">IF(TODAY()&gt;=$A262,COUNTIFS(Board!N$3:N1259,"&lt;="&amp;$C262,Board!O$3:O1259,"="&amp;""),"")</f>
        <v/>
      </c>
      <c r="I262" t="str">
        <f ca="1">IF(TODAY()&gt;=$A262,COUNTIFS(Board!O$3:O1259,"&lt;="&amp;$C262,Board!P$3:P1259,"="&amp;""),"")</f>
        <v/>
      </c>
      <c r="J262" t="str">
        <f t="shared" ca="1" si="22"/>
        <v/>
      </c>
      <c r="K262" t="str">
        <f ca="1">IF(TODAY()&gt;=$A262,COUNTIFS(Board!P$3:P1259,"&lt;="&amp;$C262,Board!Q$3:Q1259,"="&amp;""),"")</f>
        <v/>
      </c>
      <c r="L262" t="str">
        <f ca="1">IF(TODAY()&gt;=$A262,COUNTIFS(Board!Q$3:Q1259,"&lt;="&amp;$C262,Board!R$3:R1259,"="&amp;""),"")</f>
        <v/>
      </c>
      <c r="M262" t="str">
        <f t="shared" ca="1" si="23"/>
        <v/>
      </c>
      <c r="N262" t="str">
        <f ca="1">IF(M262&lt;&gt;"",COUNTIFS(Board!R$3:R1260,"&gt;="&amp;'Weekly Summary'!$B262,Board!R$3:R1260,"&lt;="&amp;'Weekly Summary'!$C262),"")</f>
        <v/>
      </c>
      <c r="O262" t="str">
        <f t="shared" ca="1" si="24"/>
        <v/>
      </c>
      <c r="P262" t="str">
        <f>IFERROR(AVERAGEIFS(Board!S$3:S$1000,Board!R$3:R1260,"&gt;="&amp;B262,Board!R$3:R1260,"&lt;="&amp;C262),"")</f>
        <v/>
      </c>
      <c r="Q262" t="str">
        <f ca="1">IF(D262&lt;&gt;"",COUNTIFS(Board!D$3:D$1000,"SPM"&amp;"*",Board!R$3:R$1000,""),"")</f>
        <v/>
      </c>
      <c r="R262" t="str">
        <f ca="1">IF(D262&lt;&gt;"",COUNTIFS(Board!D$3:D1260,"SPM"&amp;"*",Board!K$3:K1260,""),"")</f>
        <v/>
      </c>
    </row>
    <row r="263" spans="1:18" x14ac:dyDescent="0.25">
      <c r="A263" s="4">
        <f t="shared" si="20"/>
        <v>44626</v>
      </c>
      <c r="B263" s="4">
        <v>44626</v>
      </c>
      <c r="C263" s="4">
        <v>44632</v>
      </c>
      <c r="D263" t="str">
        <f ca="1">IF(TODAY()&gt;=$A263,COUNTIFS(Board!K$3:K1260,"&lt;="&amp;$C263,Board!L$3:L1260,"="&amp;""),"")</f>
        <v/>
      </c>
      <c r="E263" t="str">
        <f ca="1">IF(TODAY()&gt;=$A263,COUNTIFS(Board!L$3:L1260,"&lt;="&amp;$C263,Board!M$3:M1260,"="&amp;""),"")</f>
        <v/>
      </c>
      <c r="F263" t="str">
        <f ca="1">IF(TODAY()&gt;=$A263,COUNTIFS(Board!M$3:M1260,"&lt;="&amp;$C263,Board!N$3:N1260,"="&amp;""),"")</f>
        <v/>
      </c>
      <c r="G263" t="str">
        <f t="shared" ca="1" si="21"/>
        <v/>
      </c>
      <c r="H263" t="str">
        <f ca="1">IF(TODAY()&gt;=$A263,COUNTIFS(Board!N$3:N1260,"&lt;="&amp;$C263,Board!O$3:O1260,"="&amp;""),"")</f>
        <v/>
      </c>
      <c r="I263" t="str">
        <f ca="1">IF(TODAY()&gt;=$A263,COUNTIFS(Board!O$3:O1260,"&lt;="&amp;$C263,Board!P$3:P1260,"="&amp;""),"")</f>
        <v/>
      </c>
      <c r="J263" t="str">
        <f t="shared" ca="1" si="22"/>
        <v/>
      </c>
      <c r="K263" t="str">
        <f ca="1">IF(TODAY()&gt;=$A263,COUNTIFS(Board!P$3:P1260,"&lt;="&amp;$C263,Board!Q$3:Q1260,"="&amp;""),"")</f>
        <v/>
      </c>
      <c r="L263" t="str">
        <f ca="1">IF(TODAY()&gt;=$A263,COUNTIFS(Board!Q$3:Q1260,"&lt;="&amp;$C263,Board!R$3:R1260,"="&amp;""),"")</f>
        <v/>
      </c>
      <c r="M263" t="str">
        <f t="shared" ca="1" si="23"/>
        <v/>
      </c>
      <c r="N263" t="str">
        <f ca="1">IF(M263&lt;&gt;"",COUNTIFS(Board!R$3:R1261,"&gt;="&amp;'Weekly Summary'!$B263,Board!R$3:R1261,"&lt;="&amp;'Weekly Summary'!$C263),"")</f>
        <v/>
      </c>
      <c r="O263" t="str">
        <f t="shared" ca="1" si="24"/>
        <v/>
      </c>
      <c r="P263" t="str">
        <f>IFERROR(AVERAGEIFS(Board!S$3:S$1000,Board!R$3:R1261,"&gt;="&amp;B263,Board!R$3:R1261,"&lt;="&amp;C263),"")</f>
        <v/>
      </c>
      <c r="Q263" t="str">
        <f ca="1">IF(D263&lt;&gt;"",COUNTIFS(Board!D$3:D$1000,"SPM"&amp;"*",Board!R$3:R$1000,""),"")</f>
        <v/>
      </c>
      <c r="R263" t="str">
        <f ca="1">IF(D263&lt;&gt;"",COUNTIFS(Board!D$3:D1261,"SPM"&amp;"*",Board!K$3:K1261,""),"")</f>
        <v/>
      </c>
    </row>
    <row r="264" spans="1:18" x14ac:dyDescent="0.25">
      <c r="A264" s="4">
        <f t="shared" si="20"/>
        <v>44633</v>
      </c>
      <c r="B264" s="4">
        <v>44633</v>
      </c>
      <c r="C264" s="4">
        <v>44639</v>
      </c>
      <c r="D264" t="str">
        <f ca="1">IF(TODAY()&gt;=$A264,COUNTIFS(Board!K$3:K1261,"&lt;="&amp;$C264,Board!L$3:L1261,"="&amp;""),"")</f>
        <v/>
      </c>
      <c r="E264" t="str">
        <f ca="1">IF(TODAY()&gt;=$A264,COUNTIFS(Board!L$3:L1261,"&lt;="&amp;$C264,Board!M$3:M1261,"="&amp;""),"")</f>
        <v/>
      </c>
      <c r="F264" t="str">
        <f ca="1">IF(TODAY()&gt;=$A264,COUNTIFS(Board!M$3:M1261,"&lt;="&amp;$C264,Board!N$3:N1261,"="&amp;""),"")</f>
        <v/>
      </c>
      <c r="G264" t="str">
        <f t="shared" ca="1" si="21"/>
        <v/>
      </c>
      <c r="H264" t="str">
        <f ca="1">IF(TODAY()&gt;=$A264,COUNTIFS(Board!N$3:N1261,"&lt;="&amp;$C264,Board!O$3:O1261,"="&amp;""),"")</f>
        <v/>
      </c>
      <c r="I264" t="str">
        <f ca="1">IF(TODAY()&gt;=$A264,COUNTIFS(Board!O$3:O1261,"&lt;="&amp;$C264,Board!P$3:P1261,"="&amp;""),"")</f>
        <v/>
      </c>
      <c r="J264" t="str">
        <f t="shared" ca="1" si="22"/>
        <v/>
      </c>
      <c r="K264" t="str">
        <f ca="1">IF(TODAY()&gt;=$A264,COUNTIFS(Board!P$3:P1261,"&lt;="&amp;$C264,Board!Q$3:Q1261,"="&amp;""),"")</f>
        <v/>
      </c>
      <c r="L264" t="str">
        <f ca="1">IF(TODAY()&gt;=$A264,COUNTIFS(Board!Q$3:Q1261,"&lt;="&amp;$C264,Board!R$3:R1261,"="&amp;""),"")</f>
        <v/>
      </c>
      <c r="M264" t="str">
        <f t="shared" ca="1" si="23"/>
        <v/>
      </c>
      <c r="N264" t="str">
        <f ca="1">IF(M264&lt;&gt;"",COUNTIFS(Board!R$3:R1262,"&gt;="&amp;'Weekly Summary'!$B264,Board!R$3:R1262,"&lt;="&amp;'Weekly Summary'!$C264),"")</f>
        <v/>
      </c>
      <c r="O264" t="str">
        <f t="shared" ca="1" si="24"/>
        <v/>
      </c>
      <c r="P264" t="str">
        <f>IFERROR(AVERAGEIFS(Board!S$3:S$1000,Board!R$3:R1262,"&gt;="&amp;B264,Board!R$3:R1262,"&lt;="&amp;C264),"")</f>
        <v/>
      </c>
      <c r="Q264" t="str">
        <f ca="1">IF(D264&lt;&gt;"",COUNTIFS(Board!D$3:D$1000,"SPM"&amp;"*",Board!R$3:R$1000,""),"")</f>
        <v/>
      </c>
      <c r="R264" t="str">
        <f ca="1">IF(D264&lt;&gt;"",COUNTIFS(Board!D$3:D1262,"SPM"&amp;"*",Board!K$3:K1262,""),"")</f>
        <v/>
      </c>
    </row>
    <row r="265" spans="1:18" x14ac:dyDescent="0.25">
      <c r="A265" s="4">
        <f t="shared" si="20"/>
        <v>44640</v>
      </c>
      <c r="B265" s="4">
        <v>44640</v>
      </c>
      <c r="C265" s="4">
        <v>44646</v>
      </c>
      <c r="D265" t="str">
        <f ca="1">IF(TODAY()&gt;=$A265,COUNTIFS(Board!K$3:K1262,"&lt;="&amp;$C265,Board!L$3:L1262,"="&amp;""),"")</f>
        <v/>
      </c>
      <c r="E265" t="str">
        <f ca="1">IF(TODAY()&gt;=$A265,COUNTIFS(Board!L$3:L1262,"&lt;="&amp;$C265,Board!M$3:M1262,"="&amp;""),"")</f>
        <v/>
      </c>
      <c r="F265" t="str">
        <f ca="1">IF(TODAY()&gt;=$A265,COUNTIFS(Board!M$3:M1262,"&lt;="&amp;$C265,Board!N$3:N1262,"="&amp;""),"")</f>
        <v/>
      </c>
      <c r="G265" t="str">
        <f t="shared" ca="1" si="21"/>
        <v/>
      </c>
      <c r="H265" t="str">
        <f ca="1">IF(TODAY()&gt;=$A265,COUNTIFS(Board!N$3:N1262,"&lt;="&amp;$C265,Board!O$3:O1262,"="&amp;""),"")</f>
        <v/>
      </c>
      <c r="I265" t="str">
        <f ca="1">IF(TODAY()&gt;=$A265,COUNTIFS(Board!O$3:O1262,"&lt;="&amp;$C265,Board!P$3:P1262,"="&amp;""),"")</f>
        <v/>
      </c>
      <c r="J265" t="str">
        <f t="shared" ca="1" si="22"/>
        <v/>
      </c>
      <c r="K265" t="str">
        <f ca="1">IF(TODAY()&gt;=$A265,COUNTIFS(Board!P$3:P1262,"&lt;="&amp;$C265,Board!Q$3:Q1262,"="&amp;""),"")</f>
        <v/>
      </c>
      <c r="L265" t="str">
        <f ca="1">IF(TODAY()&gt;=$A265,COUNTIFS(Board!Q$3:Q1262,"&lt;="&amp;$C265,Board!R$3:R1262,"="&amp;""),"")</f>
        <v/>
      </c>
      <c r="M265" t="str">
        <f t="shared" ca="1" si="23"/>
        <v/>
      </c>
      <c r="N265" t="str">
        <f ca="1">IF(M265&lt;&gt;"",COUNTIFS(Board!R$3:R1263,"&gt;="&amp;'Weekly Summary'!$B265,Board!R$3:R1263,"&lt;="&amp;'Weekly Summary'!$C265),"")</f>
        <v/>
      </c>
      <c r="O265" t="str">
        <f t="shared" ca="1" si="24"/>
        <v/>
      </c>
      <c r="P265" t="str">
        <f>IFERROR(AVERAGEIFS(Board!S$3:S$1000,Board!R$3:R1263,"&gt;="&amp;B265,Board!R$3:R1263,"&lt;="&amp;C265),"")</f>
        <v/>
      </c>
      <c r="Q265" t="str">
        <f ca="1">IF(D265&lt;&gt;"",COUNTIFS(Board!D$3:D$1000,"SPM"&amp;"*",Board!R$3:R$1000,""),"")</f>
        <v/>
      </c>
      <c r="R265" t="str">
        <f ca="1">IF(D265&lt;&gt;"",COUNTIFS(Board!D$3:D1263,"SPM"&amp;"*",Board!K$3:K1263,""),"")</f>
        <v/>
      </c>
    </row>
    <row r="266" spans="1:18" x14ac:dyDescent="0.25">
      <c r="A266" s="4">
        <f t="shared" si="20"/>
        <v>44647</v>
      </c>
      <c r="B266" s="4">
        <v>44647</v>
      </c>
      <c r="C266" s="4">
        <v>44653</v>
      </c>
      <c r="D266" t="str">
        <f ca="1">IF(TODAY()&gt;=$A266,COUNTIFS(Board!K$3:K1263,"&lt;="&amp;$C266,Board!L$3:L1263,"="&amp;""),"")</f>
        <v/>
      </c>
      <c r="E266" t="str">
        <f ca="1">IF(TODAY()&gt;=$A266,COUNTIFS(Board!L$3:L1263,"&lt;="&amp;$C266,Board!M$3:M1263,"="&amp;""),"")</f>
        <v/>
      </c>
      <c r="F266" t="str">
        <f ca="1">IF(TODAY()&gt;=$A266,COUNTIFS(Board!M$3:M1263,"&lt;="&amp;$C266,Board!N$3:N1263,"="&amp;""),"")</f>
        <v/>
      </c>
      <c r="G266" t="str">
        <f t="shared" ca="1" si="21"/>
        <v/>
      </c>
      <c r="H266" t="str">
        <f ca="1">IF(TODAY()&gt;=$A266,COUNTIFS(Board!N$3:N1263,"&lt;="&amp;$C266,Board!O$3:O1263,"="&amp;""),"")</f>
        <v/>
      </c>
      <c r="I266" t="str">
        <f ca="1">IF(TODAY()&gt;=$A266,COUNTIFS(Board!O$3:O1263,"&lt;="&amp;$C266,Board!P$3:P1263,"="&amp;""),"")</f>
        <v/>
      </c>
      <c r="J266" t="str">
        <f t="shared" ca="1" si="22"/>
        <v/>
      </c>
      <c r="K266" t="str">
        <f ca="1">IF(TODAY()&gt;=$A266,COUNTIFS(Board!P$3:P1263,"&lt;="&amp;$C266,Board!Q$3:Q1263,"="&amp;""),"")</f>
        <v/>
      </c>
      <c r="L266" t="str">
        <f ca="1">IF(TODAY()&gt;=$A266,COUNTIFS(Board!Q$3:Q1263,"&lt;="&amp;$C266,Board!R$3:R1263,"="&amp;""),"")</f>
        <v/>
      </c>
      <c r="M266" t="str">
        <f t="shared" ca="1" si="23"/>
        <v/>
      </c>
      <c r="N266" t="str">
        <f ca="1">IF(M266&lt;&gt;"",COUNTIFS(Board!R$3:R1264,"&gt;="&amp;'Weekly Summary'!$B266,Board!R$3:R1264,"&lt;="&amp;'Weekly Summary'!$C266),"")</f>
        <v/>
      </c>
      <c r="O266" t="str">
        <f t="shared" ca="1" si="24"/>
        <v/>
      </c>
      <c r="P266" t="str">
        <f>IFERROR(AVERAGEIFS(Board!S$3:S$1000,Board!R$3:R1264,"&gt;="&amp;B266,Board!R$3:R1264,"&lt;="&amp;C266),"")</f>
        <v/>
      </c>
      <c r="Q266" t="str">
        <f ca="1">IF(D266&lt;&gt;"",COUNTIFS(Board!D$3:D$1000,"SPM"&amp;"*",Board!R$3:R$1000,""),"")</f>
        <v/>
      </c>
      <c r="R266" t="str">
        <f ca="1">IF(D266&lt;&gt;"",COUNTIFS(Board!D$3:D1264,"SPM"&amp;"*",Board!K$3:K1264,""),"")</f>
        <v/>
      </c>
    </row>
    <row r="267" spans="1:18" x14ac:dyDescent="0.25">
      <c r="A267" s="4">
        <f t="shared" si="20"/>
        <v>44654</v>
      </c>
      <c r="B267" s="4">
        <v>44654</v>
      </c>
      <c r="C267" s="4">
        <v>44660</v>
      </c>
      <c r="D267" t="str">
        <f ca="1">IF(TODAY()&gt;=$A267,COUNTIFS(Board!K$3:K1264,"&lt;="&amp;$C267,Board!L$3:L1264,"="&amp;""),"")</f>
        <v/>
      </c>
      <c r="E267" t="str">
        <f ca="1">IF(TODAY()&gt;=$A267,COUNTIFS(Board!L$3:L1264,"&lt;="&amp;$C267,Board!M$3:M1264,"="&amp;""),"")</f>
        <v/>
      </c>
      <c r="F267" t="str">
        <f ca="1">IF(TODAY()&gt;=$A267,COUNTIFS(Board!M$3:M1264,"&lt;="&amp;$C267,Board!N$3:N1264,"="&amp;""),"")</f>
        <v/>
      </c>
      <c r="G267" t="str">
        <f t="shared" ca="1" si="21"/>
        <v/>
      </c>
      <c r="H267" t="str">
        <f ca="1">IF(TODAY()&gt;=$A267,COUNTIFS(Board!N$3:N1264,"&lt;="&amp;$C267,Board!O$3:O1264,"="&amp;""),"")</f>
        <v/>
      </c>
      <c r="I267" t="str">
        <f ca="1">IF(TODAY()&gt;=$A267,COUNTIFS(Board!O$3:O1264,"&lt;="&amp;$C267,Board!P$3:P1264,"="&amp;""),"")</f>
        <v/>
      </c>
      <c r="J267" t="str">
        <f t="shared" ca="1" si="22"/>
        <v/>
      </c>
      <c r="K267" t="str">
        <f ca="1">IF(TODAY()&gt;=$A267,COUNTIFS(Board!P$3:P1264,"&lt;="&amp;$C267,Board!Q$3:Q1264,"="&amp;""),"")</f>
        <v/>
      </c>
      <c r="L267" t="str">
        <f ca="1">IF(TODAY()&gt;=$A267,COUNTIFS(Board!Q$3:Q1264,"&lt;="&amp;$C267,Board!R$3:R1264,"="&amp;""),"")</f>
        <v/>
      </c>
      <c r="M267" t="str">
        <f t="shared" ca="1" si="23"/>
        <v/>
      </c>
      <c r="N267" t="str">
        <f ca="1">IF(M267&lt;&gt;"",COUNTIFS(Board!R$3:R1265,"&gt;="&amp;'Weekly Summary'!$B267,Board!R$3:R1265,"&lt;="&amp;'Weekly Summary'!$C267),"")</f>
        <v/>
      </c>
      <c r="O267" t="str">
        <f t="shared" ca="1" si="24"/>
        <v/>
      </c>
      <c r="P267" t="str">
        <f>IFERROR(AVERAGEIFS(Board!S$3:S$1000,Board!R$3:R1265,"&gt;="&amp;B267,Board!R$3:R1265,"&lt;="&amp;C267),"")</f>
        <v/>
      </c>
      <c r="Q267" t="str">
        <f ca="1">IF(D267&lt;&gt;"",COUNTIFS(Board!D$3:D$1000,"SPM"&amp;"*",Board!R$3:R$1000,""),"")</f>
        <v/>
      </c>
      <c r="R267" t="str">
        <f ca="1">IF(D267&lt;&gt;"",COUNTIFS(Board!D$3:D1265,"SPM"&amp;"*",Board!K$3:K1265,""),"")</f>
        <v/>
      </c>
    </row>
    <row r="268" spans="1:18" x14ac:dyDescent="0.25">
      <c r="A268" s="4">
        <f t="shared" si="20"/>
        <v>44661</v>
      </c>
      <c r="B268" s="4">
        <v>44661</v>
      </c>
      <c r="C268" s="4">
        <v>44667</v>
      </c>
      <c r="D268" t="str">
        <f ca="1">IF(TODAY()&gt;=$A268,COUNTIFS(Board!K$3:K1265,"&lt;="&amp;$C268,Board!L$3:L1265,"="&amp;""),"")</f>
        <v/>
      </c>
      <c r="E268" t="str">
        <f ca="1">IF(TODAY()&gt;=$A268,COUNTIFS(Board!L$3:L1265,"&lt;="&amp;$C268,Board!M$3:M1265,"="&amp;""),"")</f>
        <v/>
      </c>
      <c r="F268" t="str">
        <f ca="1">IF(TODAY()&gt;=$A268,COUNTIFS(Board!M$3:M1265,"&lt;="&amp;$C268,Board!N$3:N1265,"="&amp;""),"")</f>
        <v/>
      </c>
      <c r="G268" t="str">
        <f t="shared" ca="1" si="21"/>
        <v/>
      </c>
      <c r="H268" t="str">
        <f ca="1">IF(TODAY()&gt;=$A268,COUNTIFS(Board!N$3:N1265,"&lt;="&amp;$C268,Board!O$3:O1265,"="&amp;""),"")</f>
        <v/>
      </c>
      <c r="I268" t="str">
        <f ca="1">IF(TODAY()&gt;=$A268,COUNTIFS(Board!O$3:O1265,"&lt;="&amp;$C268,Board!P$3:P1265,"="&amp;""),"")</f>
        <v/>
      </c>
      <c r="J268" t="str">
        <f t="shared" ca="1" si="22"/>
        <v/>
      </c>
      <c r="K268" t="str">
        <f ca="1">IF(TODAY()&gt;=$A268,COUNTIFS(Board!P$3:P1265,"&lt;="&amp;$C268,Board!Q$3:Q1265,"="&amp;""),"")</f>
        <v/>
      </c>
      <c r="L268" t="str">
        <f ca="1">IF(TODAY()&gt;=$A268,COUNTIFS(Board!Q$3:Q1265,"&lt;="&amp;$C268,Board!R$3:R1265,"="&amp;""),"")</f>
        <v/>
      </c>
      <c r="M268" t="str">
        <f t="shared" ca="1" si="23"/>
        <v/>
      </c>
      <c r="N268" t="str">
        <f ca="1">IF(M268&lt;&gt;"",COUNTIFS(Board!R$3:R1266,"&gt;="&amp;'Weekly Summary'!$B268,Board!R$3:R1266,"&lt;="&amp;'Weekly Summary'!$C268),"")</f>
        <v/>
      </c>
      <c r="O268" t="str">
        <f t="shared" ca="1" si="24"/>
        <v/>
      </c>
      <c r="P268" t="str">
        <f>IFERROR(AVERAGEIFS(Board!S$3:S$1000,Board!R$3:R1266,"&gt;="&amp;B268,Board!R$3:R1266,"&lt;="&amp;C268),"")</f>
        <v/>
      </c>
      <c r="Q268" t="str">
        <f ca="1">IF(D268&lt;&gt;"",COUNTIFS(Board!D$3:D$1000,"SPM"&amp;"*",Board!R$3:R$1000,""),"")</f>
        <v/>
      </c>
      <c r="R268" t="str">
        <f ca="1">IF(D268&lt;&gt;"",COUNTIFS(Board!D$3:D1266,"SPM"&amp;"*",Board!K$3:K1266,""),"")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96"/>
  <sheetViews>
    <sheetView workbookViewId="0">
      <selection activeCell="P24" sqref="P24"/>
    </sheetView>
  </sheetViews>
  <sheetFormatPr defaultRowHeight="15" x14ac:dyDescent="0.25"/>
  <sheetData>
    <row r="1" spans="1:15" x14ac:dyDescent="0.25">
      <c r="A1" s="107" t="s">
        <v>1</v>
      </c>
      <c r="B1" s="107" t="s">
        <v>2</v>
      </c>
      <c r="C1" s="107" t="s">
        <v>3</v>
      </c>
      <c r="D1" s="107" t="s">
        <v>4</v>
      </c>
      <c r="E1" s="1" t="s">
        <v>5</v>
      </c>
      <c r="F1" s="1" t="s">
        <v>6</v>
      </c>
      <c r="G1" s="9">
        <f ca="1">SUM(F3:G1000)</f>
        <v>3</v>
      </c>
      <c r="H1" s="1" t="s">
        <v>7</v>
      </c>
      <c r="I1" s="9">
        <f ca="1">SUM(H3:I1000)</f>
        <v>2</v>
      </c>
      <c r="J1" s="1" t="s">
        <v>8</v>
      </c>
      <c r="K1" s="9">
        <f ca="1">SUM(J3:K1000)</f>
        <v>1</v>
      </c>
      <c r="L1" s="107" t="s">
        <v>9</v>
      </c>
      <c r="M1" s="114" t="s">
        <v>38</v>
      </c>
      <c r="N1" s="114" t="s">
        <v>39</v>
      </c>
    </row>
    <row r="2" spans="1:15" x14ac:dyDescent="0.25">
      <c r="A2" s="107" t="s">
        <v>1</v>
      </c>
      <c r="B2" s="107"/>
      <c r="C2" s="107"/>
      <c r="D2" s="107"/>
      <c r="E2" s="9">
        <f ca="1">SUM(E3:E1000)</f>
        <v>3</v>
      </c>
      <c r="F2" s="2" t="s">
        <v>13</v>
      </c>
      <c r="G2" s="3" t="s">
        <v>14</v>
      </c>
      <c r="H2" s="2" t="s">
        <v>13</v>
      </c>
      <c r="I2" s="3" t="s">
        <v>14</v>
      </c>
      <c r="J2" s="2" t="s">
        <v>13</v>
      </c>
      <c r="K2" s="3" t="s">
        <v>14</v>
      </c>
      <c r="L2" s="107"/>
      <c r="M2" s="114"/>
      <c r="N2" s="114"/>
      <c r="O2" t="s">
        <v>40</v>
      </c>
    </row>
    <row r="3" spans="1:15" ht="14.45" x14ac:dyDescent="0.3">
      <c r="A3" t="str">
        <f>IF(Board!D3&lt;&gt;"",Board!D3,"")</f>
        <v>SPM1</v>
      </c>
      <c r="B3" t="str">
        <f>IF(Board!E3&lt;&gt;"",Board!E3,"")</f>
        <v>Sample Task 1</v>
      </c>
      <c r="C3" t="str">
        <f>IF(Board!G3&lt;&gt;"",Board!G3,"")</f>
        <v>Standard</v>
      </c>
      <c r="D3" t="str">
        <f>IF(Board!J3&lt;&gt;"",Board!J3,"")</f>
        <v>2 days</v>
      </c>
      <c r="E3" t="str">
        <f ca="1">IF(AND(Board!K3&lt;&gt;"",Board!L3="",Board!$C3&lt;&gt;"Blocked"),1,"")</f>
        <v/>
      </c>
      <c r="F3" t="str">
        <f ca="1">IF(AND(Board!L3&lt;&gt;"",Board!M3="",Board!$C3&lt;&gt;"Blocked"),1,"")</f>
        <v/>
      </c>
      <c r="G3" t="str">
        <f ca="1">IF(AND(Board!M3&lt;&gt;"",Board!N3="",Board!$C3&lt;&gt;"Blocked"),1,"")</f>
        <v/>
      </c>
      <c r="H3" t="str">
        <f ca="1">IF(AND(Board!N3&lt;&gt;"",Board!O3="",Board!$C3&lt;&gt;"Blocked"),1,"")</f>
        <v/>
      </c>
      <c r="I3" t="str">
        <f ca="1">IF(AND(Board!O3&lt;&gt;"",Board!P3="",Board!$C3&lt;&gt;"Blocked"),1,"")</f>
        <v/>
      </c>
      <c r="J3" t="str">
        <f ca="1">IF(AND(Board!P3&lt;&gt;"",Board!Q3="",Board!$C3&lt;&gt;"Blocked"),1,"")</f>
        <v/>
      </c>
      <c r="K3" t="str">
        <f ca="1">IF(AND(Board!Q3&lt;&gt;"",Board!R3="",Board!$C3&lt;&gt;"Blocked"),1,"")</f>
        <v/>
      </c>
      <c r="L3" t="str">
        <f>IF(Board!R3&lt;&gt;"",1,"")</f>
        <v/>
      </c>
      <c r="M3">
        <f>IF(Board!H3="XS",0,IF(Board!H3="S",2,IF(Board!H3="M",3,IF(Board!H3="L",5,IF(Board!H3="XL",10)))))</f>
        <v>2</v>
      </c>
      <c r="N3" s="22">
        <f>WORKDAY(Board!K3,M3)</f>
        <v>42804</v>
      </c>
      <c r="O3" s="22">
        <f>IF(L3&lt;&gt;1,N3,Board!R3)</f>
        <v>42804</v>
      </c>
    </row>
    <row r="4" spans="1:15" ht="14.45" x14ac:dyDescent="0.3">
      <c r="A4" t="str">
        <f>IF(Board!D4&lt;&gt;"",Board!D4,"")</f>
        <v>SPM2</v>
      </c>
      <c r="B4" t="str">
        <f>IF(Board!E4&lt;&gt;"",Board!E4,"")</f>
        <v>Sample Task 2</v>
      </c>
      <c r="C4" t="str">
        <f>IF(Board!G4&lt;&gt;"",Board!G4,"")</f>
        <v>Standard</v>
      </c>
      <c r="D4" t="str">
        <f>IF(Board!J4&lt;&gt;"",Board!J4,"")</f>
        <v>2 days</v>
      </c>
      <c r="E4" t="str">
        <f ca="1">IF(AND(Board!K4&lt;&gt;"",Board!L4="",Board!$C4&lt;&gt;"Blocked"),1,"")</f>
        <v/>
      </c>
      <c r="F4" t="str">
        <f ca="1">IF(AND(Board!L4&lt;&gt;"",Board!M4="",Board!$C4&lt;&gt;"Blocked"),1,"")</f>
        <v/>
      </c>
      <c r="G4" t="str">
        <f ca="1">IF(AND(Board!M4&lt;&gt;"",Board!N4="",Board!$C4&lt;&gt;"Blocked"),1,"")</f>
        <v/>
      </c>
      <c r="H4" t="str">
        <f ca="1">IF(AND(Board!N4&lt;&gt;"",Board!O4="",Board!$C4&lt;&gt;"Blocked"),1,"")</f>
        <v/>
      </c>
      <c r="I4">
        <f ca="1">IF(AND(Board!O4&lt;&gt;"",Board!P4="",Board!$C4&lt;&gt;"Blocked"),1,"")</f>
        <v>1</v>
      </c>
      <c r="J4" t="str">
        <f ca="1">IF(AND(Board!P4&lt;&gt;"",Board!Q4="",Board!$C4&lt;&gt;"Blocked"),1,"")</f>
        <v/>
      </c>
      <c r="K4" t="str">
        <f ca="1">IF(AND(Board!Q4&lt;&gt;"",Board!R4="",Board!$C4&lt;&gt;"Blocked"),1,"")</f>
        <v/>
      </c>
      <c r="L4" t="str">
        <f>IF(Board!R4&lt;&gt;"",1,"")</f>
        <v/>
      </c>
      <c r="M4">
        <f>IF(Board!H4="XS",0,IF(Board!H4="S",2,IF(Board!H4="M",3,IF(Board!H4="L",5,IF(Board!H4="XL",10)))))</f>
        <v>2</v>
      </c>
      <c r="N4" s="22">
        <f>WORKDAY(Board!K4,M4)</f>
        <v>42804</v>
      </c>
      <c r="O4" s="22">
        <f>IF(L4&lt;&gt;1,N4,Board!R4)</f>
        <v>42804</v>
      </c>
    </row>
    <row r="5" spans="1:15" ht="14.45" x14ac:dyDescent="0.3">
      <c r="A5" t="str">
        <f>IF(Board!D5&lt;&gt;"",Board!D5,"")</f>
        <v>SPM3</v>
      </c>
      <c r="B5" t="str">
        <f>IF(Board!E5&lt;&gt;"",Board!E5,"")</f>
        <v>Sample Task 3</v>
      </c>
      <c r="C5" t="str">
        <f>IF(Board!G5&lt;&gt;"",Board!G5,"")</f>
        <v>Standard</v>
      </c>
      <c r="D5" t="str">
        <f>IF(Board!J5&lt;&gt;"",Board!J5,"")</f>
        <v>2 days</v>
      </c>
      <c r="E5" t="str">
        <f ca="1">IF(AND(Board!K5&lt;&gt;"",Board!L5="",Board!$C5&lt;&gt;"Blocked"),1,"")</f>
        <v/>
      </c>
      <c r="F5">
        <f ca="1">IF(AND(Board!L5&lt;&gt;"",Board!M5="",Board!$C5&lt;&gt;"Blocked"),1,"")</f>
        <v>1</v>
      </c>
      <c r="G5" t="str">
        <f ca="1">IF(AND(Board!M5&lt;&gt;"",Board!N5="",Board!$C5&lt;&gt;"Blocked"),1,"")</f>
        <v/>
      </c>
      <c r="H5" t="str">
        <f ca="1">IF(AND(Board!N5&lt;&gt;"",Board!O5="",Board!$C5&lt;&gt;"Blocked"),1,"")</f>
        <v/>
      </c>
      <c r="I5" t="str">
        <f ca="1">IF(AND(Board!O5&lt;&gt;"",Board!P5="",Board!$C5&lt;&gt;"Blocked"),1,"")</f>
        <v/>
      </c>
      <c r="J5" t="str">
        <f ca="1">IF(AND(Board!P5&lt;&gt;"",Board!Q5="",Board!$C5&lt;&gt;"Blocked"),1,"")</f>
        <v/>
      </c>
      <c r="K5" t="str">
        <f ca="1">IF(AND(Board!Q5&lt;&gt;"",Board!R5="",Board!$C5&lt;&gt;"Blocked"),1,"")</f>
        <v/>
      </c>
      <c r="L5" t="str">
        <f>IF(Board!R5&lt;&gt;"",1,"")</f>
        <v/>
      </c>
      <c r="M5">
        <f>IF(Board!H5="XS",0,IF(Board!H5="S",2,IF(Board!H5="M",3,IF(Board!H5="L",5,IF(Board!H5="XL",10)))))</f>
        <v>2</v>
      </c>
      <c r="N5" s="22">
        <f>WORKDAY(Board!K5,M5)</f>
        <v>42804</v>
      </c>
      <c r="O5" s="22">
        <f>IF(L5&lt;&gt;1,N5,Board!R5)</f>
        <v>42804</v>
      </c>
    </row>
    <row r="6" spans="1:15" ht="14.45" x14ac:dyDescent="0.3">
      <c r="A6" t="str">
        <f>IF(Board!D6&lt;&gt;"",Board!D6,"")</f>
        <v>SPM4</v>
      </c>
      <c r="B6" t="str">
        <f>IF(Board!E6&lt;&gt;"",Board!E6,"")</f>
        <v>Sample Task 4</v>
      </c>
      <c r="C6" t="str">
        <f>IF(Board!G6&lt;&gt;"",Board!G6,"")</f>
        <v>Standard</v>
      </c>
      <c r="D6" t="str">
        <f>IF(Board!J6&lt;&gt;"",Board!J6,"")</f>
        <v>&lt;= 1 week</v>
      </c>
      <c r="E6" t="str">
        <f ca="1">IF(AND(Board!K6&lt;&gt;"",Board!L6="",Board!$C6&lt;&gt;"Blocked"),1,"")</f>
        <v/>
      </c>
      <c r="F6" t="str">
        <f ca="1">IF(AND(Board!L6&lt;&gt;"",Board!M6="",Board!$C6&lt;&gt;"Blocked"),1,"")</f>
        <v/>
      </c>
      <c r="G6" t="str">
        <f ca="1">IF(AND(Board!M6&lt;&gt;"",Board!N6="",Board!$C6&lt;&gt;"Blocked"),1,"")</f>
        <v/>
      </c>
      <c r="H6" t="str">
        <f ca="1">IF(AND(Board!N6&lt;&gt;"",Board!O6="",Board!$C6&lt;&gt;"Blocked"),1,"")</f>
        <v/>
      </c>
      <c r="I6" t="str">
        <f ca="1">IF(AND(Board!O6&lt;&gt;"",Board!P6="",Board!$C6&lt;&gt;"Blocked"),1,"")</f>
        <v/>
      </c>
      <c r="J6">
        <f ca="1">IF(AND(Board!P6&lt;&gt;"",Board!Q6="",Board!$C6&lt;&gt;"Blocked"),1,"")</f>
        <v>1</v>
      </c>
      <c r="K6" t="str">
        <f ca="1">IF(AND(Board!Q6&lt;&gt;"",Board!R6="",Board!$C6&lt;&gt;"Blocked"),1,"")</f>
        <v/>
      </c>
      <c r="L6" t="str">
        <f>IF(Board!R6&lt;&gt;"",1,"")</f>
        <v/>
      </c>
      <c r="M6">
        <f>IF(Board!H6="XS",0,IF(Board!H6="S",2,IF(Board!H6="M",3,IF(Board!H6="L",5,IF(Board!H6="XL",10)))))</f>
        <v>5</v>
      </c>
      <c r="N6" s="22">
        <f>WORKDAY(Board!K6,M6)</f>
        <v>42804</v>
      </c>
      <c r="O6" s="22">
        <f>IF(L6&lt;&gt;1,N6,Board!R6)</f>
        <v>42804</v>
      </c>
    </row>
    <row r="7" spans="1:15" ht="14.45" x14ac:dyDescent="0.3">
      <c r="A7" t="str">
        <f>IF(Board!D7&lt;&gt;"",Board!D7,"")</f>
        <v>SPM5</v>
      </c>
      <c r="B7" t="str">
        <f>IF(Board!E7&lt;&gt;"",Board!E7,"")</f>
        <v>Sample Task 5</v>
      </c>
      <c r="C7" t="str">
        <f>IF(Board!G7&lt;&gt;"",Board!G7,"")</f>
        <v>Standard</v>
      </c>
      <c r="D7" t="str">
        <f>IF(Board!J7&lt;&gt;"",Board!J7,"")</f>
        <v>3 days</v>
      </c>
      <c r="E7" t="str">
        <f ca="1">IF(AND(Board!K7&lt;&gt;"",Board!L7="",Board!$C7&lt;&gt;"Blocked"),1,"")</f>
        <v/>
      </c>
      <c r="F7" t="str">
        <f ca="1">IF(AND(Board!L7&lt;&gt;"",Board!M7="",Board!$C7&lt;&gt;"Blocked"),1,"")</f>
        <v/>
      </c>
      <c r="G7" t="str">
        <f ca="1">IF(AND(Board!M7&lt;&gt;"",Board!N7="",Board!$C7&lt;&gt;"Blocked"),1,"")</f>
        <v/>
      </c>
      <c r="H7" t="str">
        <f ca="1">IF(AND(Board!N7&lt;&gt;"",Board!O7="",Board!$C7&lt;&gt;"Blocked"),1,"")</f>
        <v/>
      </c>
      <c r="I7" t="str">
        <f ca="1">IF(AND(Board!O7&lt;&gt;"",Board!P7="",Board!$C7&lt;&gt;"Blocked"),1,"")</f>
        <v/>
      </c>
      <c r="J7" t="str">
        <f ca="1">IF(AND(Board!P7&lt;&gt;"",Board!Q7="",Board!$C7&lt;&gt;"Blocked"),1,"")</f>
        <v/>
      </c>
      <c r="K7" t="str">
        <f ca="1">IF(AND(Board!Q7&lt;&gt;"",Board!R7="",Board!$C7&lt;&gt;"Blocked"),1,"")</f>
        <v/>
      </c>
      <c r="L7">
        <f>IF(Board!R7&lt;&gt;"",1,"")</f>
        <v>1</v>
      </c>
      <c r="M7">
        <f>IF(Board!H7="XS",0,IF(Board!H7="S",2,IF(Board!H7="M",3,IF(Board!H7="L",5,IF(Board!H7="XL",10)))))</f>
        <v>3</v>
      </c>
      <c r="N7" s="22">
        <f>WORKDAY(Board!K7,M7)</f>
        <v>42802</v>
      </c>
      <c r="O7" s="22">
        <f>IF(L7&lt;&gt;1,N7,Board!R7)</f>
        <v>42802</v>
      </c>
    </row>
    <row r="8" spans="1:15" ht="14.45" x14ac:dyDescent="0.3">
      <c r="A8" t="str">
        <f>IF(Board!D8&lt;&gt;"",Board!D8,"")</f>
        <v>SPM6</v>
      </c>
      <c r="B8" t="str">
        <f>IF(Board!E8&lt;&gt;"",Board!E8,"")</f>
        <v>Sample Task 6</v>
      </c>
      <c r="C8" t="str">
        <f>IF(Board!G8&lt;&gt;"",Board!G8,"")</f>
        <v>Standard</v>
      </c>
      <c r="D8" t="str">
        <f>IF(Board!J8&lt;&gt;"",Board!J8,"")</f>
        <v>&lt;= 1 day</v>
      </c>
      <c r="E8" t="str">
        <f ca="1">IF(AND(Board!K8&lt;&gt;"",Board!L8="",Board!$C8&lt;&gt;"Blocked"),1,"")</f>
        <v/>
      </c>
      <c r="F8" t="str">
        <f ca="1">IF(AND(Board!L8&lt;&gt;"",Board!M8="",Board!$C8&lt;&gt;"Blocked"),1,"")</f>
        <v/>
      </c>
      <c r="G8" t="str">
        <f ca="1">IF(AND(Board!M8&lt;&gt;"",Board!N8="",Board!$C8&lt;&gt;"Blocked"),1,"")</f>
        <v/>
      </c>
      <c r="H8" t="str">
        <f ca="1">IF(AND(Board!N8&lt;&gt;"",Board!O8="",Board!$C8&lt;&gt;"Blocked"),1,"")</f>
        <v/>
      </c>
      <c r="I8" t="str">
        <f ca="1">IF(AND(Board!O8&lt;&gt;"",Board!P8="",Board!$C8&lt;&gt;"Blocked"),1,"")</f>
        <v/>
      </c>
      <c r="J8" t="str">
        <f ca="1">IF(AND(Board!P8&lt;&gt;"",Board!Q8="",Board!$C8&lt;&gt;"Blocked"),1,"")</f>
        <v/>
      </c>
      <c r="K8" t="str">
        <f ca="1">IF(AND(Board!Q8&lt;&gt;"",Board!R8="",Board!$C8&lt;&gt;"Blocked"),1,"")</f>
        <v/>
      </c>
      <c r="L8">
        <f>IF(Board!R8&lt;&gt;"",1,"")</f>
        <v>1</v>
      </c>
      <c r="M8">
        <f>IF(Board!H8="XS",0,IF(Board!H8="S",2,IF(Board!H8="M",3,IF(Board!H8="L",5,IF(Board!H8="XL",10)))))</f>
        <v>0</v>
      </c>
      <c r="N8" s="22">
        <f>WORKDAY(Board!K8,M8)</f>
        <v>42800</v>
      </c>
      <c r="O8" s="22">
        <f>IF(L8&lt;&gt;1,N8,Board!R8)</f>
        <v>42800</v>
      </c>
    </row>
    <row r="9" spans="1:15" ht="14.45" x14ac:dyDescent="0.3">
      <c r="A9" t="str">
        <f>IF(Board!D9&lt;&gt;"",Board!D9,"")</f>
        <v>SPM7</v>
      </c>
      <c r="B9" t="str">
        <f>IF(Board!E9&lt;&gt;"",Board!E9,"")</f>
        <v>Sample Task 7</v>
      </c>
      <c r="C9" t="str">
        <f>IF(Board!G9&lt;&gt;"",Board!G9,"")</f>
        <v>Standard</v>
      </c>
      <c r="D9" t="str">
        <f>IF(Board!J9&lt;&gt;"",Board!J9,"")</f>
        <v>3 days</v>
      </c>
      <c r="E9" t="str">
        <f ca="1">IF(AND(Board!K9&lt;&gt;"",Board!L9="",Board!$C9&lt;&gt;"Blocked"),1,"")</f>
        <v/>
      </c>
      <c r="F9" t="str">
        <f ca="1">IF(AND(Board!L9&lt;&gt;"",Board!M9="",Board!$C9&lt;&gt;"Blocked"),1,"")</f>
        <v/>
      </c>
      <c r="G9" t="str">
        <f ca="1">IF(AND(Board!M9&lt;&gt;"",Board!N9="",Board!$C9&lt;&gt;"Blocked"),1,"")</f>
        <v/>
      </c>
      <c r="H9" t="str">
        <f ca="1">IF(AND(Board!N9&lt;&gt;"",Board!O9="",Board!$C9&lt;&gt;"Blocked"),1,"")</f>
        <v/>
      </c>
      <c r="I9" t="str">
        <f ca="1">IF(AND(Board!O9&lt;&gt;"",Board!P9="",Board!$C9&lt;&gt;"Blocked"),1,"")</f>
        <v/>
      </c>
      <c r="J9" t="str">
        <f ca="1">IF(AND(Board!P9&lt;&gt;"",Board!Q9="",Board!$C9&lt;&gt;"Blocked"),1,"")</f>
        <v/>
      </c>
      <c r="K9" t="str">
        <f ca="1">IF(AND(Board!Q9&lt;&gt;"",Board!R9="",Board!$C9&lt;&gt;"Blocked"),1,"")</f>
        <v/>
      </c>
      <c r="L9">
        <f>IF(Board!R9&lt;&gt;"",1,"")</f>
        <v>1</v>
      </c>
      <c r="M9">
        <f>IF(Board!H9="XS",0,IF(Board!H9="S",2,IF(Board!H9="M",3,IF(Board!H9="L",5,IF(Board!H9="XL",10)))))</f>
        <v>3</v>
      </c>
      <c r="N9" s="22">
        <f>WORKDAY(Board!K9,M9)</f>
        <v>42801</v>
      </c>
      <c r="O9" s="22">
        <f>IF(L9&lt;&gt;1,N9,Board!R9)</f>
        <v>42799</v>
      </c>
    </row>
    <row r="10" spans="1:15" ht="14.45" x14ac:dyDescent="0.3">
      <c r="A10" t="str">
        <f>IF(Board!D10&lt;&gt;"",Board!D10,"")</f>
        <v>SPM8</v>
      </c>
      <c r="B10" t="str">
        <f>IF(Board!E10&lt;&gt;"",Board!E10,"")</f>
        <v>Sample Task 8</v>
      </c>
      <c r="C10" t="str">
        <f>IF(Board!G10&lt;&gt;"",Board!G10,"")</f>
        <v>Standard</v>
      </c>
      <c r="D10" t="str">
        <f>IF(Board!J10&lt;&gt;"",Board!J10,"")</f>
        <v>3 days</v>
      </c>
      <c r="E10" t="str">
        <f ca="1">IF(AND(Board!K10&lt;&gt;"",Board!L10="",Board!$C10&lt;&gt;"Blocked"),1,"")</f>
        <v/>
      </c>
      <c r="F10" t="str">
        <f ca="1">IF(AND(Board!L10&lt;&gt;"",Board!M10="",Board!$C10&lt;&gt;"Blocked"),1,"")</f>
        <v/>
      </c>
      <c r="G10" t="str">
        <f ca="1">IF(AND(Board!M10&lt;&gt;"",Board!N10="",Board!$C10&lt;&gt;"Blocked"),1,"")</f>
        <v/>
      </c>
      <c r="H10">
        <f ca="1">IF(AND(Board!N10&lt;&gt;"",Board!O10="",Board!$C10&lt;&gt;"Blocked"),1,"")</f>
        <v>1</v>
      </c>
      <c r="I10" t="str">
        <f ca="1">IF(AND(Board!O10&lt;&gt;"",Board!P10="",Board!$C10&lt;&gt;"Blocked"),1,"")</f>
        <v/>
      </c>
      <c r="J10" t="str">
        <f ca="1">IF(AND(Board!P10&lt;&gt;"",Board!Q10="",Board!$C10&lt;&gt;"Blocked"),1,"")</f>
        <v/>
      </c>
      <c r="K10" t="str">
        <f ca="1">IF(AND(Board!Q10&lt;&gt;"",Board!R10="",Board!$C10&lt;&gt;"Blocked"),1,"")</f>
        <v/>
      </c>
      <c r="L10" t="str">
        <f>IF(Board!R10&lt;&gt;"",1,"")</f>
        <v/>
      </c>
      <c r="M10">
        <f>IF(Board!H10="XS",0,IF(Board!H10="S",2,IF(Board!H10="M",3,IF(Board!H10="L",5,IF(Board!H10="XL",10)))))</f>
        <v>3</v>
      </c>
      <c r="N10" s="22">
        <f>WORKDAY(Board!K10,M10)</f>
        <v>42808</v>
      </c>
      <c r="O10" s="22">
        <f>IF(L10&lt;&gt;1,N10,Board!R10)</f>
        <v>42808</v>
      </c>
    </row>
    <row r="11" spans="1:15" ht="14.45" x14ac:dyDescent="0.3">
      <c r="A11" t="str">
        <f>IF(Board!D11&lt;&gt;"",Board!D11,"")</f>
        <v>SPM9</v>
      </c>
      <c r="B11" t="str">
        <f>IF(Board!E11&lt;&gt;"",Board!E11,"")</f>
        <v>Sample Task 9</v>
      </c>
      <c r="C11" t="str">
        <f>IF(Board!G11&lt;&gt;"",Board!G11,"")</f>
        <v>Standard</v>
      </c>
      <c r="D11" t="str">
        <f>IF(Board!J11&lt;&gt;"",Board!J11,"")</f>
        <v>&lt;= 2 weeks</v>
      </c>
      <c r="E11">
        <f ca="1">IF(AND(Board!K11&lt;&gt;"",Board!L11="",Board!$C11&lt;&gt;"Blocked"),1,"")</f>
        <v>1</v>
      </c>
      <c r="F11" t="str">
        <f ca="1">IF(AND(Board!L11&lt;&gt;"",Board!M11="",Board!$C11&lt;&gt;"Blocked"),1,"")</f>
        <v/>
      </c>
      <c r="G11" t="str">
        <f ca="1">IF(AND(Board!M11&lt;&gt;"",Board!N11="",Board!$C11&lt;&gt;"Blocked"),1,"")</f>
        <v/>
      </c>
      <c r="H11" t="str">
        <f ca="1">IF(AND(Board!N11&lt;&gt;"",Board!O11="",Board!$C11&lt;&gt;"Blocked"),1,"")</f>
        <v/>
      </c>
      <c r="I11" t="str">
        <f ca="1">IF(AND(Board!O11&lt;&gt;"",Board!P11="",Board!$C11&lt;&gt;"Blocked"),1,"")</f>
        <v/>
      </c>
      <c r="J11" t="str">
        <f ca="1">IF(AND(Board!P11&lt;&gt;"",Board!Q11="",Board!$C11&lt;&gt;"Blocked"),1,"")</f>
        <v/>
      </c>
      <c r="K11" t="str">
        <f ca="1">IF(AND(Board!Q11&lt;&gt;"",Board!R11="",Board!$C11&lt;&gt;"Blocked"),1,"")</f>
        <v/>
      </c>
      <c r="L11" t="str">
        <f>IF(Board!R11&lt;&gt;"",1,"")</f>
        <v/>
      </c>
      <c r="M11">
        <f>IF(Board!H11="XS",0,IF(Board!H11="S",2,IF(Board!H11="M",3,IF(Board!H11="L",5,IF(Board!H11="XL",10)))))</f>
        <v>10</v>
      </c>
      <c r="N11" s="22">
        <f>WORKDAY(Board!K11,M11)</f>
        <v>42822</v>
      </c>
      <c r="O11" s="22">
        <f>IF(L11&lt;&gt;1,N11,Board!R11)</f>
        <v>42822</v>
      </c>
    </row>
    <row r="12" spans="1:15" ht="14.45" x14ac:dyDescent="0.3">
      <c r="A12" t="str">
        <f>IF(Board!D12&lt;&gt;"",Board!D12,"")</f>
        <v>SPM10</v>
      </c>
      <c r="B12" t="str">
        <f>IF(Board!E12&lt;&gt;"",Board!E12,"")</f>
        <v>Sample Task 10</v>
      </c>
      <c r="C12" t="str">
        <f>IF(Board!G12&lt;&gt;"",Board!G12,"")</f>
        <v>Standard</v>
      </c>
      <c r="D12" t="str">
        <f>IF(Board!J12&lt;&gt;"",Board!J12,"")</f>
        <v>&lt;= 1 week</v>
      </c>
      <c r="E12" t="str">
        <f ca="1">IF(AND(Board!K12&lt;&gt;"",Board!L12="",Board!$C12&lt;&gt;"Blocked"),1,"")</f>
        <v/>
      </c>
      <c r="F12">
        <f ca="1">IF(AND(Board!L12&lt;&gt;"",Board!M12="",Board!$C12&lt;&gt;"Blocked"),1,"")</f>
        <v>1</v>
      </c>
      <c r="G12" t="str">
        <f ca="1">IF(AND(Board!M12&lt;&gt;"",Board!N12="",Board!$C12&lt;&gt;"Blocked"),1,"")</f>
        <v/>
      </c>
      <c r="H12" t="str">
        <f ca="1">IF(AND(Board!N12&lt;&gt;"",Board!O12="",Board!$C12&lt;&gt;"Blocked"),1,"")</f>
        <v/>
      </c>
      <c r="I12" t="str">
        <f ca="1">IF(AND(Board!O12&lt;&gt;"",Board!P12="",Board!$C12&lt;&gt;"Blocked"),1,"")</f>
        <v/>
      </c>
      <c r="J12" t="str">
        <f ca="1">IF(AND(Board!P12&lt;&gt;"",Board!Q12="",Board!$C12&lt;&gt;"Blocked"),1,"")</f>
        <v/>
      </c>
      <c r="K12" t="str">
        <f ca="1">IF(AND(Board!Q12&lt;&gt;"",Board!R12="",Board!$C12&lt;&gt;"Blocked"),1,"")</f>
        <v/>
      </c>
      <c r="L12" t="str">
        <f>IF(Board!R12&lt;&gt;"",1,"")</f>
        <v/>
      </c>
      <c r="M12">
        <f>IF(Board!H12="XS",0,IF(Board!H12="S",2,IF(Board!H12="M",3,IF(Board!H12="L",5,IF(Board!H12="XL",10)))))</f>
        <v>5</v>
      </c>
      <c r="N12" s="22">
        <f>WORKDAY(Board!K12,M12)</f>
        <v>42815</v>
      </c>
      <c r="O12" s="22">
        <f>IF(L12&lt;&gt;1,N12,Board!R12)</f>
        <v>42815</v>
      </c>
    </row>
    <row r="13" spans="1:15" ht="14.45" x14ac:dyDescent="0.3">
      <c r="A13" t="str">
        <f>IF(Board!D13&lt;&gt;"",Board!D13,"")</f>
        <v>SPM11</v>
      </c>
      <c r="B13" t="str">
        <f>IF(Board!E13&lt;&gt;"",Board!E13,"")</f>
        <v>Sample Task 11</v>
      </c>
      <c r="C13" t="str">
        <f>IF(Board!G13&lt;&gt;"",Board!G13,"")</f>
        <v>Standard</v>
      </c>
      <c r="D13" t="str">
        <f>IF(Board!J13&lt;&gt;"",Board!J13,"")</f>
        <v>3 days</v>
      </c>
      <c r="E13">
        <f ca="1">IF(AND(Board!K13&lt;&gt;"",Board!L13="",Board!$C13&lt;&gt;"Blocked"),1,"")</f>
        <v>1</v>
      </c>
      <c r="F13" t="str">
        <f ca="1">IF(AND(Board!L13&lt;&gt;"",Board!M13="",Board!$C13&lt;&gt;"Blocked"),1,"")</f>
        <v/>
      </c>
      <c r="G13" t="str">
        <f ca="1">IF(AND(Board!M13&lt;&gt;"",Board!N13="",Board!$C13&lt;&gt;"Blocked"),1,"")</f>
        <v/>
      </c>
      <c r="H13" t="str">
        <f ca="1">IF(AND(Board!N13&lt;&gt;"",Board!O13="",Board!$C13&lt;&gt;"Blocked"),1,"")</f>
        <v/>
      </c>
      <c r="I13" t="str">
        <f ca="1">IF(AND(Board!O13&lt;&gt;"",Board!P13="",Board!$C13&lt;&gt;"Blocked"),1,"")</f>
        <v/>
      </c>
      <c r="J13" t="str">
        <f ca="1">IF(AND(Board!P13&lt;&gt;"",Board!Q13="",Board!$C13&lt;&gt;"Blocked"),1,"")</f>
        <v/>
      </c>
      <c r="K13" t="str">
        <f ca="1">IF(AND(Board!Q13&lt;&gt;"",Board!R13="",Board!$C13&lt;&gt;"Blocked"),1,"")</f>
        <v/>
      </c>
      <c r="L13" t="str">
        <f>IF(Board!R13&lt;&gt;"",1,"")</f>
        <v/>
      </c>
      <c r="M13">
        <f>IF(Board!H13="XS",0,IF(Board!H13="S",2,IF(Board!H13="M",3,IF(Board!H13="L",5,IF(Board!H13="XL",10)))))</f>
        <v>3</v>
      </c>
      <c r="N13" s="22">
        <f>WORKDAY(Board!K13,M13)</f>
        <v>42811</v>
      </c>
      <c r="O13" s="22">
        <f>IF(L13&lt;&gt;1,N13,Board!R13)</f>
        <v>42811</v>
      </c>
    </row>
    <row r="14" spans="1:15" ht="14.45" x14ac:dyDescent="0.3">
      <c r="A14" t="str">
        <f>IF(Board!D14&lt;&gt;"",Board!D14,"")</f>
        <v>SPM12</v>
      </c>
      <c r="B14" t="str">
        <f>IF(Board!E14&lt;&gt;"",Board!E14,"")</f>
        <v>Sample Task 12</v>
      </c>
      <c r="C14" t="str">
        <f>IF(Board!G14&lt;&gt;"",Board!G14,"")</f>
        <v>Fixed Date</v>
      </c>
      <c r="D14" t="str">
        <f>IF(Board!J14&lt;&gt;"",Board!J14,"")</f>
        <v>&lt;= 1 week</v>
      </c>
      <c r="E14">
        <f ca="1">IF(AND(Board!K14&lt;&gt;"",Board!L14="",Board!$C14&lt;&gt;"Blocked"),1,"")</f>
        <v>1</v>
      </c>
      <c r="F14" t="str">
        <f ca="1">IF(AND(Board!L14&lt;&gt;"",Board!M14="",Board!$C14&lt;&gt;"Blocked"),1,"")</f>
        <v/>
      </c>
      <c r="G14" t="str">
        <f ca="1">IF(AND(Board!M14&lt;&gt;"",Board!N14="",Board!$C14&lt;&gt;"Blocked"),1,"")</f>
        <v/>
      </c>
      <c r="H14" t="str">
        <f ca="1">IF(AND(Board!N14&lt;&gt;"",Board!O14="",Board!$C14&lt;&gt;"Blocked"),1,"")</f>
        <v/>
      </c>
      <c r="I14" t="str">
        <f ca="1">IF(AND(Board!O14&lt;&gt;"",Board!P14="",Board!$C14&lt;&gt;"Blocked"),1,"")</f>
        <v/>
      </c>
      <c r="J14" t="str">
        <f ca="1">IF(AND(Board!P14&lt;&gt;"",Board!Q14="",Board!$C14&lt;&gt;"Blocked"),1,"")</f>
        <v/>
      </c>
      <c r="K14" t="str">
        <f ca="1">IF(AND(Board!Q14&lt;&gt;"",Board!R14="",Board!$C14&lt;&gt;"Blocked"),1,"")</f>
        <v/>
      </c>
      <c r="L14" t="str">
        <f>IF(Board!R14&lt;&gt;"",1,"")</f>
        <v/>
      </c>
      <c r="M14">
        <f>IF(Board!H14="XS",0,IF(Board!H14="S",2,IF(Board!H14="M",3,IF(Board!H14="L",5,IF(Board!H14="XL",10)))))</f>
        <v>5</v>
      </c>
      <c r="N14" s="22">
        <f>WORKDAY(Board!K14,M14)</f>
        <v>42815</v>
      </c>
      <c r="O14" s="22">
        <f>IF(L14&lt;&gt;1,N14,Board!R14)</f>
        <v>42815</v>
      </c>
    </row>
    <row r="15" spans="1:15" ht="14.45" x14ac:dyDescent="0.3">
      <c r="A15" t="str">
        <f>IF(Board!D15&lt;&gt;"",Board!D15,"")</f>
        <v>SPM13</v>
      </c>
      <c r="B15" t="str">
        <f>IF(Board!E15&lt;&gt;"",Board!E15,"")</f>
        <v>Sample Task 13</v>
      </c>
      <c r="C15" t="str">
        <f>IF(Board!G15&lt;&gt;"",Board!G15,"")</f>
        <v/>
      </c>
      <c r="D15" t="str">
        <f>IF(Board!J15&lt;&gt;"",Board!J15,"")</f>
        <v>&lt;= 2 weeks</v>
      </c>
      <c r="E15" t="str">
        <f ca="1">IF(AND(Board!K15&lt;&gt;"",Board!L15="",Board!$C15&lt;&gt;"Blocked"),1,"")</f>
        <v/>
      </c>
      <c r="F15" t="str">
        <f ca="1">IF(AND(Board!L15&lt;&gt;"",Board!M15="",Board!$C15&lt;&gt;"Blocked"),1,"")</f>
        <v/>
      </c>
      <c r="G15" t="str">
        <f ca="1">IF(AND(Board!M15&lt;&gt;"",Board!N15="",Board!$C15&lt;&gt;"Blocked"),1,"")</f>
        <v/>
      </c>
      <c r="H15" t="str">
        <f ca="1">IF(AND(Board!N15&lt;&gt;"",Board!O15="",Board!$C15&lt;&gt;"Blocked"),1,"")</f>
        <v/>
      </c>
      <c r="I15" t="str">
        <f ca="1">IF(AND(Board!O15&lt;&gt;"",Board!P15="",Board!$C15&lt;&gt;"Blocked"),1,"")</f>
        <v/>
      </c>
      <c r="J15" t="str">
        <f ca="1">IF(AND(Board!P15&lt;&gt;"",Board!Q15="",Board!$C15&lt;&gt;"Blocked"),1,"")</f>
        <v/>
      </c>
      <c r="K15" t="str">
        <f ca="1">IF(AND(Board!Q15&lt;&gt;"",Board!R15="",Board!$C15&lt;&gt;"Blocked"),1,"")</f>
        <v/>
      </c>
      <c r="L15" t="str">
        <f>IF(Board!R15&lt;&gt;"",1,"")</f>
        <v/>
      </c>
      <c r="M15">
        <f>IF(Board!H15="XS",0,IF(Board!H15="S",2,IF(Board!H15="M",3,IF(Board!H15="L",5,IF(Board!H15="XL",10)))))</f>
        <v>10</v>
      </c>
      <c r="N15" s="22">
        <f>WORKDAY(Board!K15,M15)</f>
        <v>13</v>
      </c>
      <c r="O15" s="22">
        <f>IF(L15&lt;&gt;1,N15,Board!R15)</f>
        <v>13</v>
      </c>
    </row>
    <row r="16" spans="1:15" ht="14.45" x14ac:dyDescent="0.3">
      <c r="A16" t="str">
        <f>IF(Board!D16&lt;&gt;"",Board!D16,"")</f>
        <v>SPM14</v>
      </c>
      <c r="B16" t="str">
        <f>IF(Board!E16&lt;&gt;"",Board!E16,"")</f>
        <v>Sample Task 14</v>
      </c>
      <c r="C16" t="str">
        <f>IF(Board!G16&lt;&gt;"",Board!G16,"")</f>
        <v/>
      </c>
      <c r="D16" t="str">
        <f>IF(Board!J16&lt;&gt;"",Board!J16,"")</f>
        <v>&lt;= 2 weeks</v>
      </c>
      <c r="E16" t="str">
        <f ca="1">IF(AND(Board!K16&lt;&gt;"",Board!L16="",Board!$C16&lt;&gt;"Blocked"),1,"")</f>
        <v/>
      </c>
      <c r="F16" t="str">
        <f ca="1">IF(AND(Board!L16&lt;&gt;"",Board!M16="",Board!$C16&lt;&gt;"Blocked"),1,"")</f>
        <v/>
      </c>
      <c r="G16" t="str">
        <f ca="1">IF(AND(Board!M16&lt;&gt;"",Board!N16="",Board!$C16&lt;&gt;"Blocked"),1,"")</f>
        <v/>
      </c>
      <c r="H16" t="str">
        <f ca="1">IF(AND(Board!N16&lt;&gt;"",Board!O16="",Board!$C16&lt;&gt;"Blocked"),1,"")</f>
        <v/>
      </c>
      <c r="I16" t="str">
        <f ca="1">IF(AND(Board!O16&lt;&gt;"",Board!P16="",Board!$C16&lt;&gt;"Blocked"),1,"")</f>
        <v/>
      </c>
      <c r="J16" t="str">
        <f ca="1">IF(AND(Board!P16&lt;&gt;"",Board!Q16="",Board!$C16&lt;&gt;"Blocked"),1,"")</f>
        <v/>
      </c>
      <c r="K16" t="str">
        <f ca="1">IF(AND(Board!Q16&lt;&gt;"",Board!R16="",Board!$C16&lt;&gt;"Blocked"),1,"")</f>
        <v/>
      </c>
      <c r="L16" t="str">
        <f>IF(Board!R16&lt;&gt;"",1,"")</f>
        <v/>
      </c>
      <c r="M16">
        <f>IF(Board!H16="XS",0,IF(Board!H16="S",2,IF(Board!H16="M",3,IF(Board!H16="L",5,IF(Board!H16="XL",10)))))</f>
        <v>10</v>
      </c>
      <c r="N16" s="22">
        <f>WORKDAY(Board!K16,M16)</f>
        <v>13</v>
      </c>
      <c r="O16" s="22">
        <f>IF(L16&lt;&gt;1,N16,Board!R16)</f>
        <v>13</v>
      </c>
    </row>
    <row r="17" spans="1:15" ht="14.45" x14ac:dyDescent="0.3">
      <c r="A17" t="str">
        <f>IF(Board!D17&lt;&gt;"",Board!D17,"")</f>
        <v>SPM15</v>
      </c>
      <c r="B17" t="str">
        <f>IF(Board!E17&lt;&gt;"",Board!E17,"")</f>
        <v>Sample Task 15</v>
      </c>
      <c r="C17" t="str">
        <f>IF(Board!G17&lt;&gt;"",Board!G17,"")</f>
        <v/>
      </c>
      <c r="D17" t="str">
        <f>IF(Board!J17&lt;&gt;"",Board!J17,"")</f>
        <v>&lt;= 1 week</v>
      </c>
      <c r="E17" t="str">
        <f ca="1">IF(AND(Board!K17&lt;&gt;"",Board!L17="",Board!$C17&lt;&gt;"Blocked"),1,"")</f>
        <v/>
      </c>
      <c r="F17" t="str">
        <f ca="1">IF(AND(Board!L17&lt;&gt;"",Board!M17="",Board!$C17&lt;&gt;"Blocked"),1,"")</f>
        <v/>
      </c>
      <c r="G17" t="str">
        <f ca="1">IF(AND(Board!M17&lt;&gt;"",Board!N17="",Board!$C17&lt;&gt;"Blocked"),1,"")</f>
        <v/>
      </c>
      <c r="H17" t="str">
        <f ca="1">IF(AND(Board!N17&lt;&gt;"",Board!O17="",Board!$C17&lt;&gt;"Blocked"),1,"")</f>
        <v/>
      </c>
      <c r="I17" t="str">
        <f ca="1">IF(AND(Board!O17&lt;&gt;"",Board!P17="",Board!$C17&lt;&gt;"Blocked"),1,"")</f>
        <v/>
      </c>
      <c r="J17" t="str">
        <f ca="1">IF(AND(Board!P17&lt;&gt;"",Board!Q17="",Board!$C17&lt;&gt;"Blocked"),1,"")</f>
        <v/>
      </c>
      <c r="K17" t="str">
        <f ca="1">IF(AND(Board!Q17&lt;&gt;"",Board!R17="",Board!$C17&lt;&gt;"Blocked"),1,"")</f>
        <v/>
      </c>
      <c r="L17" t="str">
        <f>IF(Board!R17&lt;&gt;"",1,"")</f>
        <v/>
      </c>
      <c r="M17">
        <f>IF(Board!H17="XS",0,IF(Board!H17="S",2,IF(Board!H17="M",3,IF(Board!H17="L",5,IF(Board!H17="XL",10)))))</f>
        <v>5</v>
      </c>
      <c r="N17" s="22">
        <f>WORKDAY(Board!K17,M17)</f>
        <v>6</v>
      </c>
      <c r="O17" s="22">
        <f>IF(L17&lt;&gt;1,N17,Board!R17)</f>
        <v>6</v>
      </c>
    </row>
    <row r="18" spans="1:15" ht="14.45" x14ac:dyDescent="0.3">
      <c r="A18" t="str">
        <f>IF(Board!D18&lt;&gt;"",Board!D18,"")</f>
        <v>SPM16</v>
      </c>
      <c r="B18" t="str">
        <f>IF(Board!E18&lt;&gt;"",Board!E18,"")</f>
        <v>Sample Task 16</v>
      </c>
      <c r="C18" t="str">
        <f>IF(Board!G18&lt;&gt;"",Board!G18,"")</f>
        <v/>
      </c>
      <c r="D18" t="str">
        <f>IF(Board!J18&lt;&gt;"",Board!J18,"")</f>
        <v>&lt;= 1 week</v>
      </c>
      <c r="E18" t="str">
        <f ca="1">IF(AND(Board!K18&lt;&gt;"",Board!L18="",Board!$C18&lt;&gt;"Blocked"),1,"")</f>
        <v/>
      </c>
      <c r="F18" t="str">
        <f ca="1">IF(AND(Board!L18&lt;&gt;"",Board!M18="",Board!$C18&lt;&gt;"Blocked"),1,"")</f>
        <v/>
      </c>
      <c r="G18" t="str">
        <f ca="1">IF(AND(Board!M18&lt;&gt;"",Board!N18="",Board!$C18&lt;&gt;"Blocked"),1,"")</f>
        <v/>
      </c>
      <c r="H18" t="str">
        <f ca="1">IF(AND(Board!N18&lt;&gt;"",Board!O18="",Board!$C18&lt;&gt;"Blocked"),1,"")</f>
        <v/>
      </c>
      <c r="I18" t="str">
        <f ca="1">IF(AND(Board!O18&lt;&gt;"",Board!P18="",Board!$C18&lt;&gt;"Blocked"),1,"")</f>
        <v/>
      </c>
      <c r="J18" t="str">
        <f ca="1">IF(AND(Board!P18&lt;&gt;"",Board!Q18="",Board!$C18&lt;&gt;"Blocked"),1,"")</f>
        <v/>
      </c>
      <c r="K18" t="str">
        <f ca="1">IF(AND(Board!Q18&lt;&gt;"",Board!R18="",Board!$C18&lt;&gt;"Blocked"),1,"")</f>
        <v/>
      </c>
      <c r="L18" t="str">
        <f>IF(Board!R18&lt;&gt;"",1,"")</f>
        <v/>
      </c>
      <c r="M18">
        <f>IF(Board!H18="XS",0,IF(Board!H18="S",2,IF(Board!H18="M",3,IF(Board!H18="L",5,IF(Board!H18="XL",10)))))</f>
        <v>5</v>
      </c>
      <c r="N18" s="22">
        <f>WORKDAY(Board!K18,M18)</f>
        <v>6</v>
      </c>
      <c r="O18" s="22">
        <f>IF(L18&lt;&gt;1,N18,Board!R18)</f>
        <v>6</v>
      </c>
    </row>
    <row r="19" spans="1:15" ht="14.45" x14ac:dyDescent="0.3">
      <c r="A19" t="str">
        <f>IF(Board!D19&lt;&gt;"",Board!D19,"")</f>
        <v>SPM17</v>
      </c>
      <c r="B19" t="str">
        <f>IF(Board!E19&lt;&gt;"",Board!E19,"")</f>
        <v>Sample Task 17</v>
      </c>
      <c r="C19" t="str">
        <f>IF(Board!G19&lt;&gt;"",Board!G19,"")</f>
        <v/>
      </c>
      <c r="D19" t="str">
        <f>IF(Board!J19&lt;&gt;"",Board!J19,"")</f>
        <v>&lt;= 2 weeks</v>
      </c>
      <c r="E19" t="str">
        <f ca="1">IF(AND(Board!K19&lt;&gt;"",Board!L19="",Board!$C19&lt;&gt;"Blocked"),1,"")</f>
        <v/>
      </c>
      <c r="F19" t="str">
        <f ca="1">IF(AND(Board!L19&lt;&gt;"",Board!M19="",Board!$C19&lt;&gt;"Blocked"),1,"")</f>
        <v/>
      </c>
      <c r="G19" t="str">
        <f ca="1">IF(AND(Board!M19&lt;&gt;"",Board!N19="",Board!$C19&lt;&gt;"Blocked"),1,"")</f>
        <v/>
      </c>
      <c r="H19" t="str">
        <f ca="1">IF(AND(Board!N19&lt;&gt;"",Board!O19="",Board!$C19&lt;&gt;"Blocked"),1,"")</f>
        <v/>
      </c>
      <c r="I19" t="str">
        <f ca="1">IF(AND(Board!O19&lt;&gt;"",Board!P19="",Board!$C19&lt;&gt;"Blocked"),1,"")</f>
        <v/>
      </c>
      <c r="J19" t="str">
        <f ca="1">IF(AND(Board!P19&lt;&gt;"",Board!Q19="",Board!$C19&lt;&gt;"Blocked"),1,"")</f>
        <v/>
      </c>
      <c r="K19" t="str">
        <f ca="1">IF(AND(Board!Q19&lt;&gt;"",Board!R19="",Board!$C19&lt;&gt;"Blocked"),1,"")</f>
        <v/>
      </c>
      <c r="L19" t="str">
        <f>IF(Board!R19&lt;&gt;"",1,"")</f>
        <v/>
      </c>
      <c r="M19">
        <f>IF(Board!H19="XS",0,IF(Board!H19="S",2,IF(Board!H19="M",3,IF(Board!H19="L",5,IF(Board!H19="XL",10)))))</f>
        <v>10</v>
      </c>
      <c r="N19" s="22">
        <f>WORKDAY(Board!K19,M19)</f>
        <v>13</v>
      </c>
      <c r="O19" s="22">
        <f>IF(L19&lt;&gt;1,N19,Board!R19)</f>
        <v>13</v>
      </c>
    </row>
    <row r="20" spans="1:15" ht="14.45" x14ac:dyDescent="0.3">
      <c r="A20" t="str">
        <f>IF(Board!D20&lt;&gt;"",Board!D20,"")</f>
        <v>SPM18</v>
      </c>
      <c r="B20" t="str">
        <f>IF(Board!E20&lt;&gt;"",Board!E20,"")</f>
        <v>Sample Task 18</v>
      </c>
      <c r="C20" t="str">
        <f>IF(Board!G20&lt;&gt;"",Board!G20,"")</f>
        <v>Standard</v>
      </c>
      <c r="D20" t="str">
        <f>IF(Board!J20&lt;&gt;"",Board!J20,"")</f>
        <v>&lt;= 2 weeks</v>
      </c>
      <c r="E20" t="str">
        <f ca="1">IF(AND(Board!K20&lt;&gt;"",Board!L20="",Board!$C20&lt;&gt;"Blocked"),1,"")</f>
        <v/>
      </c>
      <c r="F20">
        <f ca="1">IF(AND(Board!L20&lt;&gt;"",Board!M20="",Board!$C20&lt;&gt;"Blocked"),1,"")</f>
        <v>1</v>
      </c>
      <c r="G20" t="str">
        <f ca="1">IF(AND(Board!M20&lt;&gt;"",Board!N20="",Board!$C20&lt;&gt;"Blocked"),1,"")</f>
        <v/>
      </c>
      <c r="H20" t="str">
        <f ca="1">IF(AND(Board!N20&lt;&gt;"",Board!O20="",Board!$C20&lt;&gt;"Blocked"),1,"")</f>
        <v/>
      </c>
      <c r="I20" t="str">
        <f ca="1">IF(AND(Board!O20&lt;&gt;"",Board!P20="",Board!$C20&lt;&gt;"Blocked"),1,"")</f>
        <v/>
      </c>
      <c r="J20" t="str">
        <f ca="1">IF(AND(Board!P20&lt;&gt;"",Board!Q20="",Board!$C20&lt;&gt;"Blocked"),1,"")</f>
        <v/>
      </c>
      <c r="K20" t="str">
        <f ca="1">IF(AND(Board!Q20&lt;&gt;"",Board!R20="",Board!$C20&lt;&gt;"Blocked"),1,"")</f>
        <v/>
      </c>
      <c r="L20" t="str">
        <f>IF(Board!R20&lt;&gt;"",1,"")</f>
        <v/>
      </c>
      <c r="M20">
        <f>IF(Board!H20="XS",0,IF(Board!H20="S",2,IF(Board!H20="M",3,IF(Board!H20="L",5,IF(Board!H20="XL",10)))))</f>
        <v>10</v>
      </c>
      <c r="N20" s="22">
        <f>WORKDAY(Board!K20,M20)</f>
        <v>42823</v>
      </c>
      <c r="O20" s="22">
        <f>IF(L20&lt;&gt;1,N20,Board!R20)</f>
        <v>42823</v>
      </c>
    </row>
    <row r="21" spans="1:15" ht="14.45" x14ac:dyDescent="0.3">
      <c r="A21" t="str">
        <f>IF(Board!D21&lt;&gt;"",Board!D21,"")</f>
        <v>SPM19</v>
      </c>
      <c r="B21" t="str">
        <f>IF(Board!E21&lt;&gt;"",Board!E21,"")</f>
        <v>Sample Task 19</v>
      </c>
      <c r="C21" t="str">
        <f>IF(Board!G21&lt;&gt;"",Board!G21,"")</f>
        <v/>
      </c>
      <c r="D21" t="str">
        <f>IF(Board!J21&lt;&gt;"",Board!J21,"")</f>
        <v>&lt;= 1 week</v>
      </c>
      <c r="E21" t="str">
        <f ca="1">IF(AND(Board!K21&lt;&gt;"",Board!L21="",Board!$C21&lt;&gt;"Blocked"),1,"")</f>
        <v/>
      </c>
      <c r="F21" t="str">
        <f ca="1">IF(AND(Board!L21&lt;&gt;"",Board!M21="",Board!$C21&lt;&gt;"Blocked"),1,"")</f>
        <v/>
      </c>
      <c r="G21" t="str">
        <f ca="1">IF(AND(Board!M21&lt;&gt;"",Board!N21="",Board!$C21&lt;&gt;"Blocked"),1,"")</f>
        <v/>
      </c>
      <c r="H21" t="str">
        <f ca="1">IF(AND(Board!N21&lt;&gt;"",Board!O21="",Board!$C21&lt;&gt;"Blocked"),1,"")</f>
        <v/>
      </c>
      <c r="I21" t="str">
        <f ca="1">IF(AND(Board!O21&lt;&gt;"",Board!P21="",Board!$C21&lt;&gt;"Blocked"),1,"")</f>
        <v/>
      </c>
      <c r="J21" t="str">
        <f ca="1">IF(AND(Board!P21&lt;&gt;"",Board!Q21="",Board!$C21&lt;&gt;"Blocked"),1,"")</f>
        <v/>
      </c>
      <c r="K21" t="str">
        <f ca="1">IF(AND(Board!Q21&lt;&gt;"",Board!R21="",Board!$C21&lt;&gt;"Blocked"),1,"")</f>
        <v/>
      </c>
      <c r="L21" t="str">
        <f>IF(Board!R21&lt;&gt;"",1,"")</f>
        <v/>
      </c>
      <c r="M21">
        <f>IF(Board!H21="XS",0,IF(Board!H21="S",2,IF(Board!H21="M",3,IF(Board!H21="L",5,IF(Board!H21="XL",10)))))</f>
        <v>5</v>
      </c>
      <c r="N21" s="22">
        <f>WORKDAY(Board!K21,M21)</f>
        <v>6</v>
      </c>
      <c r="O21" s="22">
        <f>IF(L21&lt;&gt;1,N21,Board!R21)</f>
        <v>6</v>
      </c>
    </row>
    <row r="22" spans="1:15" ht="14.45" x14ac:dyDescent="0.3">
      <c r="A22" t="str">
        <f>IF(Board!D22&lt;&gt;"",Board!D22,"")</f>
        <v>SPM20</v>
      </c>
      <c r="B22" t="str">
        <f>IF(Board!E22&lt;&gt;"",Board!E22,"")</f>
        <v>Sample Task 20</v>
      </c>
      <c r="C22" t="str">
        <f>IF(Board!G22&lt;&gt;"",Board!G22,"")</f>
        <v>Expedite</v>
      </c>
      <c r="D22" t="str">
        <f>IF(Board!J22&lt;&gt;"",Board!J22,"")</f>
        <v>2 days</v>
      </c>
      <c r="E22" t="str">
        <f ca="1">IF(AND(Board!K22&lt;&gt;"",Board!L22="",Board!$C22&lt;&gt;"Blocked"),1,"")</f>
        <v/>
      </c>
      <c r="F22" t="str">
        <f ca="1">IF(AND(Board!L22&lt;&gt;"",Board!M22="",Board!$C22&lt;&gt;"Blocked"),1,"")</f>
        <v/>
      </c>
      <c r="G22" t="str">
        <f ca="1">IF(AND(Board!M22&lt;&gt;"",Board!N22="",Board!$C22&lt;&gt;"Blocked"),1,"")</f>
        <v/>
      </c>
      <c r="H22" t="str">
        <f ca="1">IF(AND(Board!N22&lt;&gt;"",Board!O22="",Board!$C22&lt;&gt;"Blocked"),1,"")</f>
        <v/>
      </c>
      <c r="I22" t="str">
        <f ca="1">IF(AND(Board!O22&lt;&gt;"",Board!P22="",Board!$C22&lt;&gt;"Blocked"),1,"")</f>
        <v/>
      </c>
      <c r="J22" t="str">
        <f ca="1">IF(AND(Board!P22&lt;&gt;"",Board!Q22="",Board!$C22&lt;&gt;"Blocked"),1,"")</f>
        <v/>
      </c>
      <c r="K22" t="str">
        <f ca="1">IF(AND(Board!Q22&lt;&gt;"",Board!R22="",Board!$C22&lt;&gt;"Blocked"),1,"")</f>
        <v/>
      </c>
      <c r="L22">
        <f>IF(Board!R22&lt;&gt;"",1,"")</f>
        <v>1</v>
      </c>
      <c r="M22">
        <f>IF(Board!H22="XS",0,IF(Board!H22="S",2,IF(Board!H22="M",3,IF(Board!H22="L",5,IF(Board!H22="XL",10)))))</f>
        <v>2</v>
      </c>
      <c r="N22" s="22">
        <f>WORKDAY(Board!K22,M22)</f>
        <v>42810</v>
      </c>
      <c r="O22" s="22">
        <f>IF(L22&lt;&gt;1,N22,Board!R22)</f>
        <v>42809</v>
      </c>
    </row>
    <row r="23" spans="1:15" ht="14.45" x14ac:dyDescent="0.3">
      <c r="A23" t="str">
        <f>IF(Board!D23&lt;&gt;"",Board!D23,"")</f>
        <v>SPM21</v>
      </c>
      <c r="B23" t="str">
        <f>IF(Board!E23&lt;&gt;"",Board!E23,"")</f>
        <v>Sample Task 21</v>
      </c>
      <c r="C23" t="str">
        <f>IF(Board!G23&lt;&gt;"",Board!G23,"")</f>
        <v>Expedite</v>
      </c>
      <c r="D23" t="str">
        <f>IF(Board!J23&lt;&gt;"",Board!J23,"")</f>
        <v>2 days</v>
      </c>
      <c r="E23" t="str">
        <f ca="1">IF(AND(Board!K23&lt;&gt;"",Board!L23="",Board!$C23&lt;&gt;"Blocked"),1,"")</f>
        <v/>
      </c>
      <c r="F23" t="str">
        <f ca="1">IF(AND(Board!L23&lt;&gt;"",Board!M23="",Board!$C23&lt;&gt;"Blocked"),1,"")</f>
        <v/>
      </c>
      <c r="G23" t="str">
        <f ca="1">IF(AND(Board!M23&lt;&gt;"",Board!N23="",Board!$C23&lt;&gt;"Blocked"),1,"")</f>
        <v/>
      </c>
      <c r="H23" t="str">
        <f ca="1">IF(AND(Board!N23&lt;&gt;"",Board!O23="",Board!$C23&lt;&gt;"Blocked"),1,"")</f>
        <v/>
      </c>
      <c r="I23" t="str">
        <f ca="1">IF(AND(Board!O23&lt;&gt;"",Board!P23="",Board!$C23&lt;&gt;"Blocked"),1,"")</f>
        <v/>
      </c>
      <c r="J23" t="str">
        <f ca="1">IF(AND(Board!P23&lt;&gt;"",Board!Q23="",Board!$C23&lt;&gt;"Blocked"),1,"")</f>
        <v/>
      </c>
      <c r="K23" t="str">
        <f ca="1">IF(AND(Board!Q23&lt;&gt;"",Board!R23="",Board!$C23&lt;&gt;"Blocked"),1,"")</f>
        <v/>
      </c>
      <c r="L23">
        <f>IF(Board!R23&lt;&gt;"",1,"")</f>
        <v>1</v>
      </c>
      <c r="M23">
        <f>IF(Board!H23="XS",0,IF(Board!H23="S",2,IF(Board!H23="M",3,IF(Board!H23="L",5,IF(Board!H23="XL",10)))))</f>
        <v>2</v>
      </c>
      <c r="N23" s="22">
        <f>WORKDAY(Board!K23,M23)</f>
        <v>42810</v>
      </c>
      <c r="O23" s="22">
        <f>IF(L23&lt;&gt;1,N23,Board!R23)</f>
        <v>42809</v>
      </c>
    </row>
    <row r="24" spans="1:15" ht="14.45" x14ac:dyDescent="0.3">
      <c r="A24" t="str">
        <f>IF(Board!D24&lt;&gt;"",Board!D24,"")</f>
        <v/>
      </c>
      <c r="B24" t="str">
        <f>IF(Board!E24&lt;&gt;"",Board!E24,"")</f>
        <v/>
      </c>
      <c r="C24" t="str">
        <f>IF(Board!G24&lt;&gt;"",Board!G24,"")</f>
        <v/>
      </c>
      <c r="D24" t="str">
        <f>IF(Board!J24&lt;&gt;"",Board!J24,"")</f>
        <v/>
      </c>
      <c r="E24" t="str">
        <f ca="1">IF(AND(Board!K24&lt;&gt;"",Board!L24="",Board!$C24&lt;&gt;"Blocked"),1,"")</f>
        <v/>
      </c>
      <c r="F24" t="str">
        <f ca="1">IF(AND(Board!L24&lt;&gt;"",Board!M24="",Board!$C24&lt;&gt;"Blocked"),1,"")</f>
        <v/>
      </c>
      <c r="G24" t="str">
        <f ca="1">IF(AND(Board!M24&lt;&gt;"",Board!N24="",Board!$C24&lt;&gt;"Blocked"),1,"")</f>
        <v/>
      </c>
      <c r="H24" t="str">
        <f ca="1">IF(AND(Board!N24&lt;&gt;"",Board!O24="",Board!$C24&lt;&gt;"Blocked"),1,"")</f>
        <v/>
      </c>
      <c r="I24" t="str">
        <f ca="1">IF(AND(Board!O24&lt;&gt;"",Board!P24="",Board!$C24&lt;&gt;"Blocked"),1,"")</f>
        <v/>
      </c>
      <c r="J24" t="str">
        <f ca="1">IF(AND(Board!P24&lt;&gt;"",Board!Q24="",Board!$C24&lt;&gt;"Blocked"),1,"")</f>
        <v/>
      </c>
      <c r="K24" t="str">
        <f ca="1">IF(AND(Board!Q24&lt;&gt;"",Board!R24="",Board!$C24&lt;&gt;"Blocked"),1,"")</f>
        <v/>
      </c>
      <c r="L24" t="str">
        <f>IF(Board!R24&lt;&gt;"",1,"")</f>
        <v/>
      </c>
      <c r="M24" t="b">
        <f>IF(Board!H24="XS",0,IF(Board!H24="S",2,IF(Board!H24="M",3,IF(Board!H24="L",5,IF(Board!H24="XL",10)))))</f>
        <v>0</v>
      </c>
      <c r="N24" s="22" t="e">
        <f>WORKDAY(Board!K24,M24)</f>
        <v>#VALUE!</v>
      </c>
      <c r="O24" s="22" t="e">
        <f>IF(L24&lt;&gt;1,N24,Board!R24)</f>
        <v>#VALUE!</v>
      </c>
    </row>
    <row r="25" spans="1:15" ht="14.45" x14ac:dyDescent="0.3">
      <c r="A25" t="str">
        <f>IF(Board!D25&lt;&gt;"",Board!D25,"")</f>
        <v/>
      </c>
      <c r="B25" t="str">
        <f>IF(Board!E25&lt;&gt;"",Board!E25,"")</f>
        <v/>
      </c>
      <c r="C25" t="str">
        <f>IF(Board!G25&lt;&gt;"",Board!G25,"")</f>
        <v/>
      </c>
      <c r="D25" t="str">
        <f>IF(Board!J25&lt;&gt;"",Board!J25,"")</f>
        <v/>
      </c>
      <c r="E25" t="str">
        <f ca="1">IF(AND(Board!K25&lt;&gt;"",Board!L25="",Board!$C25&lt;&gt;"Blocked"),1,"")</f>
        <v/>
      </c>
      <c r="F25" t="str">
        <f ca="1">IF(AND(Board!L25&lt;&gt;"",Board!M25="",Board!$C25&lt;&gt;"Blocked"),1,"")</f>
        <v/>
      </c>
      <c r="G25" t="str">
        <f ca="1">IF(AND(Board!M25&lt;&gt;"",Board!N25="",Board!$C25&lt;&gt;"Blocked"),1,"")</f>
        <v/>
      </c>
      <c r="H25" t="str">
        <f ca="1">IF(AND(Board!N25&lt;&gt;"",Board!O25="",Board!$C25&lt;&gt;"Blocked"),1,"")</f>
        <v/>
      </c>
      <c r="I25" t="str">
        <f ca="1">IF(AND(Board!O25&lt;&gt;"",Board!P25="",Board!$C25&lt;&gt;"Blocked"),1,"")</f>
        <v/>
      </c>
      <c r="J25" t="str">
        <f ca="1">IF(AND(Board!P25&lt;&gt;"",Board!Q25="",Board!$C25&lt;&gt;"Blocked"),1,"")</f>
        <v/>
      </c>
      <c r="K25" t="str">
        <f ca="1">IF(AND(Board!Q25&lt;&gt;"",Board!R25="",Board!$C25&lt;&gt;"Blocked"),1,"")</f>
        <v/>
      </c>
      <c r="L25" t="str">
        <f>IF(Board!R25&lt;&gt;"",1,"")</f>
        <v/>
      </c>
      <c r="M25" t="b">
        <f>IF(Board!H25="XS",0,IF(Board!H25="S",2,IF(Board!H25="M",3,IF(Board!H25="L",5,IF(Board!H25="XL",10)))))</f>
        <v>0</v>
      </c>
      <c r="N25" s="22" t="e">
        <f>WORKDAY(Board!K25,M25)</f>
        <v>#VALUE!</v>
      </c>
      <c r="O25" s="22" t="e">
        <f>IF(L25&lt;&gt;1,N25,Board!R25)</f>
        <v>#VALUE!</v>
      </c>
    </row>
    <row r="26" spans="1:15" x14ac:dyDescent="0.25">
      <c r="A26" t="str">
        <f>IF(Board!D26&lt;&gt;"",Board!D26,"")</f>
        <v/>
      </c>
      <c r="B26" t="str">
        <f>IF(Board!E26&lt;&gt;"",Board!E26,"")</f>
        <v/>
      </c>
      <c r="C26" t="str">
        <f>IF(Board!G26&lt;&gt;"",Board!G26,"")</f>
        <v/>
      </c>
      <c r="D26" t="str">
        <f>IF(Board!J26&lt;&gt;"",Board!J26,"")</f>
        <v/>
      </c>
      <c r="E26" t="str">
        <f ca="1">IF(AND(Board!K26&lt;&gt;"",Board!L26="",Board!$C26&lt;&gt;"Blocked"),1,"")</f>
        <v/>
      </c>
      <c r="F26" t="str">
        <f ca="1">IF(AND(Board!L26&lt;&gt;"",Board!M26="",Board!$C26&lt;&gt;"Blocked"),1,"")</f>
        <v/>
      </c>
      <c r="G26" t="str">
        <f ca="1">IF(AND(Board!M26&lt;&gt;"",Board!N26="",Board!$C26&lt;&gt;"Blocked"),1,"")</f>
        <v/>
      </c>
      <c r="H26" t="str">
        <f ca="1">IF(AND(Board!N26&lt;&gt;"",Board!O26="",Board!$C26&lt;&gt;"Blocked"),1,"")</f>
        <v/>
      </c>
      <c r="I26" t="str">
        <f ca="1">IF(AND(Board!O26&lt;&gt;"",Board!P26="",Board!$C26&lt;&gt;"Blocked"),1,"")</f>
        <v/>
      </c>
      <c r="J26" t="str">
        <f ca="1">IF(AND(Board!P26&lt;&gt;"",Board!Q26="",Board!$C26&lt;&gt;"Blocked"),1,"")</f>
        <v/>
      </c>
      <c r="K26" t="str">
        <f ca="1">IF(AND(Board!Q26&lt;&gt;"",Board!R26="",Board!$C26&lt;&gt;"Blocked"),1,"")</f>
        <v/>
      </c>
      <c r="L26" t="str">
        <f>IF(Board!R26&lt;&gt;"",1,"")</f>
        <v/>
      </c>
      <c r="M26" t="b">
        <f>IF(Board!H26="XS",0,IF(Board!H26="S",2,IF(Board!H26="M",3,IF(Board!H26="L",5,IF(Board!H26="XL",10)))))</f>
        <v>0</v>
      </c>
      <c r="N26" s="22" t="e">
        <f>WORKDAY(Board!K26,M26)</f>
        <v>#VALUE!</v>
      </c>
      <c r="O26" s="22" t="e">
        <f>IF(L26&lt;&gt;1,N26,Board!R26)</f>
        <v>#VALUE!</v>
      </c>
    </row>
    <row r="27" spans="1:15" x14ac:dyDescent="0.25">
      <c r="A27" t="str">
        <f>IF(Board!D27&lt;&gt;"",Board!D27,"")</f>
        <v/>
      </c>
      <c r="B27" t="str">
        <f>IF(Board!E27&lt;&gt;"",Board!E27,"")</f>
        <v/>
      </c>
      <c r="C27" t="str">
        <f>IF(Board!G27&lt;&gt;"",Board!G27,"")</f>
        <v/>
      </c>
      <c r="D27" t="str">
        <f>IF(Board!J27&lt;&gt;"",Board!J27,"")</f>
        <v/>
      </c>
      <c r="E27" t="str">
        <f ca="1">IF(AND(Board!K27&lt;&gt;"",Board!L27="",Board!$C27&lt;&gt;"Blocked"),1,"")</f>
        <v/>
      </c>
      <c r="F27" t="str">
        <f ca="1">IF(AND(Board!L27&lt;&gt;"",Board!M27="",Board!$C27&lt;&gt;"Blocked"),1,"")</f>
        <v/>
      </c>
      <c r="G27" t="str">
        <f ca="1">IF(AND(Board!M27&lt;&gt;"",Board!N27="",Board!$C27&lt;&gt;"Blocked"),1,"")</f>
        <v/>
      </c>
      <c r="H27" t="str">
        <f ca="1">IF(AND(Board!N27&lt;&gt;"",Board!O27="",Board!$C27&lt;&gt;"Blocked"),1,"")</f>
        <v/>
      </c>
      <c r="I27" t="str">
        <f ca="1">IF(AND(Board!O27&lt;&gt;"",Board!P27="",Board!$C27&lt;&gt;"Blocked"),1,"")</f>
        <v/>
      </c>
      <c r="J27" t="str">
        <f ca="1">IF(AND(Board!P27&lt;&gt;"",Board!Q27="",Board!$C27&lt;&gt;"Blocked"),1,"")</f>
        <v/>
      </c>
      <c r="K27" t="str">
        <f ca="1">IF(AND(Board!Q27&lt;&gt;"",Board!R27="",Board!$C27&lt;&gt;"Blocked"),1,"")</f>
        <v/>
      </c>
      <c r="L27" t="str">
        <f>IF(Board!R27&lt;&gt;"",1,"")</f>
        <v/>
      </c>
      <c r="M27" t="b">
        <f>IF(Board!H27="XS",0,IF(Board!H27="S",2,IF(Board!H27="M",3,IF(Board!H27="L",5,IF(Board!H27="XL",10)))))</f>
        <v>0</v>
      </c>
      <c r="N27" s="22" t="e">
        <f>WORKDAY(Board!K27,M27)</f>
        <v>#VALUE!</v>
      </c>
      <c r="O27" s="22" t="e">
        <f>IF(L27&lt;&gt;1,N27,Board!R27)</f>
        <v>#VALUE!</v>
      </c>
    </row>
    <row r="28" spans="1:15" x14ac:dyDescent="0.25">
      <c r="A28" t="str">
        <f>IF(Board!D28&lt;&gt;"",Board!D28,"")</f>
        <v/>
      </c>
      <c r="B28" t="str">
        <f>IF(Board!E28&lt;&gt;"",Board!E28,"")</f>
        <v/>
      </c>
      <c r="C28" t="str">
        <f>IF(Board!G28&lt;&gt;"",Board!G28,"")</f>
        <v/>
      </c>
      <c r="D28" t="str">
        <f>IF(Board!J28&lt;&gt;"",Board!J28,"")</f>
        <v/>
      </c>
      <c r="E28" t="str">
        <f ca="1">IF(AND(Board!K28&lt;&gt;"",Board!L28="",Board!$C28&lt;&gt;"Blocked"),1,"")</f>
        <v/>
      </c>
      <c r="F28" t="str">
        <f ca="1">IF(AND(Board!L28&lt;&gt;"",Board!M28="",Board!$C28&lt;&gt;"Blocked"),1,"")</f>
        <v/>
      </c>
      <c r="G28" t="str">
        <f ca="1">IF(AND(Board!M28&lt;&gt;"",Board!N28="",Board!$C28&lt;&gt;"Blocked"),1,"")</f>
        <v/>
      </c>
      <c r="H28" t="str">
        <f ca="1">IF(AND(Board!N28&lt;&gt;"",Board!O28="",Board!$C28&lt;&gt;"Blocked"),1,"")</f>
        <v/>
      </c>
      <c r="I28" t="str">
        <f ca="1">IF(AND(Board!O28&lt;&gt;"",Board!P28="",Board!$C28&lt;&gt;"Blocked"),1,"")</f>
        <v/>
      </c>
      <c r="J28" t="str">
        <f ca="1">IF(AND(Board!P28&lt;&gt;"",Board!Q28="",Board!$C28&lt;&gt;"Blocked"),1,"")</f>
        <v/>
      </c>
      <c r="K28" t="str">
        <f ca="1">IF(AND(Board!Q28&lt;&gt;"",Board!R28="",Board!$C28&lt;&gt;"Blocked"),1,"")</f>
        <v/>
      </c>
      <c r="L28" t="str">
        <f>IF(Board!R28&lt;&gt;"",1,"")</f>
        <v/>
      </c>
      <c r="M28" t="b">
        <f>IF(Board!H28="XS",0,IF(Board!H28="S",2,IF(Board!H28="M",3,IF(Board!H28="L",5,IF(Board!H28="XL",10)))))</f>
        <v>0</v>
      </c>
      <c r="N28" s="22" t="e">
        <f>WORKDAY(Board!K28,M28)</f>
        <v>#VALUE!</v>
      </c>
      <c r="O28" s="22" t="e">
        <f>IF(L28&lt;&gt;1,N28,Board!R28)</f>
        <v>#VALUE!</v>
      </c>
    </row>
    <row r="29" spans="1:15" x14ac:dyDescent="0.25">
      <c r="A29" t="str">
        <f>IF(Board!D29&lt;&gt;"",Board!D29,"")</f>
        <v/>
      </c>
      <c r="B29" t="str">
        <f>IF(Board!E29&lt;&gt;"",Board!E29,"")</f>
        <v/>
      </c>
      <c r="C29" t="str">
        <f>IF(Board!G29&lt;&gt;"",Board!G29,"")</f>
        <v/>
      </c>
      <c r="D29" t="str">
        <f>IF(Board!J29&lt;&gt;"",Board!J29,"")</f>
        <v/>
      </c>
      <c r="E29" t="str">
        <f ca="1">IF(AND(Board!K29&lt;&gt;"",Board!L29="",Board!$C29&lt;&gt;"Blocked"),1,"")</f>
        <v/>
      </c>
      <c r="F29" t="str">
        <f ca="1">IF(AND(Board!L29&lt;&gt;"",Board!M29="",Board!$C29&lt;&gt;"Blocked"),1,"")</f>
        <v/>
      </c>
      <c r="G29" t="str">
        <f ca="1">IF(AND(Board!M29&lt;&gt;"",Board!N29="",Board!$C29&lt;&gt;"Blocked"),1,"")</f>
        <v/>
      </c>
      <c r="H29" t="str">
        <f ca="1">IF(AND(Board!N29&lt;&gt;"",Board!O29="",Board!$C29&lt;&gt;"Blocked"),1,"")</f>
        <v/>
      </c>
      <c r="I29" t="str">
        <f ca="1">IF(AND(Board!O29&lt;&gt;"",Board!P29="",Board!$C29&lt;&gt;"Blocked"),1,"")</f>
        <v/>
      </c>
      <c r="J29" t="str">
        <f ca="1">IF(AND(Board!P29&lt;&gt;"",Board!Q29="",Board!$C29&lt;&gt;"Blocked"),1,"")</f>
        <v/>
      </c>
      <c r="K29" t="str">
        <f ca="1">IF(AND(Board!Q29&lt;&gt;"",Board!R29="",Board!$C29&lt;&gt;"Blocked"),1,"")</f>
        <v/>
      </c>
      <c r="L29" t="str">
        <f>IF(Board!R29&lt;&gt;"",1,"")</f>
        <v/>
      </c>
      <c r="M29" t="b">
        <f>IF(Board!H29="XS",0,IF(Board!H29="S",2,IF(Board!H29="M",3,IF(Board!H29="L",5,IF(Board!H29="XL",10)))))</f>
        <v>0</v>
      </c>
      <c r="N29" s="22" t="e">
        <f>WORKDAY(Board!K29,M29)</f>
        <v>#VALUE!</v>
      </c>
      <c r="O29" s="22" t="e">
        <f>IF(L29&lt;&gt;1,N29,Board!R29)</f>
        <v>#VALUE!</v>
      </c>
    </row>
    <row r="30" spans="1:15" x14ac:dyDescent="0.25">
      <c r="A30" t="str">
        <f>IF(Board!D30&lt;&gt;"",Board!D30,"")</f>
        <v/>
      </c>
      <c r="B30" t="str">
        <f>IF(Board!E30&lt;&gt;"",Board!E30,"")</f>
        <v/>
      </c>
      <c r="C30" t="str">
        <f>IF(Board!G30&lt;&gt;"",Board!G30,"")</f>
        <v/>
      </c>
      <c r="D30" t="str">
        <f>IF(Board!J30&lt;&gt;"",Board!J30,"")</f>
        <v/>
      </c>
      <c r="E30" t="str">
        <f ca="1">IF(AND(Board!K30&lt;&gt;"",Board!L30="",Board!$C30&lt;&gt;"Blocked"),1,"")</f>
        <v/>
      </c>
      <c r="F30" t="str">
        <f ca="1">IF(AND(Board!L30&lt;&gt;"",Board!M30="",Board!$C30&lt;&gt;"Blocked"),1,"")</f>
        <v/>
      </c>
      <c r="G30" t="str">
        <f ca="1">IF(AND(Board!M30&lt;&gt;"",Board!N30="",Board!$C30&lt;&gt;"Blocked"),1,"")</f>
        <v/>
      </c>
      <c r="H30" t="str">
        <f ca="1">IF(AND(Board!N30&lt;&gt;"",Board!O30="",Board!$C30&lt;&gt;"Blocked"),1,"")</f>
        <v/>
      </c>
      <c r="I30" t="str">
        <f ca="1">IF(AND(Board!O30&lt;&gt;"",Board!P30="",Board!$C30&lt;&gt;"Blocked"),1,"")</f>
        <v/>
      </c>
      <c r="J30" t="str">
        <f ca="1">IF(AND(Board!P30&lt;&gt;"",Board!Q30="",Board!$C30&lt;&gt;"Blocked"),1,"")</f>
        <v/>
      </c>
      <c r="K30" t="str">
        <f ca="1">IF(AND(Board!Q30&lt;&gt;"",Board!R30="",Board!$C30&lt;&gt;"Blocked"),1,"")</f>
        <v/>
      </c>
      <c r="L30" t="str">
        <f>IF(Board!R30&lt;&gt;"",1,"")</f>
        <v/>
      </c>
      <c r="M30" t="b">
        <f>IF(Board!H30="XS",0,IF(Board!H30="S",2,IF(Board!H30="M",3,IF(Board!H30="L",5,IF(Board!H30="XL",10)))))</f>
        <v>0</v>
      </c>
      <c r="N30" s="22" t="e">
        <f>WORKDAY(Board!K30,M30)</f>
        <v>#VALUE!</v>
      </c>
      <c r="O30" s="22" t="e">
        <f>IF(L30&lt;&gt;1,N30,Board!R30)</f>
        <v>#VALUE!</v>
      </c>
    </row>
    <row r="31" spans="1:15" x14ac:dyDescent="0.25">
      <c r="A31" t="str">
        <f>IF(Board!D31&lt;&gt;"",Board!D31,"")</f>
        <v/>
      </c>
      <c r="B31" t="str">
        <f>IF(Board!E31&lt;&gt;"",Board!E31,"")</f>
        <v/>
      </c>
      <c r="C31" t="str">
        <f>IF(Board!G31&lt;&gt;"",Board!G31,"")</f>
        <v/>
      </c>
      <c r="D31" t="str">
        <f>IF(Board!J31&lt;&gt;"",Board!J31,"")</f>
        <v/>
      </c>
      <c r="E31" t="str">
        <f ca="1">IF(AND(Board!K31&lt;&gt;"",Board!L31="",Board!$C31&lt;&gt;"Blocked"),1,"")</f>
        <v/>
      </c>
      <c r="F31" t="str">
        <f ca="1">IF(AND(Board!L31&lt;&gt;"",Board!M31="",Board!$C31&lt;&gt;"Blocked"),1,"")</f>
        <v/>
      </c>
      <c r="G31" t="str">
        <f ca="1">IF(AND(Board!M31&lt;&gt;"",Board!N31="",Board!$C31&lt;&gt;"Blocked"),1,"")</f>
        <v/>
      </c>
      <c r="H31" t="str">
        <f ca="1">IF(AND(Board!N31&lt;&gt;"",Board!O31="",Board!$C31&lt;&gt;"Blocked"),1,"")</f>
        <v/>
      </c>
      <c r="I31" t="str">
        <f ca="1">IF(AND(Board!O31&lt;&gt;"",Board!P31="",Board!$C31&lt;&gt;"Blocked"),1,"")</f>
        <v/>
      </c>
      <c r="J31" t="str">
        <f ca="1">IF(AND(Board!P31&lt;&gt;"",Board!Q31="",Board!$C31&lt;&gt;"Blocked"),1,"")</f>
        <v/>
      </c>
      <c r="K31" t="str">
        <f ca="1">IF(AND(Board!Q31&lt;&gt;"",Board!R31="",Board!$C31&lt;&gt;"Blocked"),1,"")</f>
        <v/>
      </c>
      <c r="L31" t="str">
        <f>IF(Board!R31&lt;&gt;"",1,"")</f>
        <v/>
      </c>
      <c r="M31" t="b">
        <f>IF(Board!H31="XS",0,IF(Board!H31="S",2,IF(Board!H31="M",3,IF(Board!H31="L",5,IF(Board!H31="XL",10)))))</f>
        <v>0</v>
      </c>
      <c r="N31" s="22" t="e">
        <f>WORKDAY(Board!K31,M31)</f>
        <v>#VALUE!</v>
      </c>
      <c r="O31" s="22" t="e">
        <f>IF(L31&lt;&gt;1,N31,Board!R31)</f>
        <v>#VALUE!</v>
      </c>
    </row>
    <row r="32" spans="1:15" x14ac:dyDescent="0.25">
      <c r="A32" t="str">
        <f>IF(Board!D32&lt;&gt;"",Board!D32,"")</f>
        <v/>
      </c>
      <c r="B32" t="str">
        <f>IF(Board!E32&lt;&gt;"",Board!E32,"")</f>
        <v/>
      </c>
      <c r="C32" t="str">
        <f>IF(Board!G32&lt;&gt;"",Board!G32,"")</f>
        <v/>
      </c>
      <c r="D32" t="str">
        <f>IF(Board!J32&lt;&gt;"",Board!J32,"")</f>
        <v/>
      </c>
      <c r="E32" t="str">
        <f ca="1">IF(AND(Board!K32&lt;&gt;"",Board!L32="",Board!$C32&lt;&gt;"Blocked"),1,"")</f>
        <v/>
      </c>
      <c r="F32" t="str">
        <f ca="1">IF(AND(Board!L32&lt;&gt;"",Board!M32="",Board!$C32&lt;&gt;"Blocked"),1,"")</f>
        <v/>
      </c>
      <c r="G32" t="str">
        <f ca="1">IF(AND(Board!M32&lt;&gt;"",Board!N32="",Board!$C32&lt;&gt;"Blocked"),1,"")</f>
        <v/>
      </c>
      <c r="H32" t="str">
        <f ca="1">IF(AND(Board!N32&lt;&gt;"",Board!O32="",Board!$C32&lt;&gt;"Blocked"),1,"")</f>
        <v/>
      </c>
      <c r="I32" t="str">
        <f ca="1">IF(AND(Board!O32&lt;&gt;"",Board!P32="",Board!$C32&lt;&gt;"Blocked"),1,"")</f>
        <v/>
      </c>
      <c r="J32" t="str">
        <f ca="1">IF(AND(Board!P32&lt;&gt;"",Board!Q32="",Board!$C32&lt;&gt;"Blocked"),1,"")</f>
        <v/>
      </c>
      <c r="K32" t="str">
        <f ca="1">IF(AND(Board!Q32&lt;&gt;"",Board!R32="",Board!$C32&lt;&gt;"Blocked"),1,"")</f>
        <v/>
      </c>
      <c r="L32" t="str">
        <f>IF(Board!R32&lt;&gt;"",1,"")</f>
        <v/>
      </c>
      <c r="M32" t="b">
        <f>IF(Board!H32="XS",0,IF(Board!H32="S",2,IF(Board!H32="M",3,IF(Board!H32="L",5,IF(Board!H32="XL",10)))))</f>
        <v>0</v>
      </c>
      <c r="N32" s="22" t="e">
        <f>WORKDAY(Board!K32,M32)</f>
        <v>#VALUE!</v>
      </c>
      <c r="O32" s="22" t="e">
        <f>IF(L32&lt;&gt;1,N32,Board!R32)</f>
        <v>#VALUE!</v>
      </c>
    </row>
    <row r="33" spans="1:15" x14ac:dyDescent="0.25">
      <c r="A33" t="str">
        <f>IF(Board!D33&lt;&gt;"",Board!D33,"")</f>
        <v/>
      </c>
      <c r="B33" t="str">
        <f>IF(Board!E33&lt;&gt;"",Board!E33,"")</f>
        <v/>
      </c>
      <c r="C33" t="str">
        <f>IF(Board!G33&lt;&gt;"",Board!G33,"")</f>
        <v/>
      </c>
      <c r="D33" t="str">
        <f>IF(Board!J33&lt;&gt;"",Board!J33,"")</f>
        <v/>
      </c>
      <c r="E33" t="str">
        <f ca="1">IF(AND(Board!K33&lt;&gt;"",Board!L33="",Board!$C33&lt;&gt;"Blocked"),1,"")</f>
        <v/>
      </c>
      <c r="F33" t="str">
        <f ca="1">IF(AND(Board!L33&lt;&gt;"",Board!M33="",Board!$C33&lt;&gt;"Blocked"),1,"")</f>
        <v/>
      </c>
      <c r="G33" t="str">
        <f ca="1">IF(AND(Board!M33&lt;&gt;"",Board!N33="",Board!$C33&lt;&gt;"Blocked"),1,"")</f>
        <v/>
      </c>
      <c r="H33" t="str">
        <f ca="1">IF(AND(Board!N33&lt;&gt;"",Board!O33="",Board!$C33&lt;&gt;"Blocked"),1,"")</f>
        <v/>
      </c>
      <c r="I33" t="str">
        <f ca="1">IF(AND(Board!O33&lt;&gt;"",Board!P33="",Board!$C33&lt;&gt;"Blocked"),1,"")</f>
        <v/>
      </c>
      <c r="J33" t="str">
        <f ca="1">IF(AND(Board!P33&lt;&gt;"",Board!Q33="",Board!$C33&lt;&gt;"Blocked"),1,"")</f>
        <v/>
      </c>
      <c r="K33" t="str">
        <f ca="1">IF(AND(Board!Q33&lt;&gt;"",Board!R33="",Board!$C33&lt;&gt;"Blocked"),1,"")</f>
        <v/>
      </c>
      <c r="L33" t="str">
        <f>IF(Board!R33&lt;&gt;"",1,"")</f>
        <v/>
      </c>
      <c r="M33" t="b">
        <f>IF(Board!H33="XS",0,IF(Board!H33="S",2,IF(Board!H33="M",3,IF(Board!H33="L",5,IF(Board!H33="XL",10)))))</f>
        <v>0</v>
      </c>
      <c r="N33" s="22" t="e">
        <f>WORKDAY(Board!K33,M33)</f>
        <v>#VALUE!</v>
      </c>
      <c r="O33" s="22" t="e">
        <f>IF(L33&lt;&gt;1,N33,Board!R33)</f>
        <v>#VALUE!</v>
      </c>
    </row>
    <row r="34" spans="1:15" x14ac:dyDescent="0.25">
      <c r="A34" t="str">
        <f>IF(Board!D34&lt;&gt;"",Board!D34,"")</f>
        <v/>
      </c>
      <c r="B34" t="str">
        <f>IF(Board!E34&lt;&gt;"",Board!E34,"")</f>
        <v/>
      </c>
      <c r="C34" t="str">
        <f>IF(Board!G34&lt;&gt;"",Board!G34,"")</f>
        <v/>
      </c>
      <c r="D34" t="str">
        <f>IF(Board!J34&lt;&gt;"",Board!J34,"")</f>
        <v/>
      </c>
      <c r="E34" t="str">
        <f ca="1">IF(AND(Board!K34&lt;&gt;"",Board!L34="",Board!$C34&lt;&gt;"Blocked"),1,"")</f>
        <v/>
      </c>
      <c r="F34" t="str">
        <f ca="1">IF(AND(Board!L34&lt;&gt;"",Board!M34="",Board!$C34&lt;&gt;"Blocked"),1,"")</f>
        <v/>
      </c>
      <c r="G34" t="str">
        <f ca="1">IF(AND(Board!M34&lt;&gt;"",Board!N34="",Board!$C34&lt;&gt;"Blocked"),1,"")</f>
        <v/>
      </c>
      <c r="H34" t="str">
        <f ca="1">IF(AND(Board!N34&lt;&gt;"",Board!O34="",Board!$C34&lt;&gt;"Blocked"),1,"")</f>
        <v/>
      </c>
      <c r="I34" t="str">
        <f ca="1">IF(AND(Board!O34&lt;&gt;"",Board!P34="",Board!$C34&lt;&gt;"Blocked"),1,"")</f>
        <v/>
      </c>
      <c r="J34" t="str">
        <f ca="1">IF(AND(Board!P34&lt;&gt;"",Board!Q34="",Board!$C34&lt;&gt;"Blocked"),1,"")</f>
        <v/>
      </c>
      <c r="K34" t="str">
        <f ca="1">IF(AND(Board!Q34&lt;&gt;"",Board!R34="",Board!$C34&lt;&gt;"Blocked"),1,"")</f>
        <v/>
      </c>
      <c r="L34" t="str">
        <f>IF(Board!R34&lt;&gt;"",1,"")</f>
        <v/>
      </c>
      <c r="M34" t="b">
        <f>IF(Board!H34="XS",0,IF(Board!H34="S",2,IF(Board!H34="M",3,IF(Board!H34="L",5,IF(Board!H34="XL",10)))))</f>
        <v>0</v>
      </c>
      <c r="N34" s="22" t="e">
        <f>WORKDAY(Board!K34,M34)</f>
        <v>#VALUE!</v>
      </c>
      <c r="O34" s="22" t="e">
        <f>IF(L34&lt;&gt;1,N34,Board!R34)</f>
        <v>#VALUE!</v>
      </c>
    </row>
    <row r="35" spans="1:15" x14ac:dyDescent="0.25">
      <c r="A35" t="str">
        <f>IF(Board!D35&lt;&gt;"",Board!D35,"")</f>
        <v/>
      </c>
      <c r="B35" t="str">
        <f>IF(Board!E35&lt;&gt;"",Board!E35,"")</f>
        <v/>
      </c>
      <c r="C35" t="str">
        <f>IF(Board!G35&lt;&gt;"",Board!G35,"")</f>
        <v/>
      </c>
      <c r="D35" t="str">
        <f>IF(Board!J35&lt;&gt;"",Board!J35,"")</f>
        <v/>
      </c>
      <c r="E35" t="str">
        <f ca="1">IF(AND(Board!K35&lt;&gt;"",Board!L35="",Board!$C35&lt;&gt;"Blocked"),1,"")</f>
        <v/>
      </c>
      <c r="F35" t="str">
        <f ca="1">IF(AND(Board!L35&lt;&gt;"",Board!M35="",Board!$C35&lt;&gt;"Blocked"),1,"")</f>
        <v/>
      </c>
      <c r="G35" t="str">
        <f ca="1">IF(AND(Board!M35&lt;&gt;"",Board!N35="",Board!$C35&lt;&gt;"Blocked"),1,"")</f>
        <v/>
      </c>
      <c r="H35" t="str">
        <f ca="1">IF(AND(Board!N35&lt;&gt;"",Board!O35="",Board!$C35&lt;&gt;"Blocked"),1,"")</f>
        <v/>
      </c>
      <c r="I35" t="str">
        <f ca="1">IF(AND(Board!O35&lt;&gt;"",Board!P35="",Board!$C35&lt;&gt;"Blocked"),1,"")</f>
        <v/>
      </c>
      <c r="J35" t="str">
        <f ca="1">IF(AND(Board!P35&lt;&gt;"",Board!Q35="",Board!$C35&lt;&gt;"Blocked"),1,"")</f>
        <v/>
      </c>
      <c r="K35" t="str">
        <f ca="1">IF(AND(Board!Q35&lt;&gt;"",Board!R35="",Board!$C35&lt;&gt;"Blocked"),1,"")</f>
        <v/>
      </c>
      <c r="L35" t="str">
        <f>IF(Board!R35&lt;&gt;"",1,"")</f>
        <v/>
      </c>
      <c r="M35" t="b">
        <f>IF(Board!H35="XS",0,IF(Board!H35="S",2,IF(Board!H35="M",3,IF(Board!H35="L",5,IF(Board!H35="XL",10)))))</f>
        <v>0</v>
      </c>
      <c r="N35" s="22" t="e">
        <f>WORKDAY(Board!K35,M35)</f>
        <v>#VALUE!</v>
      </c>
      <c r="O35" s="22" t="e">
        <f>IF(L35&lt;&gt;1,N35,Board!R35)</f>
        <v>#VALUE!</v>
      </c>
    </row>
    <row r="36" spans="1:15" x14ac:dyDescent="0.25">
      <c r="A36" t="str">
        <f>IF(Board!D36&lt;&gt;"",Board!D36,"")</f>
        <v/>
      </c>
      <c r="B36" t="str">
        <f>IF(Board!E36&lt;&gt;"",Board!E36,"")</f>
        <v/>
      </c>
      <c r="C36" t="str">
        <f>IF(Board!G36&lt;&gt;"",Board!G36,"")</f>
        <v/>
      </c>
      <c r="D36" t="str">
        <f>IF(Board!J36&lt;&gt;"",Board!J36,"")</f>
        <v/>
      </c>
      <c r="E36" t="str">
        <f ca="1">IF(AND(Board!K36&lt;&gt;"",Board!L36="",Board!$C36&lt;&gt;"Blocked"),1,"")</f>
        <v/>
      </c>
      <c r="F36" t="str">
        <f ca="1">IF(AND(Board!L36&lt;&gt;"",Board!M36="",Board!$C36&lt;&gt;"Blocked"),1,"")</f>
        <v/>
      </c>
      <c r="G36" t="str">
        <f ca="1">IF(AND(Board!M36&lt;&gt;"",Board!N36="",Board!$C36&lt;&gt;"Blocked"),1,"")</f>
        <v/>
      </c>
      <c r="H36" t="str">
        <f ca="1">IF(AND(Board!N36&lt;&gt;"",Board!O36="",Board!$C36&lt;&gt;"Blocked"),1,"")</f>
        <v/>
      </c>
      <c r="I36" t="str">
        <f ca="1">IF(AND(Board!O36&lt;&gt;"",Board!P36="",Board!$C36&lt;&gt;"Blocked"),1,"")</f>
        <v/>
      </c>
      <c r="J36" t="str">
        <f ca="1">IF(AND(Board!P36&lt;&gt;"",Board!Q36="",Board!$C36&lt;&gt;"Blocked"),1,"")</f>
        <v/>
      </c>
      <c r="K36" t="str">
        <f ca="1">IF(AND(Board!Q36&lt;&gt;"",Board!R36="",Board!$C36&lt;&gt;"Blocked"),1,"")</f>
        <v/>
      </c>
      <c r="L36" t="str">
        <f>IF(Board!R36&lt;&gt;"",1,"")</f>
        <v/>
      </c>
      <c r="M36" t="b">
        <f>IF(Board!H36="XS",0,IF(Board!H36="S",2,IF(Board!H36="M",3,IF(Board!H36="L",5,IF(Board!H36="XL",10)))))</f>
        <v>0</v>
      </c>
      <c r="N36" s="22" t="e">
        <f>WORKDAY(Board!K36,M36)</f>
        <v>#VALUE!</v>
      </c>
      <c r="O36" s="22" t="e">
        <f>IF(L36&lt;&gt;1,N36,Board!R36)</f>
        <v>#VALUE!</v>
      </c>
    </row>
    <row r="37" spans="1:15" x14ac:dyDescent="0.25">
      <c r="A37" t="str">
        <f>IF(Board!D37&lt;&gt;"",Board!D37,"")</f>
        <v/>
      </c>
      <c r="B37" t="str">
        <f>IF(Board!E37&lt;&gt;"",Board!E37,"")</f>
        <v/>
      </c>
      <c r="C37" t="str">
        <f>IF(Board!G37&lt;&gt;"",Board!G37,"")</f>
        <v/>
      </c>
      <c r="D37" t="str">
        <f>IF(Board!J37&lt;&gt;"",Board!J37,"")</f>
        <v/>
      </c>
      <c r="E37" t="str">
        <f ca="1">IF(AND(Board!K37&lt;&gt;"",Board!L37="",Board!$C37&lt;&gt;"Blocked"),1,"")</f>
        <v/>
      </c>
      <c r="F37" t="str">
        <f ca="1">IF(AND(Board!L37&lt;&gt;"",Board!M37="",Board!$C37&lt;&gt;"Blocked"),1,"")</f>
        <v/>
      </c>
      <c r="G37" t="str">
        <f ca="1">IF(AND(Board!M37&lt;&gt;"",Board!N37="",Board!$C37&lt;&gt;"Blocked"),1,"")</f>
        <v/>
      </c>
      <c r="H37" t="str">
        <f ca="1">IF(AND(Board!N37&lt;&gt;"",Board!O37="",Board!$C37&lt;&gt;"Blocked"),1,"")</f>
        <v/>
      </c>
      <c r="I37" t="str">
        <f ca="1">IF(AND(Board!O37&lt;&gt;"",Board!P37="",Board!$C37&lt;&gt;"Blocked"),1,"")</f>
        <v/>
      </c>
      <c r="J37" t="str">
        <f ca="1">IF(AND(Board!P37&lt;&gt;"",Board!Q37="",Board!$C37&lt;&gt;"Blocked"),1,"")</f>
        <v/>
      </c>
      <c r="K37" t="str">
        <f ca="1">IF(AND(Board!Q37&lt;&gt;"",Board!R37="",Board!$C37&lt;&gt;"Blocked"),1,"")</f>
        <v/>
      </c>
      <c r="L37" t="str">
        <f>IF(Board!R37&lt;&gt;"",1,"")</f>
        <v/>
      </c>
      <c r="M37" t="b">
        <f>IF(Board!H37="XS",0,IF(Board!H37="S",2,IF(Board!H37="M",3,IF(Board!H37="L",5,IF(Board!H37="XL",10)))))</f>
        <v>0</v>
      </c>
      <c r="N37" s="22" t="e">
        <f>WORKDAY(Board!K37,M37)</f>
        <v>#VALUE!</v>
      </c>
      <c r="O37" s="22" t="e">
        <f>IF(L37&lt;&gt;1,N37,Board!R37)</f>
        <v>#VALUE!</v>
      </c>
    </row>
    <row r="38" spans="1:15" x14ac:dyDescent="0.25">
      <c r="A38" t="str">
        <f>IF(Board!D38&lt;&gt;"",Board!D38,"")</f>
        <v/>
      </c>
      <c r="B38" t="str">
        <f>IF(Board!E38&lt;&gt;"",Board!E38,"")</f>
        <v/>
      </c>
      <c r="C38" t="str">
        <f>IF(Board!G38&lt;&gt;"",Board!G38,"")</f>
        <v/>
      </c>
      <c r="D38" t="str">
        <f>IF(Board!J38&lt;&gt;"",Board!J38,"")</f>
        <v/>
      </c>
      <c r="E38" t="str">
        <f ca="1">IF(AND(Board!K38&lt;&gt;"",Board!L38="",Board!$C38&lt;&gt;"Blocked"),1,"")</f>
        <v/>
      </c>
      <c r="F38" t="str">
        <f ca="1">IF(AND(Board!L38&lt;&gt;"",Board!M38="",Board!$C38&lt;&gt;"Blocked"),1,"")</f>
        <v/>
      </c>
      <c r="G38" t="str">
        <f ca="1">IF(AND(Board!M38&lt;&gt;"",Board!N38="",Board!$C38&lt;&gt;"Blocked"),1,"")</f>
        <v/>
      </c>
      <c r="H38" t="str">
        <f ca="1">IF(AND(Board!N38&lt;&gt;"",Board!O38="",Board!$C38&lt;&gt;"Blocked"),1,"")</f>
        <v/>
      </c>
      <c r="I38" t="str">
        <f ca="1">IF(AND(Board!O38&lt;&gt;"",Board!P38="",Board!$C38&lt;&gt;"Blocked"),1,"")</f>
        <v/>
      </c>
      <c r="J38" t="str">
        <f ca="1">IF(AND(Board!P38&lt;&gt;"",Board!Q38="",Board!$C38&lt;&gt;"Blocked"),1,"")</f>
        <v/>
      </c>
      <c r="K38" t="str">
        <f ca="1">IF(AND(Board!Q38&lt;&gt;"",Board!R38="",Board!$C38&lt;&gt;"Blocked"),1,"")</f>
        <v/>
      </c>
      <c r="L38" t="str">
        <f>IF(Board!R38&lt;&gt;"",1,"")</f>
        <v/>
      </c>
      <c r="M38" t="b">
        <f>IF(Board!H38="XS",0,IF(Board!H38="S",2,IF(Board!H38="M",3,IF(Board!H38="L",5,IF(Board!H38="XL",10)))))</f>
        <v>0</v>
      </c>
      <c r="N38" s="22" t="e">
        <f>WORKDAY(Board!K38,M38)</f>
        <v>#VALUE!</v>
      </c>
      <c r="O38" s="22" t="e">
        <f>IF(L38&lt;&gt;1,N38,Board!R38)</f>
        <v>#VALUE!</v>
      </c>
    </row>
    <row r="39" spans="1:15" x14ac:dyDescent="0.25">
      <c r="A39" t="str">
        <f>IF(Board!D39&lt;&gt;"",Board!D39,"")</f>
        <v/>
      </c>
      <c r="B39" t="str">
        <f>IF(Board!E39&lt;&gt;"",Board!E39,"")</f>
        <v/>
      </c>
      <c r="C39" t="str">
        <f>IF(Board!G39&lt;&gt;"",Board!G39,"")</f>
        <v/>
      </c>
      <c r="D39" t="str">
        <f>IF(Board!J39&lt;&gt;"",Board!J39,"")</f>
        <v/>
      </c>
      <c r="E39" t="str">
        <f ca="1">IF(AND(Board!K39&lt;&gt;"",Board!L39="",Board!$C39&lt;&gt;"Blocked"),1,"")</f>
        <v/>
      </c>
      <c r="F39" t="str">
        <f ca="1">IF(AND(Board!L39&lt;&gt;"",Board!M39="",Board!$C39&lt;&gt;"Blocked"),1,"")</f>
        <v/>
      </c>
      <c r="G39" t="str">
        <f ca="1">IF(AND(Board!M39&lt;&gt;"",Board!N39="",Board!$C39&lt;&gt;"Blocked"),1,"")</f>
        <v/>
      </c>
      <c r="H39" t="str">
        <f ca="1">IF(AND(Board!N39&lt;&gt;"",Board!O39="",Board!$C39&lt;&gt;"Blocked"),1,"")</f>
        <v/>
      </c>
      <c r="I39" t="str">
        <f ca="1">IF(AND(Board!O39&lt;&gt;"",Board!P39="",Board!$C39&lt;&gt;"Blocked"),1,"")</f>
        <v/>
      </c>
      <c r="J39" t="str">
        <f ca="1">IF(AND(Board!P39&lt;&gt;"",Board!Q39="",Board!$C39&lt;&gt;"Blocked"),1,"")</f>
        <v/>
      </c>
      <c r="K39" t="str">
        <f ca="1">IF(AND(Board!Q39&lt;&gt;"",Board!R39="",Board!$C39&lt;&gt;"Blocked"),1,"")</f>
        <v/>
      </c>
      <c r="L39" t="str">
        <f>IF(Board!R39&lt;&gt;"",1,"")</f>
        <v/>
      </c>
      <c r="M39" t="b">
        <f>IF(Board!H39="XS",0,IF(Board!H39="S",2,IF(Board!H39="M",3,IF(Board!H39="L",5,IF(Board!H39="XL",10)))))</f>
        <v>0</v>
      </c>
      <c r="N39" s="22" t="e">
        <f>WORKDAY(Board!K39,M39)</f>
        <v>#VALUE!</v>
      </c>
      <c r="O39" s="22" t="e">
        <f>IF(L39&lt;&gt;1,N39,Board!R39)</f>
        <v>#VALUE!</v>
      </c>
    </row>
    <row r="40" spans="1:15" x14ac:dyDescent="0.25">
      <c r="A40" t="str">
        <f>IF(Board!D40&lt;&gt;"",Board!D40,"")</f>
        <v/>
      </c>
      <c r="B40" t="str">
        <f>IF(Board!E40&lt;&gt;"",Board!E40,"")</f>
        <v/>
      </c>
      <c r="C40" t="str">
        <f>IF(Board!G40&lt;&gt;"",Board!G40,"")</f>
        <v/>
      </c>
      <c r="D40" t="str">
        <f>IF(Board!J40&lt;&gt;"",Board!J40,"")</f>
        <v/>
      </c>
      <c r="E40" t="str">
        <f ca="1">IF(AND(Board!K40&lt;&gt;"",Board!L40="",Board!$C40&lt;&gt;"Blocked"),1,"")</f>
        <v/>
      </c>
      <c r="F40" t="str">
        <f ca="1">IF(AND(Board!L40&lt;&gt;"",Board!M40="",Board!$C40&lt;&gt;"Blocked"),1,"")</f>
        <v/>
      </c>
      <c r="G40" t="str">
        <f ca="1">IF(AND(Board!M40&lt;&gt;"",Board!N40="",Board!$C40&lt;&gt;"Blocked"),1,"")</f>
        <v/>
      </c>
      <c r="H40" t="str">
        <f ca="1">IF(AND(Board!N40&lt;&gt;"",Board!O40="",Board!$C40&lt;&gt;"Blocked"),1,"")</f>
        <v/>
      </c>
      <c r="I40" t="str">
        <f ca="1">IF(AND(Board!O40&lt;&gt;"",Board!P40="",Board!$C40&lt;&gt;"Blocked"),1,"")</f>
        <v/>
      </c>
      <c r="J40" t="str">
        <f ca="1">IF(AND(Board!P40&lt;&gt;"",Board!Q40="",Board!$C40&lt;&gt;"Blocked"),1,"")</f>
        <v/>
      </c>
      <c r="K40" t="str">
        <f ca="1">IF(AND(Board!Q40&lt;&gt;"",Board!R40="",Board!$C40&lt;&gt;"Blocked"),1,"")</f>
        <v/>
      </c>
      <c r="L40" t="str">
        <f>IF(Board!R40&lt;&gt;"",1,"")</f>
        <v/>
      </c>
      <c r="M40" t="b">
        <f>IF(Board!H40="XS",0,IF(Board!H40="S",2,IF(Board!H40="M",3,IF(Board!H40="L",5,IF(Board!H40="XL",10)))))</f>
        <v>0</v>
      </c>
      <c r="N40" s="22" t="e">
        <f>WORKDAY(Board!K40,M40)</f>
        <v>#VALUE!</v>
      </c>
      <c r="O40" s="22" t="e">
        <f>IF(L40&lt;&gt;1,N40,Board!R40)</f>
        <v>#VALUE!</v>
      </c>
    </row>
    <row r="41" spans="1:15" x14ac:dyDescent="0.25">
      <c r="A41" t="str">
        <f>IF(Board!D41&lt;&gt;"",Board!D41,"")</f>
        <v/>
      </c>
      <c r="B41" t="str">
        <f>IF(Board!E41&lt;&gt;"",Board!E41,"")</f>
        <v/>
      </c>
      <c r="C41" t="str">
        <f>IF(Board!G41&lt;&gt;"",Board!G41,"")</f>
        <v/>
      </c>
      <c r="D41" t="str">
        <f>IF(Board!J41&lt;&gt;"",Board!J41,"")</f>
        <v/>
      </c>
      <c r="E41" t="str">
        <f ca="1">IF(AND(Board!K41&lt;&gt;"",Board!L41="",Board!$C41&lt;&gt;"Blocked"),1,"")</f>
        <v/>
      </c>
      <c r="F41" t="str">
        <f ca="1">IF(AND(Board!L41&lt;&gt;"",Board!M41="",Board!$C41&lt;&gt;"Blocked"),1,"")</f>
        <v/>
      </c>
      <c r="G41" t="str">
        <f ca="1">IF(AND(Board!M41&lt;&gt;"",Board!N41="",Board!$C41&lt;&gt;"Blocked"),1,"")</f>
        <v/>
      </c>
      <c r="H41" t="str">
        <f ca="1">IF(AND(Board!N41&lt;&gt;"",Board!O41="",Board!$C41&lt;&gt;"Blocked"),1,"")</f>
        <v/>
      </c>
      <c r="I41" t="str">
        <f ca="1">IF(AND(Board!O41&lt;&gt;"",Board!P41="",Board!$C41&lt;&gt;"Blocked"),1,"")</f>
        <v/>
      </c>
      <c r="J41" t="str">
        <f ca="1">IF(AND(Board!P41&lt;&gt;"",Board!Q41="",Board!$C41&lt;&gt;"Blocked"),1,"")</f>
        <v/>
      </c>
      <c r="K41" t="str">
        <f ca="1">IF(AND(Board!Q41&lt;&gt;"",Board!R41="",Board!$C41&lt;&gt;"Blocked"),1,"")</f>
        <v/>
      </c>
      <c r="L41" t="str">
        <f>IF(Board!R41&lt;&gt;"",1,"")</f>
        <v/>
      </c>
      <c r="M41" t="b">
        <f>IF(Board!H41="XS",0,IF(Board!H41="S",2,IF(Board!H41="M",3,IF(Board!H41="L",5,IF(Board!H41="XL",10)))))</f>
        <v>0</v>
      </c>
      <c r="N41" s="22" t="e">
        <f>WORKDAY(Board!K41,M41)</f>
        <v>#VALUE!</v>
      </c>
      <c r="O41" s="22" t="e">
        <f>IF(L41&lt;&gt;1,N41,Board!R41)</f>
        <v>#VALUE!</v>
      </c>
    </row>
    <row r="42" spans="1:15" x14ac:dyDescent="0.25">
      <c r="A42" t="str">
        <f>IF(Board!D42&lt;&gt;"",Board!D42,"")</f>
        <v/>
      </c>
      <c r="B42" t="str">
        <f>IF(Board!E42&lt;&gt;"",Board!E42,"")</f>
        <v/>
      </c>
      <c r="C42" t="str">
        <f>IF(Board!G42&lt;&gt;"",Board!G42,"")</f>
        <v/>
      </c>
      <c r="D42" t="str">
        <f>IF(Board!J42&lt;&gt;"",Board!J42,"")</f>
        <v/>
      </c>
      <c r="E42" t="str">
        <f ca="1">IF(AND(Board!K42&lt;&gt;"",Board!L42="",Board!$C42&lt;&gt;"Blocked"),1,"")</f>
        <v/>
      </c>
      <c r="F42" t="str">
        <f ca="1">IF(AND(Board!L42&lt;&gt;"",Board!M42="",Board!$C42&lt;&gt;"Blocked"),1,"")</f>
        <v/>
      </c>
      <c r="G42" t="str">
        <f ca="1">IF(AND(Board!M42&lt;&gt;"",Board!N42="",Board!$C42&lt;&gt;"Blocked"),1,"")</f>
        <v/>
      </c>
      <c r="H42" t="str">
        <f ca="1">IF(AND(Board!N42&lt;&gt;"",Board!O42="",Board!$C42&lt;&gt;"Blocked"),1,"")</f>
        <v/>
      </c>
      <c r="I42" t="str">
        <f ca="1">IF(AND(Board!O42&lt;&gt;"",Board!P42="",Board!$C42&lt;&gt;"Blocked"),1,"")</f>
        <v/>
      </c>
      <c r="J42" t="str">
        <f ca="1">IF(AND(Board!P42&lt;&gt;"",Board!Q42="",Board!$C42&lt;&gt;"Blocked"),1,"")</f>
        <v/>
      </c>
      <c r="K42" t="str">
        <f ca="1">IF(AND(Board!Q42&lt;&gt;"",Board!R42="",Board!$C42&lt;&gt;"Blocked"),1,"")</f>
        <v/>
      </c>
      <c r="L42" t="str">
        <f>IF(Board!R42&lt;&gt;"",1,"")</f>
        <v/>
      </c>
      <c r="M42" t="b">
        <f>IF(Board!H42="XS",0,IF(Board!H42="S",2,IF(Board!H42="M",3,IF(Board!H42="L",5,IF(Board!H42="XL",10)))))</f>
        <v>0</v>
      </c>
      <c r="N42" s="22" t="e">
        <f>WORKDAY(Board!K42,M42)</f>
        <v>#VALUE!</v>
      </c>
      <c r="O42" s="22" t="e">
        <f>IF(L42&lt;&gt;1,N42,Board!R42)</f>
        <v>#VALUE!</v>
      </c>
    </row>
    <row r="43" spans="1:15" x14ac:dyDescent="0.25">
      <c r="A43" t="str">
        <f>IF(Board!D43&lt;&gt;"",Board!D43,"")</f>
        <v/>
      </c>
      <c r="B43" t="str">
        <f>IF(Board!E43&lt;&gt;"",Board!E43,"")</f>
        <v/>
      </c>
      <c r="C43" t="str">
        <f>IF(Board!G43&lt;&gt;"",Board!G43,"")</f>
        <v/>
      </c>
      <c r="D43" t="str">
        <f>IF(Board!J43&lt;&gt;"",Board!J43,"")</f>
        <v/>
      </c>
      <c r="E43" t="str">
        <f ca="1">IF(AND(Board!K43&lt;&gt;"",Board!L43="",Board!$C43&lt;&gt;"Blocked"),1,"")</f>
        <v/>
      </c>
      <c r="F43" t="str">
        <f ca="1">IF(AND(Board!L43&lt;&gt;"",Board!M43="",Board!$C43&lt;&gt;"Blocked"),1,"")</f>
        <v/>
      </c>
      <c r="G43" t="str">
        <f ca="1">IF(AND(Board!M43&lt;&gt;"",Board!N43="",Board!$C43&lt;&gt;"Blocked"),1,"")</f>
        <v/>
      </c>
      <c r="H43" t="str">
        <f ca="1">IF(AND(Board!N43&lt;&gt;"",Board!O43="",Board!$C43&lt;&gt;"Blocked"),1,"")</f>
        <v/>
      </c>
      <c r="I43" t="str">
        <f ca="1">IF(AND(Board!O43&lt;&gt;"",Board!P43="",Board!$C43&lt;&gt;"Blocked"),1,"")</f>
        <v/>
      </c>
      <c r="J43" t="str">
        <f ca="1">IF(AND(Board!P43&lt;&gt;"",Board!Q43="",Board!$C43&lt;&gt;"Blocked"),1,"")</f>
        <v/>
      </c>
      <c r="K43" t="str">
        <f ca="1">IF(AND(Board!Q43&lt;&gt;"",Board!R43="",Board!$C43&lt;&gt;"Blocked"),1,"")</f>
        <v/>
      </c>
      <c r="L43" t="str">
        <f>IF(Board!R43&lt;&gt;"",1,"")</f>
        <v/>
      </c>
      <c r="M43" t="b">
        <f>IF(Board!H43="XS",0,IF(Board!H43="S",2,IF(Board!H43="M",3,IF(Board!H43="L",5,IF(Board!H43="XL",10)))))</f>
        <v>0</v>
      </c>
      <c r="N43" s="22" t="e">
        <f>WORKDAY(Board!K43,M43)</f>
        <v>#VALUE!</v>
      </c>
      <c r="O43" s="22" t="e">
        <f>IF(L43&lt;&gt;1,N43,Board!R43)</f>
        <v>#VALUE!</v>
      </c>
    </row>
    <row r="44" spans="1:15" x14ac:dyDescent="0.25">
      <c r="A44" t="str">
        <f>IF(Board!D44&lt;&gt;"",Board!D44,"")</f>
        <v/>
      </c>
      <c r="B44" t="str">
        <f>IF(Board!E44&lt;&gt;"",Board!E44,"")</f>
        <v/>
      </c>
      <c r="C44" t="str">
        <f>IF(Board!G44&lt;&gt;"",Board!G44,"")</f>
        <v/>
      </c>
      <c r="D44" t="str">
        <f>IF(Board!J44&lt;&gt;"",Board!J44,"")</f>
        <v/>
      </c>
      <c r="E44" t="str">
        <f ca="1">IF(AND(Board!K44&lt;&gt;"",Board!L44="",Board!$C44&lt;&gt;"Blocked"),1,"")</f>
        <v/>
      </c>
      <c r="F44" t="str">
        <f ca="1">IF(AND(Board!L44&lt;&gt;"",Board!M44="",Board!$C44&lt;&gt;"Blocked"),1,"")</f>
        <v/>
      </c>
      <c r="G44" t="str">
        <f ca="1">IF(AND(Board!M44&lt;&gt;"",Board!N44="",Board!$C44&lt;&gt;"Blocked"),1,"")</f>
        <v/>
      </c>
      <c r="H44" t="str">
        <f ca="1">IF(AND(Board!N44&lt;&gt;"",Board!O44="",Board!$C44&lt;&gt;"Blocked"),1,"")</f>
        <v/>
      </c>
      <c r="I44" t="str">
        <f ca="1">IF(AND(Board!O44&lt;&gt;"",Board!P44="",Board!$C44&lt;&gt;"Blocked"),1,"")</f>
        <v/>
      </c>
      <c r="J44" t="str">
        <f ca="1">IF(AND(Board!P44&lt;&gt;"",Board!Q44="",Board!$C44&lt;&gt;"Blocked"),1,"")</f>
        <v/>
      </c>
      <c r="K44" t="str">
        <f ca="1">IF(AND(Board!Q44&lt;&gt;"",Board!R44="",Board!$C44&lt;&gt;"Blocked"),1,"")</f>
        <v/>
      </c>
      <c r="L44" t="str">
        <f>IF(Board!R44&lt;&gt;"",1,"")</f>
        <v/>
      </c>
      <c r="M44" t="b">
        <f>IF(Board!H44="XS",0,IF(Board!H44="S",2,IF(Board!H44="M",3,IF(Board!H44="L",5,IF(Board!H44="XL",10)))))</f>
        <v>0</v>
      </c>
      <c r="N44" s="22" t="e">
        <f>WORKDAY(Board!K44,M44)</f>
        <v>#VALUE!</v>
      </c>
      <c r="O44" s="22" t="e">
        <f>IF(L44&lt;&gt;1,N44,Board!R44)</f>
        <v>#VALUE!</v>
      </c>
    </row>
    <row r="45" spans="1:15" x14ac:dyDescent="0.25">
      <c r="A45" t="str">
        <f>IF(Board!D45&lt;&gt;"",Board!D45,"")</f>
        <v/>
      </c>
      <c r="B45" t="str">
        <f>IF(Board!E45&lt;&gt;"",Board!E45,"")</f>
        <v/>
      </c>
      <c r="C45" t="str">
        <f>IF(Board!G45&lt;&gt;"",Board!G45,"")</f>
        <v/>
      </c>
      <c r="D45" t="str">
        <f>IF(Board!J45&lt;&gt;"",Board!J45,"")</f>
        <v/>
      </c>
      <c r="E45" t="str">
        <f ca="1">IF(AND(Board!K45&lt;&gt;"",Board!L45="",Board!$C45&lt;&gt;"Blocked"),1,"")</f>
        <v/>
      </c>
      <c r="F45" t="str">
        <f ca="1">IF(AND(Board!L45&lt;&gt;"",Board!M45="",Board!$C45&lt;&gt;"Blocked"),1,"")</f>
        <v/>
      </c>
      <c r="G45" t="str">
        <f ca="1">IF(AND(Board!M45&lt;&gt;"",Board!N45="",Board!$C45&lt;&gt;"Blocked"),1,"")</f>
        <v/>
      </c>
      <c r="H45" t="str">
        <f ca="1">IF(AND(Board!N45&lt;&gt;"",Board!O45="",Board!$C45&lt;&gt;"Blocked"),1,"")</f>
        <v/>
      </c>
      <c r="I45" t="str">
        <f ca="1">IF(AND(Board!O45&lt;&gt;"",Board!P45="",Board!$C45&lt;&gt;"Blocked"),1,"")</f>
        <v/>
      </c>
      <c r="J45" t="str">
        <f ca="1">IF(AND(Board!P45&lt;&gt;"",Board!Q45="",Board!$C45&lt;&gt;"Blocked"),1,"")</f>
        <v/>
      </c>
      <c r="K45" t="str">
        <f ca="1">IF(AND(Board!Q45&lt;&gt;"",Board!R45="",Board!$C45&lt;&gt;"Blocked"),1,"")</f>
        <v/>
      </c>
      <c r="L45" t="str">
        <f>IF(Board!R45&lt;&gt;"",1,"")</f>
        <v/>
      </c>
      <c r="M45" t="b">
        <f>IF(Board!H45="XS",0,IF(Board!H45="S",2,IF(Board!H45="M",3,IF(Board!H45="L",5,IF(Board!H45="XL",10)))))</f>
        <v>0</v>
      </c>
      <c r="N45" s="22" t="e">
        <f>WORKDAY(Board!K45,M45)</f>
        <v>#VALUE!</v>
      </c>
      <c r="O45" s="22" t="e">
        <f>IF(L45&lt;&gt;1,N45,Board!R45)</f>
        <v>#VALUE!</v>
      </c>
    </row>
    <row r="46" spans="1:15" x14ac:dyDescent="0.25">
      <c r="A46" t="str">
        <f>IF(Board!D46&lt;&gt;"",Board!D46,"")</f>
        <v/>
      </c>
      <c r="B46" t="str">
        <f>IF(Board!E46&lt;&gt;"",Board!E46,"")</f>
        <v/>
      </c>
      <c r="C46" t="str">
        <f>IF(Board!G46&lt;&gt;"",Board!G46,"")</f>
        <v/>
      </c>
      <c r="D46" t="str">
        <f>IF(Board!J46&lt;&gt;"",Board!J46,"")</f>
        <v/>
      </c>
      <c r="E46" t="str">
        <f ca="1">IF(AND(Board!K46&lt;&gt;"",Board!L46="",Board!$C46&lt;&gt;"Blocked"),1,"")</f>
        <v/>
      </c>
      <c r="F46" t="str">
        <f ca="1">IF(AND(Board!L46&lt;&gt;"",Board!M46="",Board!$C46&lt;&gt;"Blocked"),1,"")</f>
        <v/>
      </c>
      <c r="G46" t="str">
        <f ca="1">IF(AND(Board!M46&lt;&gt;"",Board!N46="",Board!$C46&lt;&gt;"Blocked"),1,"")</f>
        <v/>
      </c>
      <c r="H46" t="str">
        <f ca="1">IF(AND(Board!N46&lt;&gt;"",Board!O46="",Board!$C46&lt;&gt;"Blocked"),1,"")</f>
        <v/>
      </c>
      <c r="I46" t="str">
        <f ca="1">IF(AND(Board!O46&lt;&gt;"",Board!P46="",Board!$C46&lt;&gt;"Blocked"),1,"")</f>
        <v/>
      </c>
      <c r="J46" t="str">
        <f ca="1">IF(AND(Board!P46&lt;&gt;"",Board!Q46="",Board!$C46&lt;&gt;"Blocked"),1,"")</f>
        <v/>
      </c>
      <c r="K46" t="str">
        <f ca="1">IF(AND(Board!Q46&lt;&gt;"",Board!R46="",Board!$C46&lt;&gt;"Blocked"),1,"")</f>
        <v/>
      </c>
      <c r="L46" t="str">
        <f>IF(Board!R46&lt;&gt;"",1,"")</f>
        <v/>
      </c>
      <c r="M46" t="b">
        <f>IF(Board!H46="XS",0,IF(Board!H46="S",2,IF(Board!H46="M",3,IF(Board!H46="L",5,IF(Board!H46="XL",10)))))</f>
        <v>0</v>
      </c>
      <c r="N46" s="22" t="e">
        <f>WORKDAY(Board!K46,M46)</f>
        <v>#VALUE!</v>
      </c>
      <c r="O46" s="22" t="e">
        <f>IF(L46&lt;&gt;1,N46,Board!R46)</f>
        <v>#VALUE!</v>
      </c>
    </row>
    <row r="47" spans="1:15" x14ac:dyDescent="0.25">
      <c r="A47" t="str">
        <f>IF(Board!D47&lt;&gt;"",Board!D47,"")</f>
        <v/>
      </c>
      <c r="B47" t="str">
        <f>IF(Board!E47&lt;&gt;"",Board!E47,"")</f>
        <v/>
      </c>
      <c r="C47" t="str">
        <f>IF(Board!G47&lt;&gt;"",Board!G47,"")</f>
        <v/>
      </c>
      <c r="D47" t="str">
        <f>IF(Board!J47&lt;&gt;"",Board!J47,"")</f>
        <v/>
      </c>
      <c r="E47" t="str">
        <f ca="1">IF(AND(Board!K47&lt;&gt;"",Board!L47="",Board!$C47&lt;&gt;"Blocked"),1,"")</f>
        <v/>
      </c>
      <c r="F47" t="str">
        <f ca="1">IF(AND(Board!L47&lt;&gt;"",Board!M47="",Board!$C47&lt;&gt;"Blocked"),1,"")</f>
        <v/>
      </c>
      <c r="G47" t="str">
        <f ca="1">IF(AND(Board!M47&lt;&gt;"",Board!N47="",Board!$C47&lt;&gt;"Blocked"),1,"")</f>
        <v/>
      </c>
      <c r="H47" t="str">
        <f ca="1">IF(AND(Board!N47&lt;&gt;"",Board!O47="",Board!$C47&lt;&gt;"Blocked"),1,"")</f>
        <v/>
      </c>
      <c r="I47" t="str">
        <f ca="1">IF(AND(Board!O47&lt;&gt;"",Board!P47="",Board!$C47&lt;&gt;"Blocked"),1,"")</f>
        <v/>
      </c>
      <c r="J47" t="str">
        <f ca="1">IF(AND(Board!P47&lt;&gt;"",Board!Q47="",Board!$C47&lt;&gt;"Blocked"),1,"")</f>
        <v/>
      </c>
      <c r="K47" t="str">
        <f ca="1">IF(AND(Board!Q47&lt;&gt;"",Board!R47="",Board!$C47&lt;&gt;"Blocked"),1,"")</f>
        <v/>
      </c>
      <c r="L47" t="str">
        <f>IF(Board!R47&lt;&gt;"",1,"")</f>
        <v/>
      </c>
      <c r="M47" t="b">
        <f>IF(Board!H47="XS",0,IF(Board!H47="S",2,IF(Board!H47="M",3,IF(Board!H47="L",5,IF(Board!H47="XL",10)))))</f>
        <v>0</v>
      </c>
      <c r="N47" s="22" t="e">
        <f>WORKDAY(Board!K47,M47)</f>
        <v>#VALUE!</v>
      </c>
      <c r="O47" s="22" t="e">
        <f>IF(L47&lt;&gt;1,N47,Board!R47)</f>
        <v>#VALUE!</v>
      </c>
    </row>
    <row r="48" spans="1:15" x14ac:dyDescent="0.25">
      <c r="A48" t="str">
        <f>IF(Board!D48&lt;&gt;"",Board!D48,"")</f>
        <v/>
      </c>
      <c r="B48" t="str">
        <f>IF(Board!E48&lt;&gt;"",Board!E48,"")</f>
        <v/>
      </c>
      <c r="C48" t="str">
        <f>IF(Board!G48&lt;&gt;"",Board!G48,"")</f>
        <v/>
      </c>
      <c r="D48" t="str">
        <f>IF(Board!J48&lt;&gt;"",Board!J48,"")</f>
        <v/>
      </c>
      <c r="E48" t="str">
        <f ca="1">IF(AND(Board!K48&lt;&gt;"",Board!L48="",Board!$C48&lt;&gt;"Blocked"),1,"")</f>
        <v/>
      </c>
      <c r="F48" t="str">
        <f ca="1">IF(AND(Board!L48&lt;&gt;"",Board!M48="",Board!$C48&lt;&gt;"Blocked"),1,"")</f>
        <v/>
      </c>
      <c r="G48" t="str">
        <f ca="1">IF(AND(Board!M48&lt;&gt;"",Board!N48="",Board!$C48&lt;&gt;"Blocked"),1,"")</f>
        <v/>
      </c>
      <c r="H48" t="str">
        <f ca="1">IF(AND(Board!N48&lt;&gt;"",Board!O48="",Board!$C48&lt;&gt;"Blocked"),1,"")</f>
        <v/>
      </c>
      <c r="I48" t="str">
        <f ca="1">IF(AND(Board!O48&lt;&gt;"",Board!P48="",Board!$C48&lt;&gt;"Blocked"),1,"")</f>
        <v/>
      </c>
      <c r="J48" t="str">
        <f ca="1">IF(AND(Board!P48&lt;&gt;"",Board!Q48="",Board!$C48&lt;&gt;"Blocked"),1,"")</f>
        <v/>
      </c>
      <c r="K48" t="str">
        <f ca="1">IF(AND(Board!Q48&lt;&gt;"",Board!R48="",Board!$C48&lt;&gt;"Blocked"),1,"")</f>
        <v/>
      </c>
      <c r="L48" t="str">
        <f>IF(Board!R48&lt;&gt;"",1,"")</f>
        <v/>
      </c>
      <c r="M48" t="b">
        <f>IF(Board!H48="XS",0,IF(Board!H48="S",2,IF(Board!H48="M",3,IF(Board!H48="L",5,IF(Board!H48="XL",10)))))</f>
        <v>0</v>
      </c>
      <c r="N48" s="22" t="e">
        <f>WORKDAY(Board!K48,M48)</f>
        <v>#VALUE!</v>
      </c>
      <c r="O48" s="22" t="e">
        <f>IF(L48&lt;&gt;1,N48,Board!R48)</f>
        <v>#VALUE!</v>
      </c>
    </row>
    <row r="49" spans="1:15" x14ac:dyDescent="0.25">
      <c r="A49" t="str">
        <f>IF(Board!D49&lt;&gt;"",Board!D49,"")</f>
        <v/>
      </c>
      <c r="B49" t="str">
        <f>IF(Board!E49&lt;&gt;"",Board!E49,"")</f>
        <v/>
      </c>
      <c r="C49" t="str">
        <f>IF(Board!G49&lt;&gt;"",Board!G49,"")</f>
        <v/>
      </c>
      <c r="D49" t="str">
        <f>IF(Board!J49&lt;&gt;"",Board!J49,"")</f>
        <v/>
      </c>
      <c r="E49" t="str">
        <f ca="1">IF(AND(Board!K49&lt;&gt;"",Board!L49="",Board!$C49&lt;&gt;"Blocked"),1,"")</f>
        <v/>
      </c>
      <c r="F49" t="str">
        <f ca="1">IF(AND(Board!L49&lt;&gt;"",Board!M49="",Board!$C49&lt;&gt;"Blocked"),1,"")</f>
        <v/>
      </c>
      <c r="G49" t="str">
        <f ca="1">IF(AND(Board!M49&lt;&gt;"",Board!N49="",Board!$C49&lt;&gt;"Blocked"),1,"")</f>
        <v/>
      </c>
      <c r="H49" t="str">
        <f ca="1">IF(AND(Board!N49&lt;&gt;"",Board!O49="",Board!$C49&lt;&gt;"Blocked"),1,"")</f>
        <v/>
      </c>
      <c r="I49" t="str">
        <f ca="1">IF(AND(Board!O49&lt;&gt;"",Board!P49="",Board!$C49&lt;&gt;"Blocked"),1,"")</f>
        <v/>
      </c>
      <c r="J49" t="str">
        <f ca="1">IF(AND(Board!P49&lt;&gt;"",Board!Q49="",Board!$C49&lt;&gt;"Blocked"),1,"")</f>
        <v/>
      </c>
      <c r="K49" t="str">
        <f ca="1">IF(AND(Board!Q49&lt;&gt;"",Board!R49="",Board!$C49&lt;&gt;"Blocked"),1,"")</f>
        <v/>
      </c>
      <c r="L49" t="str">
        <f>IF(Board!R49&lt;&gt;"",1,"")</f>
        <v/>
      </c>
      <c r="M49" t="b">
        <f>IF(Board!H49="XS",0,IF(Board!H49="S",2,IF(Board!H49="M",3,IF(Board!H49="L",5,IF(Board!H49="XL",10)))))</f>
        <v>0</v>
      </c>
      <c r="N49" s="22" t="e">
        <f>WORKDAY(Board!K49,M49)</f>
        <v>#VALUE!</v>
      </c>
      <c r="O49" s="22" t="e">
        <f>IF(L49&lt;&gt;1,N49,Board!R49)</f>
        <v>#VALUE!</v>
      </c>
    </row>
    <row r="50" spans="1:15" x14ac:dyDescent="0.25">
      <c r="A50" t="str">
        <f>IF(Board!D50&lt;&gt;"",Board!D50,"")</f>
        <v/>
      </c>
      <c r="B50" t="str">
        <f>IF(Board!E50&lt;&gt;"",Board!E50,"")</f>
        <v/>
      </c>
      <c r="C50" t="str">
        <f>IF(Board!G50&lt;&gt;"",Board!G50,"")</f>
        <v/>
      </c>
      <c r="D50" t="str">
        <f>IF(Board!J50&lt;&gt;"",Board!J50,"")</f>
        <v/>
      </c>
      <c r="E50" t="str">
        <f ca="1">IF(AND(Board!K50&lt;&gt;"",Board!L50="",Board!$C50&lt;&gt;"Blocked"),1,"")</f>
        <v/>
      </c>
      <c r="F50" t="str">
        <f ca="1">IF(AND(Board!L50&lt;&gt;"",Board!M50="",Board!$C50&lt;&gt;"Blocked"),1,"")</f>
        <v/>
      </c>
      <c r="G50" t="str">
        <f ca="1">IF(AND(Board!M50&lt;&gt;"",Board!N50="",Board!$C50&lt;&gt;"Blocked"),1,"")</f>
        <v/>
      </c>
      <c r="H50" t="str">
        <f ca="1">IF(AND(Board!N50&lt;&gt;"",Board!O50="",Board!$C50&lt;&gt;"Blocked"),1,"")</f>
        <v/>
      </c>
      <c r="I50" t="str">
        <f ca="1">IF(AND(Board!O50&lt;&gt;"",Board!P50="",Board!$C50&lt;&gt;"Blocked"),1,"")</f>
        <v/>
      </c>
      <c r="J50" t="str">
        <f ca="1">IF(AND(Board!P50&lt;&gt;"",Board!Q50="",Board!$C50&lt;&gt;"Blocked"),1,"")</f>
        <v/>
      </c>
      <c r="K50" t="str">
        <f ca="1">IF(AND(Board!Q50&lt;&gt;"",Board!R50="",Board!$C50&lt;&gt;"Blocked"),1,"")</f>
        <v/>
      </c>
      <c r="L50" t="str">
        <f>IF(Board!R50&lt;&gt;"",1,"")</f>
        <v/>
      </c>
      <c r="M50" t="b">
        <f>IF(Board!H50="XS",0,IF(Board!H50="S",2,IF(Board!H50="M",3,IF(Board!H50="L",5,IF(Board!H50="XL",10)))))</f>
        <v>0</v>
      </c>
      <c r="N50" s="22" t="e">
        <f>WORKDAY(Board!K50,M50)</f>
        <v>#VALUE!</v>
      </c>
      <c r="O50" s="22" t="e">
        <f>IF(L50&lt;&gt;1,N50,Board!R50)</f>
        <v>#VALUE!</v>
      </c>
    </row>
    <row r="51" spans="1:15" x14ac:dyDescent="0.25">
      <c r="A51" t="str">
        <f>IF(Board!D51&lt;&gt;"",Board!D51,"")</f>
        <v/>
      </c>
      <c r="B51" t="str">
        <f>IF(Board!E51&lt;&gt;"",Board!E51,"")</f>
        <v/>
      </c>
      <c r="C51" t="str">
        <f>IF(Board!G51&lt;&gt;"",Board!G51,"")</f>
        <v/>
      </c>
      <c r="D51" t="str">
        <f>IF(Board!J51&lt;&gt;"",Board!J51,"")</f>
        <v/>
      </c>
      <c r="E51" t="str">
        <f ca="1">IF(AND(Board!K51&lt;&gt;"",Board!L51="",Board!$C51&lt;&gt;"Blocked"),1,"")</f>
        <v/>
      </c>
      <c r="F51" t="str">
        <f ca="1">IF(AND(Board!L51&lt;&gt;"",Board!M51="",Board!$C51&lt;&gt;"Blocked"),1,"")</f>
        <v/>
      </c>
      <c r="G51" t="str">
        <f ca="1">IF(AND(Board!M51&lt;&gt;"",Board!N51="",Board!$C51&lt;&gt;"Blocked"),1,"")</f>
        <v/>
      </c>
      <c r="H51" t="str">
        <f ca="1">IF(AND(Board!N51&lt;&gt;"",Board!O51="",Board!$C51&lt;&gt;"Blocked"),1,"")</f>
        <v/>
      </c>
      <c r="I51" t="str">
        <f ca="1">IF(AND(Board!O51&lt;&gt;"",Board!P51="",Board!$C51&lt;&gt;"Blocked"),1,"")</f>
        <v/>
      </c>
      <c r="J51" t="str">
        <f ca="1">IF(AND(Board!P51&lt;&gt;"",Board!Q51="",Board!$C51&lt;&gt;"Blocked"),1,"")</f>
        <v/>
      </c>
      <c r="K51" t="str">
        <f ca="1">IF(AND(Board!Q51&lt;&gt;"",Board!R51="",Board!$C51&lt;&gt;"Blocked"),1,"")</f>
        <v/>
      </c>
      <c r="L51" t="str">
        <f>IF(Board!R51&lt;&gt;"",1,"")</f>
        <v/>
      </c>
      <c r="M51" t="b">
        <f>IF(Board!H51="XS",0,IF(Board!H51="S",2,IF(Board!H51="M",3,IF(Board!H51="L",5,IF(Board!H51="XL",10)))))</f>
        <v>0</v>
      </c>
      <c r="N51" s="22" t="e">
        <f>WORKDAY(Board!K51,M51)</f>
        <v>#VALUE!</v>
      </c>
      <c r="O51" s="22" t="e">
        <f>IF(L51&lt;&gt;1,N51,Board!R51)</f>
        <v>#VALUE!</v>
      </c>
    </row>
    <row r="52" spans="1:15" x14ac:dyDescent="0.25">
      <c r="A52" t="str">
        <f>IF(Board!D52&lt;&gt;"",Board!D52,"")</f>
        <v/>
      </c>
      <c r="B52" t="str">
        <f>IF(Board!E52&lt;&gt;"",Board!E52,"")</f>
        <v/>
      </c>
      <c r="C52" t="str">
        <f>IF(Board!G52&lt;&gt;"",Board!G52,"")</f>
        <v/>
      </c>
      <c r="D52" t="str">
        <f>IF(Board!J52&lt;&gt;"",Board!J52,"")</f>
        <v/>
      </c>
      <c r="E52" t="str">
        <f ca="1">IF(AND(Board!K52&lt;&gt;"",Board!L52="",Board!$C52&lt;&gt;"Blocked"),1,"")</f>
        <v/>
      </c>
      <c r="F52" t="str">
        <f ca="1">IF(AND(Board!L52&lt;&gt;"",Board!M52="",Board!$C52&lt;&gt;"Blocked"),1,"")</f>
        <v/>
      </c>
      <c r="G52" t="str">
        <f ca="1">IF(AND(Board!M52&lt;&gt;"",Board!N52="",Board!$C52&lt;&gt;"Blocked"),1,"")</f>
        <v/>
      </c>
      <c r="H52" t="str">
        <f ca="1">IF(AND(Board!N52&lt;&gt;"",Board!O52="",Board!$C52&lt;&gt;"Blocked"),1,"")</f>
        <v/>
      </c>
      <c r="I52" t="str">
        <f ca="1">IF(AND(Board!O52&lt;&gt;"",Board!P52="",Board!$C52&lt;&gt;"Blocked"),1,"")</f>
        <v/>
      </c>
      <c r="J52" t="str">
        <f ca="1">IF(AND(Board!P52&lt;&gt;"",Board!Q52="",Board!$C52&lt;&gt;"Blocked"),1,"")</f>
        <v/>
      </c>
      <c r="K52" t="str">
        <f ca="1">IF(AND(Board!Q52&lt;&gt;"",Board!R52="",Board!$C52&lt;&gt;"Blocked"),1,"")</f>
        <v/>
      </c>
      <c r="L52" t="str">
        <f>IF(Board!R52&lt;&gt;"",1,"")</f>
        <v/>
      </c>
      <c r="M52" t="b">
        <f>IF(Board!H52="XS",0,IF(Board!H52="S",2,IF(Board!H52="M",3,IF(Board!H52="L",5,IF(Board!H52="XL",10)))))</f>
        <v>0</v>
      </c>
      <c r="N52" s="22" t="e">
        <f>WORKDAY(Board!K52,M52)</f>
        <v>#VALUE!</v>
      </c>
      <c r="O52" s="22" t="e">
        <f>IF(L52&lt;&gt;1,N52,Board!R52)</f>
        <v>#VALUE!</v>
      </c>
    </row>
    <row r="53" spans="1:15" x14ac:dyDescent="0.25">
      <c r="A53" t="str">
        <f>IF(Board!D53&lt;&gt;"",Board!D53,"")</f>
        <v/>
      </c>
      <c r="B53" t="str">
        <f>IF(Board!E53&lt;&gt;"",Board!E53,"")</f>
        <v/>
      </c>
      <c r="C53" t="str">
        <f>IF(Board!G53&lt;&gt;"",Board!G53,"")</f>
        <v/>
      </c>
      <c r="D53" t="str">
        <f>IF(Board!J53&lt;&gt;"",Board!J53,"")</f>
        <v/>
      </c>
      <c r="E53" t="str">
        <f ca="1">IF(AND(Board!K53&lt;&gt;"",Board!L53="",Board!$C53&lt;&gt;"Blocked"),1,"")</f>
        <v/>
      </c>
      <c r="F53" t="str">
        <f ca="1">IF(AND(Board!L53&lt;&gt;"",Board!M53="",Board!$C53&lt;&gt;"Blocked"),1,"")</f>
        <v/>
      </c>
      <c r="G53" t="str">
        <f ca="1">IF(AND(Board!M53&lt;&gt;"",Board!N53="",Board!$C53&lt;&gt;"Blocked"),1,"")</f>
        <v/>
      </c>
      <c r="H53" t="str">
        <f ca="1">IF(AND(Board!N53&lt;&gt;"",Board!O53="",Board!$C53&lt;&gt;"Blocked"),1,"")</f>
        <v/>
      </c>
      <c r="I53" t="str">
        <f ca="1">IF(AND(Board!O53&lt;&gt;"",Board!P53="",Board!$C53&lt;&gt;"Blocked"),1,"")</f>
        <v/>
      </c>
      <c r="J53" t="str">
        <f ca="1">IF(AND(Board!P53&lt;&gt;"",Board!Q53="",Board!$C53&lt;&gt;"Blocked"),1,"")</f>
        <v/>
      </c>
      <c r="K53" t="str">
        <f ca="1">IF(AND(Board!Q53&lt;&gt;"",Board!R53="",Board!$C53&lt;&gt;"Blocked"),1,"")</f>
        <v/>
      </c>
      <c r="L53" t="str">
        <f>IF(Board!R53&lt;&gt;"",1,"")</f>
        <v/>
      </c>
      <c r="M53" t="b">
        <f>IF(Board!H53="XS",0,IF(Board!H53="S",2,IF(Board!H53="M",3,IF(Board!H53="L",5,IF(Board!H53="XL",10)))))</f>
        <v>0</v>
      </c>
      <c r="N53" s="22" t="e">
        <f>WORKDAY(Board!K53,M53)</f>
        <v>#VALUE!</v>
      </c>
      <c r="O53" s="22" t="e">
        <f>IF(L53&lt;&gt;1,N53,Board!R53)</f>
        <v>#VALUE!</v>
      </c>
    </row>
    <row r="54" spans="1:15" x14ac:dyDescent="0.25">
      <c r="A54" t="str">
        <f>IF(Board!D54&lt;&gt;"",Board!D54,"")</f>
        <v/>
      </c>
      <c r="B54" t="str">
        <f>IF(Board!E54&lt;&gt;"",Board!E54,"")</f>
        <v/>
      </c>
      <c r="C54" t="str">
        <f>IF(Board!G54&lt;&gt;"",Board!G54,"")</f>
        <v/>
      </c>
      <c r="D54" t="str">
        <f>IF(Board!J54&lt;&gt;"",Board!J54,"")</f>
        <v/>
      </c>
      <c r="E54" t="str">
        <f ca="1">IF(AND(Board!K54&lt;&gt;"",Board!L54="",Board!$C54&lt;&gt;"Blocked"),1,"")</f>
        <v/>
      </c>
      <c r="F54" t="str">
        <f ca="1">IF(AND(Board!L54&lt;&gt;"",Board!M54="",Board!$C54&lt;&gt;"Blocked"),1,"")</f>
        <v/>
      </c>
      <c r="G54" t="str">
        <f ca="1">IF(AND(Board!M54&lt;&gt;"",Board!N54="",Board!$C54&lt;&gt;"Blocked"),1,"")</f>
        <v/>
      </c>
      <c r="H54" t="str">
        <f ca="1">IF(AND(Board!N54&lt;&gt;"",Board!O54="",Board!$C54&lt;&gt;"Blocked"),1,"")</f>
        <v/>
      </c>
      <c r="I54" t="str">
        <f ca="1">IF(AND(Board!O54&lt;&gt;"",Board!P54="",Board!$C54&lt;&gt;"Blocked"),1,"")</f>
        <v/>
      </c>
      <c r="J54" t="str">
        <f ca="1">IF(AND(Board!P54&lt;&gt;"",Board!Q54="",Board!$C54&lt;&gt;"Blocked"),1,"")</f>
        <v/>
      </c>
      <c r="K54" t="str">
        <f ca="1">IF(AND(Board!Q54&lt;&gt;"",Board!R54="",Board!$C54&lt;&gt;"Blocked"),1,"")</f>
        <v/>
      </c>
      <c r="L54" t="str">
        <f>IF(Board!R54&lt;&gt;"",1,"")</f>
        <v/>
      </c>
      <c r="M54" t="b">
        <f>IF(Board!H54="XS",0,IF(Board!H54="S",2,IF(Board!H54="M",3,IF(Board!H54="L",5,IF(Board!H54="XL",10)))))</f>
        <v>0</v>
      </c>
      <c r="N54" s="22" t="e">
        <f>WORKDAY(Board!K54,M54)</f>
        <v>#VALUE!</v>
      </c>
      <c r="O54" s="22" t="e">
        <f>IF(L54&lt;&gt;1,N54,Board!R54)</f>
        <v>#VALUE!</v>
      </c>
    </row>
    <row r="55" spans="1:15" x14ac:dyDescent="0.25">
      <c r="A55" t="str">
        <f>IF(Board!D55&lt;&gt;"",Board!D55,"")</f>
        <v/>
      </c>
      <c r="B55" t="str">
        <f>IF(Board!E55&lt;&gt;"",Board!E55,"")</f>
        <v/>
      </c>
      <c r="C55" t="str">
        <f>IF(Board!G55&lt;&gt;"",Board!G55,"")</f>
        <v/>
      </c>
      <c r="D55" t="str">
        <f>IF(Board!J55&lt;&gt;"",Board!J55,"")</f>
        <v/>
      </c>
      <c r="E55" t="str">
        <f ca="1">IF(AND(Board!K55&lt;&gt;"",Board!L55="",Board!$C55&lt;&gt;"Blocked"),1,"")</f>
        <v/>
      </c>
      <c r="F55" t="str">
        <f ca="1">IF(AND(Board!L55&lt;&gt;"",Board!M55="",Board!$C55&lt;&gt;"Blocked"),1,"")</f>
        <v/>
      </c>
      <c r="G55" t="str">
        <f ca="1">IF(AND(Board!M55&lt;&gt;"",Board!N55="",Board!$C55&lt;&gt;"Blocked"),1,"")</f>
        <v/>
      </c>
      <c r="H55" t="str">
        <f ca="1">IF(AND(Board!N55&lt;&gt;"",Board!O55="",Board!$C55&lt;&gt;"Blocked"),1,"")</f>
        <v/>
      </c>
      <c r="I55" t="str">
        <f ca="1">IF(AND(Board!O55&lt;&gt;"",Board!P55="",Board!$C55&lt;&gt;"Blocked"),1,"")</f>
        <v/>
      </c>
      <c r="J55" t="str">
        <f ca="1">IF(AND(Board!P55&lt;&gt;"",Board!Q55="",Board!$C55&lt;&gt;"Blocked"),1,"")</f>
        <v/>
      </c>
      <c r="K55" t="str">
        <f ca="1">IF(AND(Board!Q55&lt;&gt;"",Board!R55="",Board!$C55&lt;&gt;"Blocked"),1,"")</f>
        <v/>
      </c>
      <c r="L55" t="str">
        <f>IF(Board!R55&lt;&gt;"",1,"")</f>
        <v/>
      </c>
      <c r="M55" t="b">
        <f>IF(Board!H55="XS",0,IF(Board!H55="S",2,IF(Board!H55="M",3,IF(Board!H55="L",5,IF(Board!H55="XL",10)))))</f>
        <v>0</v>
      </c>
      <c r="N55" s="22" t="e">
        <f>WORKDAY(Board!K55,M55)</f>
        <v>#VALUE!</v>
      </c>
      <c r="O55" s="22" t="e">
        <f>IF(L55&lt;&gt;1,N55,Board!R55)</f>
        <v>#VALUE!</v>
      </c>
    </row>
    <row r="56" spans="1:15" x14ac:dyDescent="0.25">
      <c r="A56" t="str">
        <f>IF(Board!D56&lt;&gt;"",Board!D56,"")</f>
        <v/>
      </c>
      <c r="B56" t="str">
        <f>IF(Board!E56&lt;&gt;"",Board!E56,"")</f>
        <v/>
      </c>
      <c r="C56" t="str">
        <f>IF(Board!G56&lt;&gt;"",Board!G56,"")</f>
        <v/>
      </c>
      <c r="D56" t="str">
        <f>IF(Board!J56&lt;&gt;"",Board!J56,"")</f>
        <v/>
      </c>
      <c r="E56" t="str">
        <f ca="1">IF(AND(Board!K56&lt;&gt;"",Board!L56="",Board!$C56&lt;&gt;"Blocked"),1,"")</f>
        <v/>
      </c>
      <c r="F56" t="str">
        <f ca="1">IF(AND(Board!L56&lt;&gt;"",Board!M56="",Board!$C56&lt;&gt;"Blocked"),1,"")</f>
        <v/>
      </c>
      <c r="G56" t="str">
        <f ca="1">IF(AND(Board!M56&lt;&gt;"",Board!N56="",Board!$C56&lt;&gt;"Blocked"),1,"")</f>
        <v/>
      </c>
      <c r="H56" t="str">
        <f ca="1">IF(AND(Board!N56&lt;&gt;"",Board!O56="",Board!$C56&lt;&gt;"Blocked"),1,"")</f>
        <v/>
      </c>
      <c r="I56" t="str">
        <f ca="1">IF(AND(Board!O56&lt;&gt;"",Board!P56="",Board!$C56&lt;&gt;"Blocked"),1,"")</f>
        <v/>
      </c>
      <c r="J56" t="str">
        <f ca="1">IF(AND(Board!P56&lt;&gt;"",Board!Q56="",Board!$C56&lt;&gt;"Blocked"),1,"")</f>
        <v/>
      </c>
      <c r="K56" t="str">
        <f ca="1">IF(AND(Board!Q56&lt;&gt;"",Board!R56="",Board!$C56&lt;&gt;"Blocked"),1,"")</f>
        <v/>
      </c>
      <c r="L56" t="str">
        <f>IF(Board!R56&lt;&gt;"",1,"")</f>
        <v/>
      </c>
      <c r="M56" t="b">
        <f>IF(Board!H56="XS",0,IF(Board!H56="S",2,IF(Board!H56="M",3,IF(Board!H56="L",5,IF(Board!H56="XL",10)))))</f>
        <v>0</v>
      </c>
      <c r="N56" s="22" t="e">
        <f>WORKDAY(Board!K56,M56)</f>
        <v>#VALUE!</v>
      </c>
      <c r="O56" s="22" t="e">
        <f>IF(L56&lt;&gt;1,N56,Board!R56)</f>
        <v>#VALUE!</v>
      </c>
    </row>
    <row r="57" spans="1:15" x14ac:dyDescent="0.25">
      <c r="A57" t="str">
        <f>IF(Board!D57&lt;&gt;"",Board!D57,"")</f>
        <v/>
      </c>
      <c r="B57" t="str">
        <f>IF(Board!E57&lt;&gt;"",Board!E57,"")</f>
        <v/>
      </c>
      <c r="C57" t="str">
        <f>IF(Board!G57&lt;&gt;"",Board!G57,"")</f>
        <v/>
      </c>
      <c r="D57" t="str">
        <f>IF(Board!J57&lt;&gt;"",Board!J57,"")</f>
        <v/>
      </c>
      <c r="E57" t="str">
        <f ca="1">IF(AND(Board!K57&lt;&gt;"",Board!L57="",Board!$C57&lt;&gt;"Blocked"),1,"")</f>
        <v/>
      </c>
      <c r="F57" t="str">
        <f ca="1">IF(AND(Board!L57&lt;&gt;"",Board!M57="",Board!$C57&lt;&gt;"Blocked"),1,"")</f>
        <v/>
      </c>
      <c r="G57" t="str">
        <f ca="1">IF(AND(Board!M57&lt;&gt;"",Board!N57="",Board!$C57&lt;&gt;"Blocked"),1,"")</f>
        <v/>
      </c>
      <c r="H57" t="str">
        <f ca="1">IF(AND(Board!N57&lt;&gt;"",Board!O57="",Board!$C57&lt;&gt;"Blocked"),1,"")</f>
        <v/>
      </c>
      <c r="I57" t="str">
        <f ca="1">IF(AND(Board!O57&lt;&gt;"",Board!P57="",Board!$C57&lt;&gt;"Blocked"),1,"")</f>
        <v/>
      </c>
      <c r="J57" t="str">
        <f ca="1">IF(AND(Board!P57&lt;&gt;"",Board!Q57="",Board!$C57&lt;&gt;"Blocked"),1,"")</f>
        <v/>
      </c>
      <c r="K57" t="str">
        <f ca="1">IF(AND(Board!Q57&lt;&gt;"",Board!R57="",Board!$C57&lt;&gt;"Blocked"),1,"")</f>
        <v/>
      </c>
      <c r="L57" t="str">
        <f>IF(Board!R57&lt;&gt;"",1,"")</f>
        <v/>
      </c>
      <c r="M57" t="b">
        <f>IF(Board!H57="XS",0,IF(Board!H57="S",2,IF(Board!H57="M",3,IF(Board!H57="L",5,IF(Board!H57="XL",10)))))</f>
        <v>0</v>
      </c>
      <c r="N57" s="22" t="e">
        <f>WORKDAY(Board!K57,M57)</f>
        <v>#VALUE!</v>
      </c>
      <c r="O57" s="22" t="e">
        <f>IF(L57&lt;&gt;1,N57,Board!R57)</f>
        <v>#VALUE!</v>
      </c>
    </row>
    <row r="58" spans="1:15" x14ac:dyDescent="0.25">
      <c r="A58" t="str">
        <f>IF(Board!D58&lt;&gt;"",Board!D58,"")</f>
        <v/>
      </c>
      <c r="B58" t="str">
        <f>IF(Board!E58&lt;&gt;"",Board!E58,"")</f>
        <v/>
      </c>
      <c r="C58" t="str">
        <f>IF(Board!G58&lt;&gt;"",Board!G58,"")</f>
        <v/>
      </c>
      <c r="D58" t="str">
        <f>IF(Board!J58&lt;&gt;"",Board!J58,"")</f>
        <v/>
      </c>
      <c r="E58" t="str">
        <f ca="1">IF(AND(Board!K58&lt;&gt;"",Board!L58="",Board!$C58&lt;&gt;"Blocked"),1,"")</f>
        <v/>
      </c>
      <c r="F58" t="str">
        <f ca="1">IF(AND(Board!L58&lt;&gt;"",Board!M58="",Board!$C58&lt;&gt;"Blocked"),1,"")</f>
        <v/>
      </c>
      <c r="G58" t="str">
        <f ca="1">IF(AND(Board!M58&lt;&gt;"",Board!N58="",Board!$C58&lt;&gt;"Blocked"),1,"")</f>
        <v/>
      </c>
      <c r="H58" t="str">
        <f ca="1">IF(AND(Board!N58&lt;&gt;"",Board!O58="",Board!$C58&lt;&gt;"Blocked"),1,"")</f>
        <v/>
      </c>
      <c r="I58" t="str">
        <f ca="1">IF(AND(Board!O58&lt;&gt;"",Board!P58="",Board!$C58&lt;&gt;"Blocked"),1,"")</f>
        <v/>
      </c>
      <c r="J58" t="str">
        <f ca="1">IF(AND(Board!P58&lt;&gt;"",Board!Q58="",Board!$C58&lt;&gt;"Blocked"),1,"")</f>
        <v/>
      </c>
      <c r="K58" t="str">
        <f ca="1">IF(AND(Board!Q58&lt;&gt;"",Board!R58="",Board!$C58&lt;&gt;"Blocked"),1,"")</f>
        <v/>
      </c>
      <c r="L58" t="str">
        <f>IF(Board!R58&lt;&gt;"",1,"")</f>
        <v/>
      </c>
      <c r="M58" t="b">
        <f>IF(Board!H58="XS",0,IF(Board!H58="S",2,IF(Board!H58="M",3,IF(Board!H58="L",5,IF(Board!H58="XL",10)))))</f>
        <v>0</v>
      </c>
      <c r="N58" s="22" t="e">
        <f>WORKDAY(Board!K58,M58)</f>
        <v>#VALUE!</v>
      </c>
      <c r="O58" s="22" t="e">
        <f>IF(L58&lt;&gt;1,N58,Board!R58)</f>
        <v>#VALUE!</v>
      </c>
    </row>
    <row r="59" spans="1:15" x14ac:dyDescent="0.25">
      <c r="A59" t="str">
        <f>IF(Board!D59&lt;&gt;"",Board!D59,"")</f>
        <v/>
      </c>
      <c r="B59" t="str">
        <f>IF(Board!E59&lt;&gt;"",Board!E59,"")</f>
        <v/>
      </c>
      <c r="C59" t="str">
        <f>IF(Board!G59&lt;&gt;"",Board!G59,"")</f>
        <v/>
      </c>
      <c r="D59" t="str">
        <f>IF(Board!J59&lt;&gt;"",Board!J59,"")</f>
        <v/>
      </c>
      <c r="E59" t="str">
        <f ca="1">IF(AND(Board!K59&lt;&gt;"",Board!L59="",Board!$C59&lt;&gt;"Blocked"),1,"")</f>
        <v/>
      </c>
      <c r="F59" t="str">
        <f ca="1">IF(AND(Board!L59&lt;&gt;"",Board!M59="",Board!$C59&lt;&gt;"Blocked"),1,"")</f>
        <v/>
      </c>
      <c r="G59" t="str">
        <f ca="1">IF(AND(Board!M59&lt;&gt;"",Board!N59="",Board!$C59&lt;&gt;"Blocked"),1,"")</f>
        <v/>
      </c>
      <c r="H59" t="str">
        <f ca="1">IF(AND(Board!N59&lt;&gt;"",Board!O59="",Board!$C59&lt;&gt;"Blocked"),1,"")</f>
        <v/>
      </c>
      <c r="I59" t="str">
        <f ca="1">IF(AND(Board!O59&lt;&gt;"",Board!P59="",Board!$C59&lt;&gt;"Blocked"),1,"")</f>
        <v/>
      </c>
      <c r="J59" t="str">
        <f ca="1">IF(AND(Board!P59&lt;&gt;"",Board!Q59="",Board!$C59&lt;&gt;"Blocked"),1,"")</f>
        <v/>
      </c>
      <c r="K59" t="str">
        <f ca="1">IF(AND(Board!Q59&lt;&gt;"",Board!R59="",Board!$C59&lt;&gt;"Blocked"),1,"")</f>
        <v/>
      </c>
      <c r="L59" t="str">
        <f>IF(Board!R59&lt;&gt;"",1,"")</f>
        <v/>
      </c>
      <c r="M59" t="b">
        <f>IF(Board!H59="XS",0,IF(Board!H59="S",2,IF(Board!H59="M",3,IF(Board!H59="L",5,IF(Board!H59="XL",10)))))</f>
        <v>0</v>
      </c>
      <c r="N59" s="22" t="e">
        <f>WORKDAY(Board!K59,M59)</f>
        <v>#VALUE!</v>
      </c>
      <c r="O59" s="22" t="e">
        <f>IF(L59&lt;&gt;1,N59,Board!R59)</f>
        <v>#VALUE!</v>
      </c>
    </row>
    <row r="60" spans="1:15" x14ac:dyDescent="0.25">
      <c r="A60" t="str">
        <f>IF(Board!D60&lt;&gt;"",Board!D60,"")</f>
        <v/>
      </c>
      <c r="B60" t="str">
        <f>IF(Board!E60&lt;&gt;"",Board!E60,"")</f>
        <v/>
      </c>
      <c r="C60" t="str">
        <f>IF(Board!G60&lt;&gt;"",Board!G60,"")</f>
        <v/>
      </c>
      <c r="D60" t="str">
        <f>IF(Board!J60&lt;&gt;"",Board!J60,"")</f>
        <v/>
      </c>
      <c r="E60" t="str">
        <f ca="1">IF(AND(Board!K60&lt;&gt;"",Board!L60="",Board!$C60&lt;&gt;"Blocked"),1,"")</f>
        <v/>
      </c>
      <c r="F60" t="str">
        <f ca="1">IF(AND(Board!L60&lt;&gt;"",Board!M60="",Board!$C60&lt;&gt;"Blocked"),1,"")</f>
        <v/>
      </c>
      <c r="G60" t="str">
        <f ca="1">IF(AND(Board!M60&lt;&gt;"",Board!N60="",Board!$C60&lt;&gt;"Blocked"),1,"")</f>
        <v/>
      </c>
      <c r="H60" t="str">
        <f ca="1">IF(AND(Board!N60&lt;&gt;"",Board!O60="",Board!$C60&lt;&gt;"Blocked"),1,"")</f>
        <v/>
      </c>
      <c r="I60" t="str">
        <f ca="1">IF(AND(Board!O60&lt;&gt;"",Board!P60="",Board!$C60&lt;&gt;"Blocked"),1,"")</f>
        <v/>
      </c>
      <c r="J60" t="str">
        <f ca="1">IF(AND(Board!P60&lt;&gt;"",Board!Q60="",Board!$C60&lt;&gt;"Blocked"),1,"")</f>
        <v/>
      </c>
      <c r="K60" t="str">
        <f ca="1">IF(AND(Board!Q60&lt;&gt;"",Board!R60="",Board!$C60&lt;&gt;"Blocked"),1,"")</f>
        <v/>
      </c>
      <c r="L60" t="str">
        <f>IF(Board!R60&lt;&gt;"",1,"")</f>
        <v/>
      </c>
      <c r="M60" t="b">
        <f>IF(Board!H60="XS",0,IF(Board!H60="S",2,IF(Board!H60="M",3,IF(Board!H60="L",5,IF(Board!H60="XL",10)))))</f>
        <v>0</v>
      </c>
      <c r="N60" s="22" t="e">
        <f>WORKDAY(Board!K60,M60)</f>
        <v>#VALUE!</v>
      </c>
      <c r="O60" s="22" t="e">
        <f>IF(L60&lt;&gt;1,N60,Board!R60)</f>
        <v>#VALUE!</v>
      </c>
    </row>
    <row r="61" spans="1:15" x14ac:dyDescent="0.25">
      <c r="A61" t="str">
        <f>IF(Board!D61&lt;&gt;"",Board!D61,"")</f>
        <v/>
      </c>
      <c r="B61" t="str">
        <f>IF(Board!E61&lt;&gt;"",Board!E61,"")</f>
        <v/>
      </c>
      <c r="C61" t="str">
        <f>IF(Board!G61&lt;&gt;"",Board!G61,"")</f>
        <v/>
      </c>
      <c r="D61" t="str">
        <f>IF(Board!J61&lt;&gt;"",Board!J61,"")</f>
        <v/>
      </c>
      <c r="E61" t="str">
        <f ca="1">IF(AND(Board!K61&lt;&gt;"",Board!L61="",Board!$C61&lt;&gt;"Blocked"),1,"")</f>
        <v/>
      </c>
      <c r="F61" t="str">
        <f ca="1">IF(AND(Board!L61&lt;&gt;"",Board!M61="",Board!$C61&lt;&gt;"Blocked"),1,"")</f>
        <v/>
      </c>
      <c r="G61" t="str">
        <f ca="1">IF(AND(Board!M61&lt;&gt;"",Board!N61="",Board!$C61&lt;&gt;"Blocked"),1,"")</f>
        <v/>
      </c>
      <c r="H61" t="str">
        <f ca="1">IF(AND(Board!N61&lt;&gt;"",Board!O61="",Board!$C61&lt;&gt;"Blocked"),1,"")</f>
        <v/>
      </c>
      <c r="I61" t="str">
        <f ca="1">IF(AND(Board!O61&lt;&gt;"",Board!P61="",Board!$C61&lt;&gt;"Blocked"),1,"")</f>
        <v/>
      </c>
      <c r="J61" t="str">
        <f ca="1">IF(AND(Board!P61&lt;&gt;"",Board!Q61="",Board!$C61&lt;&gt;"Blocked"),1,"")</f>
        <v/>
      </c>
      <c r="K61" t="str">
        <f ca="1">IF(AND(Board!Q61&lt;&gt;"",Board!R61="",Board!$C61&lt;&gt;"Blocked"),1,"")</f>
        <v/>
      </c>
      <c r="L61" t="str">
        <f>IF(Board!R61&lt;&gt;"",1,"")</f>
        <v/>
      </c>
      <c r="M61" t="b">
        <f>IF(Board!H61="XS",0,IF(Board!H61="S",2,IF(Board!H61="M",3,IF(Board!H61="L",5,IF(Board!H61="XL",10)))))</f>
        <v>0</v>
      </c>
      <c r="N61" s="22" t="e">
        <f>WORKDAY(Board!K61,M61)</f>
        <v>#VALUE!</v>
      </c>
      <c r="O61" s="22" t="e">
        <f>IF(L61&lt;&gt;1,N61,Board!R61)</f>
        <v>#VALUE!</v>
      </c>
    </row>
    <row r="62" spans="1:15" x14ac:dyDescent="0.25">
      <c r="A62" t="str">
        <f>IF(Board!D62&lt;&gt;"",Board!D62,"")</f>
        <v/>
      </c>
      <c r="B62" t="str">
        <f>IF(Board!E62&lt;&gt;"",Board!E62,"")</f>
        <v/>
      </c>
      <c r="C62" t="str">
        <f>IF(Board!G62&lt;&gt;"",Board!G62,"")</f>
        <v/>
      </c>
      <c r="D62" t="str">
        <f>IF(Board!J62&lt;&gt;"",Board!J62,"")</f>
        <v/>
      </c>
      <c r="E62" t="str">
        <f ca="1">IF(AND(Board!K62&lt;&gt;"",Board!L62="",Board!$C62&lt;&gt;"Blocked"),1,"")</f>
        <v/>
      </c>
      <c r="F62" t="str">
        <f ca="1">IF(AND(Board!L62&lt;&gt;"",Board!M62="",Board!$C62&lt;&gt;"Blocked"),1,"")</f>
        <v/>
      </c>
      <c r="G62" t="str">
        <f ca="1">IF(AND(Board!M62&lt;&gt;"",Board!N62="",Board!$C62&lt;&gt;"Blocked"),1,"")</f>
        <v/>
      </c>
      <c r="H62" t="str">
        <f ca="1">IF(AND(Board!N62&lt;&gt;"",Board!O62="",Board!$C62&lt;&gt;"Blocked"),1,"")</f>
        <v/>
      </c>
      <c r="I62" t="str">
        <f ca="1">IF(AND(Board!O62&lt;&gt;"",Board!P62="",Board!$C62&lt;&gt;"Blocked"),1,"")</f>
        <v/>
      </c>
      <c r="J62" t="str">
        <f ca="1">IF(AND(Board!P62&lt;&gt;"",Board!Q62="",Board!$C62&lt;&gt;"Blocked"),1,"")</f>
        <v/>
      </c>
      <c r="K62" t="str">
        <f ca="1">IF(AND(Board!Q62&lt;&gt;"",Board!R62="",Board!$C62&lt;&gt;"Blocked"),1,"")</f>
        <v/>
      </c>
      <c r="L62" t="str">
        <f>IF(Board!R62&lt;&gt;"",1,"")</f>
        <v/>
      </c>
      <c r="M62" t="b">
        <f>IF(Board!H62="XS",0,IF(Board!H62="S",2,IF(Board!H62="M",3,IF(Board!H62="L",5,IF(Board!H62="XL",10)))))</f>
        <v>0</v>
      </c>
      <c r="N62" s="22" t="e">
        <f>WORKDAY(Board!K62,M62)</f>
        <v>#VALUE!</v>
      </c>
      <c r="O62" s="22" t="e">
        <f>IF(L62&lt;&gt;1,N62,Board!R62)</f>
        <v>#VALUE!</v>
      </c>
    </row>
    <row r="63" spans="1:15" x14ac:dyDescent="0.25">
      <c r="A63" t="str">
        <f>IF(Board!D63&lt;&gt;"",Board!D63,"")</f>
        <v/>
      </c>
      <c r="B63" t="str">
        <f>IF(Board!E63&lt;&gt;"",Board!E63,"")</f>
        <v/>
      </c>
      <c r="C63" t="str">
        <f>IF(Board!G63&lt;&gt;"",Board!G63,"")</f>
        <v/>
      </c>
      <c r="D63" t="str">
        <f>IF(Board!J63&lt;&gt;"",Board!J63,"")</f>
        <v/>
      </c>
      <c r="E63" t="str">
        <f ca="1">IF(AND(Board!K63&lt;&gt;"",Board!L63="",Board!$C63&lt;&gt;"Blocked"),1,"")</f>
        <v/>
      </c>
      <c r="F63" t="str">
        <f ca="1">IF(AND(Board!L63&lt;&gt;"",Board!M63="",Board!$C63&lt;&gt;"Blocked"),1,"")</f>
        <v/>
      </c>
      <c r="G63" t="str">
        <f ca="1">IF(AND(Board!M63&lt;&gt;"",Board!N63="",Board!$C63&lt;&gt;"Blocked"),1,"")</f>
        <v/>
      </c>
      <c r="H63" t="str">
        <f ca="1">IF(AND(Board!N63&lt;&gt;"",Board!O63="",Board!$C63&lt;&gt;"Blocked"),1,"")</f>
        <v/>
      </c>
      <c r="I63" t="str">
        <f ca="1">IF(AND(Board!O63&lt;&gt;"",Board!P63="",Board!$C63&lt;&gt;"Blocked"),1,"")</f>
        <v/>
      </c>
      <c r="J63" t="str">
        <f ca="1">IF(AND(Board!P63&lt;&gt;"",Board!Q63="",Board!$C63&lt;&gt;"Blocked"),1,"")</f>
        <v/>
      </c>
      <c r="K63" t="str">
        <f ca="1">IF(AND(Board!Q63&lt;&gt;"",Board!R63="",Board!$C63&lt;&gt;"Blocked"),1,"")</f>
        <v/>
      </c>
      <c r="L63" t="str">
        <f>IF(Board!R63&lt;&gt;"",1,"")</f>
        <v/>
      </c>
      <c r="M63" t="b">
        <f>IF(Board!H63="XS",0,IF(Board!H63="S",2,IF(Board!H63="M",3,IF(Board!H63="L",5,IF(Board!H63="XL",10)))))</f>
        <v>0</v>
      </c>
      <c r="N63" s="22" t="e">
        <f>WORKDAY(Board!K63,M63)</f>
        <v>#VALUE!</v>
      </c>
      <c r="O63" s="22" t="e">
        <f>IF(L63&lt;&gt;1,N63,Board!R63)</f>
        <v>#VALUE!</v>
      </c>
    </row>
    <row r="64" spans="1:15" x14ac:dyDescent="0.25">
      <c r="A64" t="str">
        <f>IF(Board!D64&lt;&gt;"",Board!D64,"")</f>
        <v/>
      </c>
      <c r="B64" t="str">
        <f>IF(Board!E64&lt;&gt;"",Board!E64,"")</f>
        <v/>
      </c>
      <c r="C64" t="str">
        <f>IF(Board!G64&lt;&gt;"",Board!G64,"")</f>
        <v/>
      </c>
      <c r="D64" t="str">
        <f>IF(Board!J64&lt;&gt;"",Board!J64,"")</f>
        <v/>
      </c>
      <c r="E64" t="str">
        <f ca="1">IF(AND(Board!K64&lt;&gt;"",Board!L64="",Board!$C64&lt;&gt;"Blocked"),1,"")</f>
        <v/>
      </c>
      <c r="F64" t="str">
        <f ca="1">IF(AND(Board!L64&lt;&gt;"",Board!M64="",Board!$C64&lt;&gt;"Blocked"),1,"")</f>
        <v/>
      </c>
      <c r="G64" t="str">
        <f ca="1">IF(AND(Board!M64&lt;&gt;"",Board!N64="",Board!$C64&lt;&gt;"Blocked"),1,"")</f>
        <v/>
      </c>
      <c r="H64" t="str">
        <f ca="1">IF(AND(Board!N64&lt;&gt;"",Board!O64="",Board!$C64&lt;&gt;"Blocked"),1,"")</f>
        <v/>
      </c>
      <c r="I64" t="str">
        <f ca="1">IF(AND(Board!O64&lt;&gt;"",Board!P64="",Board!$C64&lt;&gt;"Blocked"),1,"")</f>
        <v/>
      </c>
      <c r="J64" t="str">
        <f ca="1">IF(AND(Board!P64&lt;&gt;"",Board!Q64="",Board!$C64&lt;&gt;"Blocked"),1,"")</f>
        <v/>
      </c>
      <c r="K64" t="str">
        <f ca="1">IF(AND(Board!Q64&lt;&gt;"",Board!R64="",Board!$C64&lt;&gt;"Blocked"),1,"")</f>
        <v/>
      </c>
      <c r="L64" t="str">
        <f>IF(Board!R64&lt;&gt;"",1,"")</f>
        <v/>
      </c>
      <c r="M64" t="b">
        <f>IF(Board!H64="XS",0,IF(Board!H64="S",2,IF(Board!H64="M",3,IF(Board!H64="L",5,IF(Board!H64="XL",10)))))</f>
        <v>0</v>
      </c>
      <c r="N64" s="22" t="e">
        <f>WORKDAY(Board!K64,M64)</f>
        <v>#VALUE!</v>
      </c>
      <c r="O64" s="22" t="e">
        <f>IF(L64&lt;&gt;1,N64,Board!R64)</f>
        <v>#VALUE!</v>
      </c>
    </row>
    <row r="65" spans="1:15" x14ac:dyDescent="0.25">
      <c r="A65" t="str">
        <f>IF(Board!D65&lt;&gt;"",Board!D65,"")</f>
        <v/>
      </c>
      <c r="B65" t="str">
        <f>IF(Board!E65&lt;&gt;"",Board!E65,"")</f>
        <v/>
      </c>
      <c r="C65" t="str">
        <f>IF(Board!G65&lt;&gt;"",Board!G65,"")</f>
        <v/>
      </c>
      <c r="D65" t="str">
        <f>IF(Board!J65&lt;&gt;"",Board!J65,"")</f>
        <v/>
      </c>
      <c r="E65" t="str">
        <f ca="1">IF(AND(Board!K65&lt;&gt;"",Board!L65="",Board!$C65&lt;&gt;"Blocked"),1,"")</f>
        <v/>
      </c>
      <c r="F65" t="str">
        <f ca="1">IF(AND(Board!L65&lt;&gt;"",Board!M65="",Board!$C65&lt;&gt;"Blocked"),1,"")</f>
        <v/>
      </c>
      <c r="G65" t="str">
        <f ca="1">IF(AND(Board!M65&lt;&gt;"",Board!N65="",Board!$C65&lt;&gt;"Blocked"),1,"")</f>
        <v/>
      </c>
      <c r="H65" t="str">
        <f ca="1">IF(AND(Board!N65&lt;&gt;"",Board!O65="",Board!$C65&lt;&gt;"Blocked"),1,"")</f>
        <v/>
      </c>
      <c r="I65" t="str">
        <f ca="1">IF(AND(Board!O65&lt;&gt;"",Board!P65="",Board!$C65&lt;&gt;"Blocked"),1,"")</f>
        <v/>
      </c>
      <c r="J65" t="str">
        <f ca="1">IF(AND(Board!P65&lt;&gt;"",Board!Q65="",Board!$C65&lt;&gt;"Blocked"),1,"")</f>
        <v/>
      </c>
      <c r="K65" t="str">
        <f ca="1">IF(AND(Board!Q65&lt;&gt;"",Board!R65="",Board!$C65&lt;&gt;"Blocked"),1,"")</f>
        <v/>
      </c>
      <c r="L65" t="str">
        <f>IF(Board!R65&lt;&gt;"",1,"")</f>
        <v/>
      </c>
      <c r="M65" t="b">
        <f>IF(Board!H65="XS",0,IF(Board!H65="S",2,IF(Board!H65="M",3,IF(Board!H65="L",5,IF(Board!H65="XL",10)))))</f>
        <v>0</v>
      </c>
      <c r="N65" s="22" t="e">
        <f>WORKDAY(Board!K65,M65)</f>
        <v>#VALUE!</v>
      </c>
      <c r="O65" s="22" t="e">
        <f>IF(L65&lt;&gt;1,N65,Board!R65)</f>
        <v>#VALUE!</v>
      </c>
    </row>
    <row r="66" spans="1:15" x14ac:dyDescent="0.25">
      <c r="A66" t="str">
        <f>IF(Board!D66&lt;&gt;"",Board!D66,"")</f>
        <v/>
      </c>
      <c r="B66" t="str">
        <f>IF(Board!E66&lt;&gt;"",Board!E66,"")</f>
        <v/>
      </c>
      <c r="C66" t="str">
        <f>IF(Board!G66&lt;&gt;"",Board!G66,"")</f>
        <v/>
      </c>
      <c r="D66" t="str">
        <f>IF(Board!J66&lt;&gt;"",Board!J66,"")</f>
        <v/>
      </c>
      <c r="E66" t="str">
        <f ca="1">IF(AND(Board!K66&lt;&gt;"",Board!L66="",Board!$C66&lt;&gt;"Blocked"),1,"")</f>
        <v/>
      </c>
      <c r="F66" t="str">
        <f ca="1">IF(AND(Board!L66&lt;&gt;"",Board!M66="",Board!$C66&lt;&gt;"Blocked"),1,"")</f>
        <v/>
      </c>
      <c r="G66" t="str">
        <f ca="1">IF(AND(Board!M66&lt;&gt;"",Board!N66="",Board!$C66&lt;&gt;"Blocked"),1,"")</f>
        <v/>
      </c>
      <c r="H66" t="str">
        <f ca="1">IF(AND(Board!N66&lt;&gt;"",Board!O66="",Board!$C66&lt;&gt;"Blocked"),1,"")</f>
        <v/>
      </c>
      <c r="I66" t="str">
        <f ca="1">IF(AND(Board!O66&lt;&gt;"",Board!P66="",Board!$C66&lt;&gt;"Blocked"),1,"")</f>
        <v/>
      </c>
      <c r="J66" t="str">
        <f ca="1">IF(AND(Board!P66&lt;&gt;"",Board!Q66="",Board!$C66&lt;&gt;"Blocked"),1,"")</f>
        <v/>
      </c>
      <c r="K66" t="str">
        <f ca="1">IF(AND(Board!Q66&lt;&gt;"",Board!R66="",Board!$C66&lt;&gt;"Blocked"),1,"")</f>
        <v/>
      </c>
      <c r="L66" t="str">
        <f>IF(Board!R66&lt;&gt;"",1,"")</f>
        <v/>
      </c>
      <c r="M66" t="b">
        <f>IF(Board!H66="XS",0,IF(Board!H66="S",2,IF(Board!H66="M",3,IF(Board!H66="L",5,IF(Board!H66="XL",10)))))</f>
        <v>0</v>
      </c>
      <c r="N66" s="22" t="e">
        <f>WORKDAY(Board!K66,M66)</f>
        <v>#VALUE!</v>
      </c>
      <c r="O66" s="22" t="e">
        <f>IF(L66&lt;&gt;1,N66,Board!R66)</f>
        <v>#VALUE!</v>
      </c>
    </row>
    <row r="67" spans="1:15" x14ac:dyDescent="0.25">
      <c r="A67" t="str">
        <f>IF(Board!D67&lt;&gt;"",Board!D67,"")</f>
        <v/>
      </c>
      <c r="B67" t="str">
        <f>IF(Board!E67&lt;&gt;"",Board!E67,"")</f>
        <v/>
      </c>
      <c r="C67" t="str">
        <f>IF(Board!G67&lt;&gt;"",Board!G67,"")</f>
        <v/>
      </c>
      <c r="D67" t="str">
        <f>IF(Board!J67&lt;&gt;"",Board!J67,"")</f>
        <v/>
      </c>
      <c r="E67" t="str">
        <f ca="1">IF(AND(Board!K67&lt;&gt;"",Board!L67="",Board!$C67&lt;&gt;"Blocked"),1,"")</f>
        <v/>
      </c>
      <c r="F67" t="str">
        <f ca="1">IF(AND(Board!L67&lt;&gt;"",Board!M67="",Board!$C67&lt;&gt;"Blocked"),1,"")</f>
        <v/>
      </c>
      <c r="G67" t="str">
        <f ca="1">IF(AND(Board!M67&lt;&gt;"",Board!N67="",Board!$C67&lt;&gt;"Blocked"),1,"")</f>
        <v/>
      </c>
      <c r="H67" t="str">
        <f ca="1">IF(AND(Board!N67&lt;&gt;"",Board!O67="",Board!$C67&lt;&gt;"Blocked"),1,"")</f>
        <v/>
      </c>
      <c r="I67" t="str">
        <f ca="1">IF(AND(Board!O67&lt;&gt;"",Board!P67="",Board!$C67&lt;&gt;"Blocked"),1,"")</f>
        <v/>
      </c>
      <c r="J67" t="str">
        <f ca="1">IF(AND(Board!P67&lt;&gt;"",Board!Q67="",Board!$C67&lt;&gt;"Blocked"),1,"")</f>
        <v/>
      </c>
      <c r="K67" t="str">
        <f ca="1">IF(AND(Board!Q67&lt;&gt;"",Board!R67="",Board!$C67&lt;&gt;"Blocked"),1,"")</f>
        <v/>
      </c>
      <c r="L67" t="str">
        <f>IF(Board!R67&lt;&gt;"",1,"")</f>
        <v/>
      </c>
      <c r="M67" t="b">
        <f>IF(Board!H67="XS",0,IF(Board!H67="S",2,IF(Board!H67="M",3,IF(Board!H67="L",5,IF(Board!H67="XL",10)))))</f>
        <v>0</v>
      </c>
      <c r="N67" s="22" t="e">
        <f>WORKDAY(Board!K67,M67)</f>
        <v>#VALUE!</v>
      </c>
      <c r="O67" s="22" t="e">
        <f>IF(L67&lt;&gt;1,N67,Board!R67)</f>
        <v>#VALUE!</v>
      </c>
    </row>
    <row r="68" spans="1:15" x14ac:dyDescent="0.25">
      <c r="A68" t="str">
        <f>IF(Board!D68&lt;&gt;"",Board!D68,"")</f>
        <v/>
      </c>
      <c r="B68" t="str">
        <f>IF(Board!E68&lt;&gt;"",Board!E68,"")</f>
        <v/>
      </c>
      <c r="C68" t="str">
        <f>IF(Board!G68&lt;&gt;"",Board!G68,"")</f>
        <v/>
      </c>
      <c r="D68" t="str">
        <f>IF(Board!J68&lt;&gt;"",Board!J68,"")</f>
        <v/>
      </c>
      <c r="E68" t="str">
        <f ca="1">IF(AND(Board!K68&lt;&gt;"",Board!L68="",Board!$C68&lt;&gt;"Blocked"),1,"")</f>
        <v/>
      </c>
      <c r="F68" t="str">
        <f ca="1">IF(AND(Board!L68&lt;&gt;"",Board!M68="",Board!$C68&lt;&gt;"Blocked"),1,"")</f>
        <v/>
      </c>
      <c r="G68" t="str">
        <f ca="1">IF(AND(Board!M68&lt;&gt;"",Board!N68="",Board!$C68&lt;&gt;"Blocked"),1,"")</f>
        <v/>
      </c>
      <c r="H68" t="str">
        <f ca="1">IF(AND(Board!N68&lt;&gt;"",Board!O68="",Board!$C68&lt;&gt;"Blocked"),1,"")</f>
        <v/>
      </c>
      <c r="I68" t="str">
        <f ca="1">IF(AND(Board!O68&lt;&gt;"",Board!P68="",Board!$C68&lt;&gt;"Blocked"),1,"")</f>
        <v/>
      </c>
      <c r="J68" t="str">
        <f ca="1">IF(AND(Board!P68&lt;&gt;"",Board!Q68="",Board!$C68&lt;&gt;"Blocked"),1,"")</f>
        <v/>
      </c>
      <c r="K68" t="str">
        <f ca="1">IF(AND(Board!Q68&lt;&gt;"",Board!R68="",Board!$C68&lt;&gt;"Blocked"),1,"")</f>
        <v/>
      </c>
      <c r="L68" t="str">
        <f>IF(Board!R68&lt;&gt;"",1,"")</f>
        <v/>
      </c>
      <c r="M68" t="b">
        <f>IF(Board!H68="XS",0,IF(Board!H68="S",2,IF(Board!H68="M",3,IF(Board!H68="L",5,IF(Board!H68="XL",10)))))</f>
        <v>0</v>
      </c>
      <c r="N68" s="22" t="e">
        <f>WORKDAY(Board!K68,M68)</f>
        <v>#VALUE!</v>
      </c>
      <c r="O68" s="22" t="e">
        <f>IF(L68&lt;&gt;1,N68,Board!R68)</f>
        <v>#VALUE!</v>
      </c>
    </row>
    <row r="69" spans="1:15" x14ac:dyDescent="0.25">
      <c r="A69" t="str">
        <f>IF(Board!D69&lt;&gt;"",Board!D69,"")</f>
        <v/>
      </c>
      <c r="B69" t="str">
        <f>IF(Board!E69&lt;&gt;"",Board!E69,"")</f>
        <v/>
      </c>
      <c r="C69" t="str">
        <f>IF(Board!G69&lt;&gt;"",Board!G69,"")</f>
        <v/>
      </c>
      <c r="D69" t="str">
        <f>IF(Board!J69&lt;&gt;"",Board!J69,"")</f>
        <v/>
      </c>
      <c r="E69" t="str">
        <f ca="1">IF(AND(Board!K69&lt;&gt;"",Board!L69="",Board!$C69&lt;&gt;"Blocked"),1,"")</f>
        <v/>
      </c>
      <c r="F69" t="str">
        <f ca="1">IF(AND(Board!L69&lt;&gt;"",Board!M69="",Board!$C69&lt;&gt;"Blocked"),1,"")</f>
        <v/>
      </c>
      <c r="G69" t="str">
        <f ca="1">IF(AND(Board!M69&lt;&gt;"",Board!N69="",Board!$C69&lt;&gt;"Blocked"),1,"")</f>
        <v/>
      </c>
      <c r="H69" t="str">
        <f ca="1">IF(AND(Board!N69&lt;&gt;"",Board!O69="",Board!$C69&lt;&gt;"Blocked"),1,"")</f>
        <v/>
      </c>
      <c r="I69" t="str">
        <f ca="1">IF(AND(Board!O69&lt;&gt;"",Board!P69="",Board!$C69&lt;&gt;"Blocked"),1,"")</f>
        <v/>
      </c>
      <c r="J69" t="str">
        <f ca="1">IF(AND(Board!P69&lt;&gt;"",Board!Q69="",Board!$C69&lt;&gt;"Blocked"),1,"")</f>
        <v/>
      </c>
      <c r="K69" t="str">
        <f ca="1">IF(AND(Board!Q69&lt;&gt;"",Board!R69="",Board!$C69&lt;&gt;"Blocked"),1,"")</f>
        <v/>
      </c>
      <c r="L69" t="str">
        <f>IF(Board!R69&lt;&gt;"",1,"")</f>
        <v/>
      </c>
      <c r="M69" t="b">
        <f>IF(Board!H69="XS",0,IF(Board!H69="S",2,IF(Board!H69="M",3,IF(Board!H69="L",5,IF(Board!H69="XL",10)))))</f>
        <v>0</v>
      </c>
      <c r="N69" s="22" t="e">
        <f>WORKDAY(Board!K69,M69)</f>
        <v>#VALUE!</v>
      </c>
      <c r="O69" s="22" t="e">
        <f>IF(L69&lt;&gt;1,N69,Board!R69)</f>
        <v>#VALUE!</v>
      </c>
    </row>
    <row r="70" spans="1:15" x14ac:dyDescent="0.25">
      <c r="A70" t="str">
        <f>IF(Board!D70&lt;&gt;"",Board!D70,"")</f>
        <v/>
      </c>
      <c r="B70" t="str">
        <f>IF(Board!E70&lt;&gt;"",Board!E70,"")</f>
        <v/>
      </c>
      <c r="C70" t="str">
        <f>IF(Board!G70&lt;&gt;"",Board!G70,"")</f>
        <v/>
      </c>
      <c r="D70" t="str">
        <f>IF(Board!J70&lt;&gt;"",Board!J70,"")</f>
        <v/>
      </c>
      <c r="E70" t="str">
        <f ca="1">IF(AND(Board!K70&lt;&gt;"",Board!L70="",Board!$C70&lt;&gt;"Blocked"),1,"")</f>
        <v/>
      </c>
      <c r="F70" t="str">
        <f ca="1">IF(AND(Board!L70&lt;&gt;"",Board!M70="",Board!$C70&lt;&gt;"Blocked"),1,"")</f>
        <v/>
      </c>
      <c r="G70" t="str">
        <f ca="1">IF(AND(Board!M70&lt;&gt;"",Board!N70="",Board!$C70&lt;&gt;"Blocked"),1,"")</f>
        <v/>
      </c>
      <c r="H70" t="str">
        <f ca="1">IF(AND(Board!N70&lt;&gt;"",Board!O70="",Board!$C70&lt;&gt;"Blocked"),1,"")</f>
        <v/>
      </c>
      <c r="I70" t="str">
        <f ca="1">IF(AND(Board!O70&lt;&gt;"",Board!P70="",Board!$C70&lt;&gt;"Blocked"),1,"")</f>
        <v/>
      </c>
      <c r="J70" t="str">
        <f ca="1">IF(AND(Board!P70&lt;&gt;"",Board!Q70="",Board!$C70&lt;&gt;"Blocked"),1,"")</f>
        <v/>
      </c>
      <c r="K70" t="str">
        <f ca="1">IF(AND(Board!Q70&lt;&gt;"",Board!R70="",Board!$C70&lt;&gt;"Blocked"),1,"")</f>
        <v/>
      </c>
      <c r="L70" t="str">
        <f>IF(Board!R70&lt;&gt;"",1,"")</f>
        <v/>
      </c>
      <c r="M70" t="b">
        <f>IF(Board!H70="XS",0,IF(Board!H70="S",2,IF(Board!H70="M",3,IF(Board!H70="L",5,IF(Board!H70="XL",10)))))</f>
        <v>0</v>
      </c>
      <c r="N70" s="22" t="e">
        <f>WORKDAY(Board!K70,M70)</f>
        <v>#VALUE!</v>
      </c>
      <c r="O70" s="22" t="e">
        <f>IF(L70&lt;&gt;1,N70,Board!R70)</f>
        <v>#VALUE!</v>
      </c>
    </row>
    <row r="71" spans="1:15" x14ac:dyDescent="0.25">
      <c r="A71" t="str">
        <f>IF(Board!D71&lt;&gt;"",Board!D71,"")</f>
        <v/>
      </c>
      <c r="B71" t="str">
        <f>IF(Board!E71&lt;&gt;"",Board!E71,"")</f>
        <v/>
      </c>
      <c r="C71" t="str">
        <f>IF(Board!G71&lt;&gt;"",Board!G71,"")</f>
        <v/>
      </c>
      <c r="D71" t="str">
        <f>IF(Board!J71&lt;&gt;"",Board!J71,"")</f>
        <v/>
      </c>
      <c r="E71" t="str">
        <f ca="1">IF(AND(Board!K71&lt;&gt;"",Board!L71="",Board!$C71&lt;&gt;"Blocked"),1,"")</f>
        <v/>
      </c>
      <c r="F71" t="str">
        <f ca="1">IF(AND(Board!L71&lt;&gt;"",Board!M71="",Board!$C71&lt;&gt;"Blocked"),1,"")</f>
        <v/>
      </c>
      <c r="G71" t="str">
        <f ca="1">IF(AND(Board!M71&lt;&gt;"",Board!N71="",Board!$C71&lt;&gt;"Blocked"),1,"")</f>
        <v/>
      </c>
      <c r="H71" t="str">
        <f ca="1">IF(AND(Board!N71&lt;&gt;"",Board!O71="",Board!$C71&lt;&gt;"Blocked"),1,"")</f>
        <v/>
      </c>
      <c r="I71" t="str">
        <f ca="1">IF(AND(Board!O71&lt;&gt;"",Board!P71="",Board!$C71&lt;&gt;"Blocked"),1,"")</f>
        <v/>
      </c>
      <c r="J71" t="str">
        <f ca="1">IF(AND(Board!P71&lt;&gt;"",Board!Q71="",Board!$C71&lt;&gt;"Blocked"),1,"")</f>
        <v/>
      </c>
      <c r="K71" t="str">
        <f ca="1">IF(AND(Board!Q71&lt;&gt;"",Board!R71="",Board!$C71&lt;&gt;"Blocked"),1,"")</f>
        <v/>
      </c>
      <c r="L71" t="str">
        <f>IF(Board!R71&lt;&gt;"",1,"")</f>
        <v/>
      </c>
      <c r="M71" t="b">
        <f>IF(Board!H71="XS",0,IF(Board!H71="S",2,IF(Board!H71="M",3,IF(Board!H71="L",5,IF(Board!H71="XL",10)))))</f>
        <v>0</v>
      </c>
      <c r="N71" s="22" t="e">
        <f>WORKDAY(Board!K71,M71)</f>
        <v>#VALUE!</v>
      </c>
      <c r="O71" s="22" t="e">
        <f>IF(L71&lt;&gt;1,N71,Board!R71)</f>
        <v>#VALUE!</v>
      </c>
    </row>
    <row r="72" spans="1:15" x14ac:dyDescent="0.25">
      <c r="A72" t="str">
        <f>IF(Board!D72&lt;&gt;"",Board!D72,"")</f>
        <v/>
      </c>
      <c r="B72" t="str">
        <f>IF(Board!E72&lt;&gt;"",Board!E72,"")</f>
        <v/>
      </c>
      <c r="C72" t="str">
        <f>IF(Board!G72&lt;&gt;"",Board!G72,"")</f>
        <v/>
      </c>
      <c r="D72" t="str">
        <f>IF(Board!J72&lt;&gt;"",Board!J72,"")</f>
        <v/>
      </c>
      <c r="E72" t="str">
        <f ca="1">IF(AND(Board!K72&lt;&gt;"",Board!L72="",Board!$C72&lt;&gt;"Blocked"),1,"")</f>
        <v/>
      </c>
      <c r="F72" t="str">
        <f ca="1">IF(AND(Board!L72&lt;&gt;"",Board!M72="",Board!$C72&lt;&gt;"Blocked"),1,"")</f>
        <v/>
      </c>
      <c r="G72" t="str">
        <f ca="1">IF(AND(Board!M72&lt;&gt;"",Board!N72="",Board!$C72&lt;&gt;"Blocked"),1,"")</f>
        <v/>
      </c>
      <c r="H72" t="str">
        <f ca="1">IF(AND(Board!N72&lt;&gt;"",Board!O72="",Board!$C72&lt;&gt;"Blocked"),1,"")</f>
        <v/>
      </c>
      <c r="I72" t="str">
        <f ca="1">IF(AND(Board!O72&lt;&gt;"",Board!P72="",Board!$C72&lt;&gt;"Blocked"),1,"")</f>
        <v/>
      </c>
      <c r="J72" t="str">
        <f ca="1">IF(AND(Board!P72&lt;&gt;"",Board!Q72="",Board!$C72&lt;&gt;"Blocked"),1,"")</f>
        <v/>
      </c>
      <c r="K72" t="str">
        <f ca="1">IF(AND(Board!Q72&lt;&gt;"",Board!R72="",Board!$C72&lt;&gt;"Blocked"),1,"")</f>
        <v/>
      </c>
      <c r="L72" t="str">
        <f>IF(Board!R72&lt;&gt;"",1,"")</f>
        <v/>
      </c>
      <c r="M72" t="b">
        <f>IF(Board!H72="XS",0,IF(Board!H72="S",2,IF(Board!H72="M",3,IF(Board!H72="L",5,IF(Board!H72="XL",10)))))</f>
        <v>0</v>
      </c>
      <c r="N72" s="22" t="e">
        <f>WORKDAY(Board!K72,M72)</f>
        <v>#VALUE!</v>
      </c>
      <c r="O72" s="22" t="e">
        <f>IF(L72&lt;&gt;1,N72,Board!R72)</f>
        <v>#VALUE!</v>
      </c>
    </row>
    <row r="73" spans="1:15" x14ac:dyDescent="0.25">
      <c r="A73" t="str">
        <f>IF(Board!D73&lt;&gt;"",Board!D73,"")</f>
        <v/>
      </c>
      <c r="B73" t="str">
        <f>IF(Board!E73&lt;&gt;"",Board!E73,"")</f>
        <v/>
      </c>
      <c r="C73" t="str">
        <f>IF(Board!G73&lt;&gt;"",Board!G73,"")</f>
        <v/>
      </c>
      <c r="D73" t="str">
        <f>IF(Board!J73&lt;&gt;"",Board!J73,"")</f>
        <v/>
      </c>
      <c r="E73" t="str">
        <f ca="1">IF(AND(Board!K73&lt;&gt;"",Board!L73="",Board!$C73&lt;&gt;"Blocked"),1,"")</f>
        <v/>
      </c>
      <c r="F73" t="str">
        <f ca="1">IF(AND(Board!L73&lt;&gt;"",Board!M73="",Board!$C73&lt;&gt;"Blocked"),1,"")</f>
        <v/>
      </c>
      <c r="G73" t="str">
        <f ca="1">IF(AND(Board!M73&lt;&gt;"",Board!N73="",Board!$C73&lt;&gt;"Blocked"),1,"")</f>
        <v/>
      </c>
      <c r="H73" t="str">
        <f ca="1">IF(AND(Board!N73&lt;&gt;"",Board!O73="",Board!$C73&lt;&gt;"Blocked"),1,"")</f>
        <v/>
      </c>
      <c r="I73" t="str">
        <f ca="1">IF(AND(Board!O73&lt;&gt;"",Board!P73="",Board!$C73&lt;&gt;"Blocked"),1,"")</f>
        <v/>
      </c>
      <c r="J73" t="str">
        <f ca="1">IF(AND(Board!P73&lt;&gt;"",Board!Q73="",Board!$C73&lt;&gt;"Blocked"),1,"")</f>
        <v/>
      </c>
      <c r="K73" t="str">
        <f ca="1">IF(AND(Board!Q73&lt;&gt;"",Board!R73="",Board!$C73&lt;&gt;"Blocked"),1,"")</f>
        <v/>
      </c>
      <c r="L73" t="str">
        <f>IF(Board!R73&lt;&gt;"",1,"")</f>
        <v/>
      </c>
      <c r="M73" t="b">
        <f>IF(Board!H73="XS",0,IF(Board!H73="S",2,IF(Board!H73="M",3,IF(Board!H73="L",5,IF(Board!H73="XL",10)))))</f>
        <v>0</v>
      </c>
      <c r="N73" s="22" t="e">
        <f>WORKDAY(Board!K73,M73)</f>
        <v>#VALUE!</v>
      </c>
      <c r="O73" s="22" t="e">
        <f>IF(L73&lt;&gt;1,N73,Board!R73)</f>
        <v>#VALUE!</v>
      </c>
    </row>
    <row r="74" spans="1:15" x14ac:dyDescent="0.25">
      <c r="A74" t="str">
        <f>IF(Board!D74&lt;&gt;"",Board!D74,"")</f>
        <v/>
      </c>
      <c r="B74" t="str">
        <f>IF(Board!E74&lt;&gt;"",Board!E74,"")</f>
        <v/>
      </c>
      <c r="C74" t="str">
        <f>IF(Board!G74&lt;&gt;"",Board!G74,"")</f>
        <v/>
      </c>
      <c r="D74" t="str">
        <f>IF(Board!J74&lt;&gt;"",Board!J74,"")</f>
        <v/>
      </c>
      <c r="E74" t="str">
        <f ca="1">IF(AND(Board!K74&lt;&gt;"",Board!L74="",Board!$C74&lt;&gt;"Blocked"),1,"")</f>
        <v/>
      </c>
      <c r="F74" t="str">
        <f ca="1">IF(AND(Board!L74&lt;&gt;"",Board!M74="",Board!$C74&lt;&gt;"Blocked"),1,"")</f>
        <v/>
      </c>
      <c r="G74" t="str">
        <f ca="1">IF(AND(Board!M74&lt;&gt;"",Board!N74="",Board!$C74&lt;&gt;"Blocked"),1,"")</f>
        <v/>
      </c>
      <c r="H74" t="str">
        <f ca="1">IF(AND(Board!N74&lt;&gt;"",Board!O74="",Board!$C74&lt;&gt;"Blocked"),1,"")</f>
        <v/>
      </c>
      <c r="I74" t="str">
        <f ca="1">IF(AND(Board!O74&lt;&gt;"",Board!P74="",Board!$C74&lt;&gt;"Blocked"),1,"")</f>
        <v/>
      </c>
      <c r="J74" t="str">
        <f ca="1">IF(AND(Board!P74&lt;&gt;"",Board!Q74="",Board!$C74&lt;&gt;"Blocked"),1,"")</f>
        <v/>
      </c>
      <c r="K74" t="str">
        <f ca="1">IF(AND(Board!Q74&lt;&gt;"",Board!R74="",Board!$C74&lt;&gt;"Blocked"),1,"")</f>
        <v/>
      </c>
      <c r="L74" t="str">
        <f>IF(Board!R74&lt;&gt;"",1,"")</f>
        <v/>
      </c>
      <c r="M74" t="b">
        <f>IF(Board!H74="XS",0,IF(Board!H74="S",2,IF(Board!H74="M",3,IF(Board!H74="L",5,IF(Board!H74="XL",10)))))</f>
        <v>0</v>
      </c>
      <c r="N74" s="22" t="e">
        <f>WORKDAY(Board!K74,M74)</f>
        <v>#VALUE!</v>
      </c>
      <c r="O74" s="22" t="e">
        <f>IF(L74&lt;&gt;1,N74,Board!R74)</f>
        <v>#VALUE!</v>
      </c>
    </row>
    <row r="75" spans="1:15" x14ac:dyDescent="0.25">
      <c r="A75" t="str">
        <f>IF(Board!D75&lt;&gt;"",Board!D75,"")</f>
        <v/>
      </c>
      <c r="B75" t="str">
        <f>IF(Board!E75&lt;&gt;"",Board!E75,"")</f>
        <v/>
      </c>
      <c r="C75" t="str">
        <f>IF(Board!G75&lt;&gt;"",Board!G75,"")</f>
        <v/>
      </c>
      <c r="D75" t="str">
        <f>IF(Board!J75&lt;&gt;"",Board!J75,"")</f>
        <v/>
      </c>
      <c r="E75" t="str">
        <f ca="1">IF(AND(Board!K75&lt;&gt;"",Board!L75="",Board!$C75&lt;&gt;"Blocked"),1,"")</f>
        <v/>
      </c>
      <c r="F75" t="str">
        <f ca="1">IF(AND(Board!L75&lt;&gt;"",Board!M75="",Board!$C75&lt;&gt;"Blocked"),1,"")</f>
        <v/>
      </c>
      <c r="G75" t="str">
        <f ca="1">IF(AND(Board!M75&lt;&gt;"",Board!N75="",Board!$C75&lt;&gt;"Blocked"),1,"")</f>
        <v/>
      </c>
      <c r="H75" t="str">
        <f ca="1">IF(AND(Board!N75&lt;&gt;"",Board!O75="",Board!$C75&lt;&gt;"Blocked"),1,"")</f>
        <v/>
      </c>
      <c r="I75" t="str">
        <f ca="1">IF(AND(Board!O75&lt;&gt;"",Board!P75="",Board!$C75&lt;&gt;"Blocked"),1,"")</f>
        <v/>
      </c>
      <c r="J75" t="str">
        <f ca="1">IF(AND(Board!P75&lt;&gt;"",Board!Q75="",Board!$C75&lt;&gt;"Blocked"),1,"")</f>
        <v/>
      </c>
      <c r="K75" t="str">
        <f ca="1">IF(AND(Board!Q75&lt;&gt;"",Board!R75="",Board!$C75&lt;&gt;"Blocked"),1,"")</f>
        <v/>
      </c>
      <c r="L75" t="str">
        <f>IF(Board!R75&lt;&gt;"",1,"")</f>
        <v/>
      </c>
      <c r="M75" t="b">
        <f>IF(Board!H75="XS",0,IF(Board!H75="S",2,IF(Board!H75="M",3,IF(Board!H75="L",5,IF(Board!H75="XL",10)))))</f>
        <v>0</v>
      </c>
      <c r="N75" s="22" t="e">
        <f>WORKDAY(Board!K75,M75)</f>
        <v>#VALUE!</v>
      </c>
      <c r="O75" s="22" t="e">
        <f>IF(L75&lt;&gt;1,N75,Board!R75)</f>
        <v>#VALUE!</v>
      </c>
    </row>
    <row r="76" spans="1:15" x14ac:dyDescent="0.25">
      <c r="A76" t="str">
        <f>IF(Board!D76&lt;&gt;"",Board!D76,"")</f>
        <v/>
      </c>
      <c r="B76" t="str">
        <f>IF(Board!E76&lt;&gt;"",Board!E76,"")</f>
        <v/>
      </c>
      <c r="C76" t="str">
        <f>IF(Board!G76&lt;&gt;"",Board!G76,"")</f>
        <v/>
      </c>
      <c r="D76" t="str">
        <f>IF(Board!J76&lt;&gt;"",Board!J76,"")</f>
        <v/>
      </c>
      <c r="E76" t="str">
        <f ca="1">IF(AND(Board!K76&lt;&gt;"",Board!L76="",Board!$C76&lt;&gt;"Blocked"),1,"")</f>
        <v/>
      </c>
      <c r="F76" t="str">
        <f ca="1">IF(AND(Board!L76&lt;&gt;"",Board!M76="",Board!$C76&lt;&gt;"Blocked"),1,"")</f>
        <v/>
      </c>
      <c r="G76" t="str">
        <f ca="1">IF(AND(Board!M76&lt;&gt;"",Board!N76="",Board!$C76&lt;&gt;"Blocked"),1,"")</f>
        <v/>
      </c>
      <c r="H76" t="str">
        <f ca="1">IF(AND(Board!N76&lt;&gt;"",Board!O76="",Board!$C76&lt;&gt;"Blocked"),1,"")</f>
        <v/>
      </c>
      <c r="I76" t="str">
        <f ca="1">IF(AND(Board!O76&lt;&gt;"",Board!P76="",Board!$C76&lt;&gt;"Blocked"),1,"")</f>
        <v/>
      </c>
      <c r="J76" t="str">
        <f ca="1">IF(AND(Board!P76&lt;&gt;"",Board!Q76="",Board!$C76&lt;&gt;"Blocked"),1,"")</f>
        <v/>
      </c>
      <c r="K76" t="str">
        <f ca="1">IF(AND(Board!Q76&lt;&gt;"",Board!R76="",Board!$C76&lt;&gt;"Blocked"),1,"")</f>
        <v/>
      </c>
      <c r="L76" t="str">
        <f>IF(Board!R76&lt;&gt;"",1,"")</f>
        <v/>
      </c>
      <c r="M76" t="b">
        <f>IF(Board!H76="XS",0,IF(Board!H76="S",2,IF(Board!H76="M",3,IF(Board!H76="L",5,IF(Board!H76="XL",10)))))</f>
        <v>0</v>
      </c>
      <c r="N76" s="22" t="e">
        <f>WORKDAY(Board!K76,M76)</f>
        <v>#VALUE!</v>
      </c>
      <c r="O76" s="22" t="e">
        <f>IF(L76&lt;&gt;1,N76,Board!R76)</f>
        <v>#VALUE!</v>
      </c>
    </row>
    <row r="77" spans="1:15" x14ac:dyDescent="0.25">
      <c r="A77" t="str">
        <f>IF(Board!D77&lt;&gt;"",Board!D77,"")</f>
        <v/>
      </c>
      <c r="B77" t="str">
        <f>IF(Board!E77&lt;&gt;"",Board!E77,"")</f>
        <v/>
      </c>
      <c r="C77" t="str">
        <f>IF(Board!G77&lt;&gt;"",Board!G77,"")</f>
        <v/>
      </c>
      <c r="D77" t="str">
        <f>IF(Board!J77&lt;&gt;"",Board!J77,"")</f>
        <v/>
      </c>
      <c r="E77" t="str">
        <f ca="1">IF(AND(Board!K77&lt;&gt;"",Board!L77="",Board!$C77&lt;&gt;"Blocked"),1,"")</f>
        <v/>
      </c>
      <c r="F77" t="str">
        <f ca="1">IF(AND(Board!L77&lt;&gt;"",Board!M77="",Board!$C77&lt;&gt;"Blocked"),1,"")</f>
        <v/>
      </c>
      <c r="G77" t="str">
        <f ca="1">IF(AND(Board!M77&lt;&gt;"",Board!N77="",Board!$C77&lt;&gt;"Blocked"),1,"")</f>
        <v/>
      </c>
      <c r="H77" t="str">
        <f ca="1">IF(AND(Board!N77&lt;&gt;"",Board!O77="",Board!$C77&lt;&gt;"Blocked"),1,"")</f>
        <v/>
      </c>
      <c r="I77" t="str">
        <f ca="1">IF(AND(Board!O77&lt;&gt;"",Board!P77="",Board!$C77&lt;&gt;"Blocked"),1,"")</f>
        <v/>
      </c>
      <c r="J77" t="str">
        <f ca="1">IF(AND(Board!P77&lt;&gt;"",Board!Q77="",Board!$C77&lt;&gt;"Blocked"),1,"")</f>
        <v/>
      </c>
      <c r="K77" t="str">
        <f ca="1">IF(AND(Board!Q77&lt;&gt;"",Board!R77="",Board!$C77&lt;&gt;"Blocked"),1,"")</f>
        <v/>
      </c>
      <c r="L77" t="str">
        <f>IF(Board!R77&lt;&gt;"",1,"")</f>
        <v/>
      </c>
      <c r="M77" t="b">
        <f>IF(Board!H77="XS",0,IF(Board!H77="S",2,IF(Board!H77="M",3,IF(Board!H77="L",5,IF(Board!H77="XL",10)))))</f>
        <v>0</v>
      </c>
      <c r="N77" s="22" t="e">
        <f>WORKDAY(Board!K77,M77)</f>
        <v>#VALUE!</v>
      </c>
      <c r="O77" s="22" t="e">
        <f>IF(L77&lt;&gt;1,N77,Board!R77)</f>
        <v>#VALUE!</v>
      </c>
    </row>
    <row r="78" spans="1:15" x14ac:dyDescent="0.25">
      <c r="A78" t="str">
        <f>IF(Board!D78&lt;&gt;"",Board!D78,"")</f>
        <v/>
      </c>
      <c r="B78" t="str">
        <f>IF(Board!E78&lt;&gt;"",Board!E78,"")</f>
        <v/>
      </c>
      <c r="C78" t="str">
        <f>IF(Board!G78&lt;&gt;"",Board!G78,"")</f>
        <v/>
      </c>
      <c r="D78" t="str">
        <f>IF(Board!J78&lt;&gt;"",Board!J78,"")</f>
        <v/>
      </c>
      <c r="E78" t="str">
        <f ca="1">IF(AND(Board!K78&lt;&gt;"",Board!L78="",Board!$C78&lt;&gt;"Blocked"),1,"")</f>
        <v/>
      </c>
      <c r="F78" t="str">
        <f ca="1">IF(AND(Board!L78&lt;&gt;"",Board!M78="",Board!$C78&lt;&gt;"Blocked"),1,"")</f>
        <v/>
      </c>
      <c r="G78" t="str">
        <f ca="1">IF(AND(Board!M78&lt;&gt;"",Board!N78="",Board!$C78&lt;&gt;"Blocked"),1,"")</f>
        <v/>
      </c>
      <c r="H78" t="str">
        <f ca="1">IF(AND(Board!N78&lt;&gt;"",Board!O78="",Board!$C78&lt;&gt;"Blocked"),1,"")</f>
        <v/>
      </c>
      <c r="I78" t="str">
        <f ca="1">IF(AND(Board!O78&lt;&gt;"",Board!P78="",Board!$C78&lt;&gt;"Blocked"),1,"")</f>
        <v/>
      </c>
      <c r="J78" t="str">
        <f ca="1">IF(AND(Board!P78&lt;&gt;"",Board!Q78="",Board!$C78&lt;&gt;"Blocked"),1,"")</f>
        <v/>
      </c>
      <c r="K78" t="str">
        <f ca="1">IF(AND(Board!Q78&lt;&gt;"",Board!R78="",Board!$C78&lt;&gt;"Blocked"),1,"")</f>
        <v/>
      </c>
      <c r="L78" t="str">
        <f>IF(Board!R78&lt;&gt;"",1,"")</f>
        <v/>
      </c>
      <c r="M78" t="b">
        <f>IF(Board!H78="XS",0,IF(Board!H78="S",2,IF(Board!H78="M",3,IF(Board!H78="L",5,IF(Board!H78="XL",10)))))</f>
        <v>0</v>
      </c>
      <c r="N78" s="22" t="e">
        <f>WORKDAY(Board!K78,M78)</f>
        <v>#VALUE!</v>
      </c>
      <c r="O78" s="22" t="e">
        <f>IF(L78&lt;&gt;1,N78,Board!R78)</f>
        <v>#VALUE!</v>
      </c>
    </row>
    <row r="79" spans="1:15" x14ac:dyDescent="0.25">
      <c r="A79" t="str">
        <f>IF(Board!D79&lt;&gt;"",Board!D79,"")</f>
        <v/>
      </c>
      <c r="B79" t="str">
        <f>IF(Board!E79&lt;&gt;"",Board!E79,"")</f>
        <v/>
      </c>
      <c r="C79" t="str">
        <f>IF(Board!G79&lt;&gt;"",Board!G79,"")</f>
        <v/>
      </c>
      <c r="D79" t="str">
        <f>IF(Board!J79&lt;&gt;"",Board!J79,"")</f>
        <v/>
      </c>
      <c r="E79" t="str">
        <f ca="1">IF(AND(Board!K79&lt;&gt;"",Board!L79="",Board!$C79&lt;&gt;"Blocked"),1,"")</f>
        <v/>
      </c>
      <c r="F79" t="str">
        <f ca="1">IF(AND(Board!L79&lt;&gt;"",Board!M79="",Board!$C79&lt;&gt;"Blocked"),1,"")</f>
        <v/>
      </c>
      <c r="G79" t="str">
        <f ca="1">IF(AND(Board!M79&lt;&gt;"",Board!N79="",Board!$C79&lt;&gt;"Blocked"),1,"")</f>
        <v/>
      </c>
      <c r="H79" t="str">
        <f ca="1">IF(AND(Board!N79&lt;&gt;"",Board!O79="",Board!$C79&lt;&gt;"Blocked"),1,"")</f>
        <v/>
      </c>
      <c r="I79" t="str">
        <f ca="1">IF(AND(Board!O79&lt;&gt;"",Board!P79="",Board!$C79&lt;&gt;"Blocked"),1,"")</f>
        <v/>
      </c>
      <c r="J79" t="str">
        <f ca="1">IF(AND(Board!P79&lt;&gt;"",Board!Q79="",Board!$C79&lt;&gt;"Blocked"),1,"")</f>
        <v/>
      </c>
      <c r="K79" t="str">
        <f ca="1">IF(AND(Board!Q79&lt;&gt;"",Board!R79="",Board!$C79&lt;&gt;"Blocked"),1,"")</f>
        <v/>
      </c>
      <c r="L79" t="str">
        <f>IF(Board!R79&lt;&gt;"",1,"")</f>
        <v/>
      </c>
      <c r="M79" t="b">
        <f>IF(Board!H79="XS",0,IF(Board!H79="S",2,IF(Board!H79="M",3,IF(Board!H79="L",5,IF(Board!H79="XL",10)))))</f>
        <v>0</v>
      </c>
      <c r="N79" s="22" t="e">
        <f>WORKDAY(Board!K79,M79)</f>
        <v>#VALUE!</v>
      </c>
      <c r="O79" s="22" t="e">
        <f>IF(L79&lt;&gt;1,N79,Board!R79)</f>
        <v>#VALUE!</v>
      </c>
    </row>
    <row r="80" spans="1:15" x14ac:dyDescent="0.25">
      <c r="A80" t="str">
        <f>IF(Board!D80&lt;&gt;"",Board!D80,"")</f>
        <v/>
      </c>
      <c r="B80" t="str">
        <f>IF(Board!E80&lt;&gt;"",Board!E80,"")</f>
        <v/>
      </c>
      <c r="C80" t="str">
        <f>IF(Board!G80&lt;&gt;"",Board!G80,"")</f>
        <v/>
      </c>
      <c r="D80" t="str">
        <f>IF(Board!J80&lt;&gt;"",Board!J80,"")</f>
        <v/>
      </c>
      <c r="E80" t="str">
        <f ca="1">IF(AND(Board!K80&lt;&gt;"",Board!L80="",Board!$C80&lt;&gt;"Blocked"),1,"")</f>
        <v/>
      </c>
      <c r="F80" t="str">
        <f ca="1">IF(AND(Board!L80&lt;&gt;"",Board!M80="",Board!$C80&lt;&gt;"Blocked"),1,"")</f>
        <v/>
      </c>
      <c r="G80" t="str">
        <f ca="1">IF(AND(Board!M80&lt;&gt;"",Board!N80="",Board!$C80&lt;&gt;"Blocked"),1,"")</f>
        <v/>
      </c>
      <c r="H80" t="str">
        <f ca="1">IF(AND(Board!N80&lt;&gt;"",Board!O80="",Board!$C80&lt;&gt;"Blocked"),1,"")</f>
        <v/>
      </c>
      <c r="I80" t="str">
        <f ca="1">IF(AND(Board!O80&lt;&gt;"",Board!P80="",Board!$C80&lt;&gt;"Blocked"),1,"")</f>
        <v/>
      </c>
      <c r="J80" t="str">
        <f ca="1">IF(AND(Board!P80&lt;&gt;"",Board!Q80="",Board!$C80&lt;&gt;"Blocked"),1,"")</f>
        <v/>
      </c>
      <c r="K80" t="str">
        <f ca="1">IF(AND(Board!Q80&lt;&gt;"",Board!R80="",Board!$C80&lt;&gt;"Blocked"),1,"")</f>
        <v/>
      </c>
      <c r="L80" t="str">
        <f>IF(Board!R80&lt;&gt;"",1,"")</f>
        <v/>
      </c>
      <c r="M80" t="b">
        <f>IF(Board!H80="XS",0,IF(Board!H80="S",2,IF(Board!H80="M",3,IF(Board!H80="L",5,IF(Board!H80="XL",10)))))</f>
        <v>0</v>
      </c>
      <c r="N80" s="22" t="e">
        <f>WORKDAY(Board!K80,M80)</f>
        <v>#VALUE!</v>
      </c>
      <c r="O80" s="22" t="e">
        <f>IF(L80&lt;&gt;1,N80,Board!R80)</f>
        <v>#VALUE!</v>
      </c>
    </row>
    <row r="81" spans="1:15" x14ac:dyDescent="0.25">
      <c r="A81" t="str">
        <f>IF(Board!D81&lt;&gt;"",Board!D81,"")</f>
        <v/>
      </c>
      <c r="B81" t="str">
        <f>IF(Board!E81&lt;&gt;"",Board!E81,"")</f>
        <v/>
      </c>
      <c r="C81" t="str">
        <f>IF(Board!G81&lt;&gt;"",Board!G81,"")</f>
        <v/>
      </c>
      <c r="D81" t="str">
        <f>IF(Board!J81&lt;&gt;"",Board!J81,"")</f>
        <v/>
      </c>
      <c r="E81" t="str">
        <f ca="1">IF(AND(Board!K81&lt;&gt;"",Board!L81="",Board!$C81&lt;&gt;"Blocked"),1,"")</f>
        <v/>
      </c>
      <c r="F81" t="str">
        <f ca="1">IF(AND(Board!L81&lt;&gt;"",Board!M81="",Board!$C81&lt;&gt;"Blocked"),1,"")</f>
        <v/>
      </c>
      <c r="G81" t="str">
        <f ca="1">IF(AND(Board!M81&lt;&gt;"",Board!N81="",Board!$C81&lt;&gt;"Blocked"),1,"")</f>
        <v/>
      </c>
      <c r="H81" t="str">
        <f ca="1">IF(AND(Board!N81&lt;&gt;"",Board!O81="",Board!$C81&lt;&gt;"Blocked"),1,"")</f>
        <v/>
      </c>
      <c r="I81" t="str">
        <f ca="1">IF(AND(Board!O81&lt;&gt;"",Board!P81="",Board!$C81&lt;&gt;"Blocked"),1,"")</f>
        <v/>
      </c>
      <c r="J81" t="str">
        <f ca="1">IF(AND(Board!P81&lt;&gt;"",Board!Q81="",Board!$C81&lt;&gt;"Blocked"),1,"")</f>
        <v/>
      </c>
      <c r="K81" t="str">
        <f ca="1">IF(AND(Board!Q81&lt;&gt;"",Board!R81="",Board!$C81&lt;&gt;"Blocked"),1,"")</f>
        <v/>
      </c>
      <c r="L81" t="str">
        <f>IF(Board!R81&lt;&gt;"",1,"")</f>
        <v/>
      </c>
      <c r="M81" t="b">
        <f>IF(Board!H81="XS",0,IF(Board!H81="S",2,IF(Board!H81="M",3,IF(Board!H81="L",5,IF(Board!H81="XL",10)))))</f>
        <v>0</v>
      </c>
      <c r="N81" s="22" t="e">
        <f>WORKDAY(Board!K81,M81)</f>
        <v>#VALUE!</v>
      </c>
      <c r="O81" s="22" t="e">
        <f>IF(L81&lt;&gt;1,N81,Board!R81)</f>
        <v>#VALUE!</v>
      </c>
    </row>
    <row r="82" spans="1:15" x14ac:dyDescent="0.25">
      <c r="A82" t="str">
        <f>IF(Board!D82&lt;&gt;"",Board!D82,"")</f>
        <v/>
      </c>
      <c r="B82" t="str">
        <f>IF(Board!E82&lt;&gt;"",Board!E82,"")</f>
        <v/>
      </c>
      <c r="C82" t="str">
        <f>IF(Board!G82&lt;&gt;"",Board!G82,"")</f>
        <v/>
      </c>
      <c r="D82" t="str">
        <f>IF(Board!J82&lt;&gt;"",Board!J82,"")</f>
        <v/>
      </c>
      <c r="E82" t="str">
        <f ca="1">IF(AND(Board!K82&lt;&gt;"",Board!L82="",Board!$C82&lt;&gt;"Blocked"),1,"")</f>
        <v/>
      </c>
      <c r="F82" t="str">
        <f ca="1">IF(AND(Board!L82&lt;&gt;"",Board!M82="",Board!$C82&lt;&gt;"Blocked"),1,"")</f>
        <v/>
      </c>
      <c r="G82" t="str">
        <f ca="1">IF(AND(Board!M82&lt;&gt;"",Board!N82="",Board!$C82&lt;&gt;"Blocked"),1,"")</f>
        <v/>
      </c>
      <c r="H82" t="str">
        <f ca="1">IF(AND(Board!N82&lt;&gt;"",Board!O82="",Board!$C82&lt;&gt;"Blocked"),1,"")</f>
        <v/>
      </c>
      <c r="I82" t="str">
        <f ca="1">IF(AND(Board!O82&lt;&gt;"",Board!P82="",Board!$C82&lt;&gt;"Blocked"),1,"")</f>
        <v/>
      </c>
      <c r="J82" t="str">
        <f ca="1">IF(AND(Board!P82&lt;&gt;"",Board!Q82="",Board!$C82&lt;&gt;"Blocked"),1,"")</f>
        <v/>
      </c>
      <c r="K82" t="str">
        <f ca="1">IF(AND(Board!Q82&lt;&gt;"",Board!R82="",Board!$C82&lt;&gt;"Blocked"),1,"")</f>
        <v/>
      </c>
      <c r="L82" t="str">
        <f>IF(Board!R82&lt;&gt;"",1,"")</f>
        <v/>
      </c>
      <c r="M82" t="b">
        <f>IF(Board!H82="XS",0,IF(Board!H82="S",2,IF(Board!H82="M",3,IF(Board!H82="L",5,IF(Board!H82="XL",10)))))</f>
        <v>0</v>
      </c>
      <c r="N82" s="22" t="e">
        <f>WORKDAY(Board!K82,M82)</f>
        <v>#VALUE!</v>
      </c>
      <c r="O82" s="22" t="e">
        <f>IF(L82&lt;&gt;1,N82,Board!R82)</f>
        <v>#VALUE!</v>
      </c>
    </row>
    <row r="83" spans="1:15" x14ac:dyDescent="0.25">
      <c r="A83" t="str">
        <f>IF(Board!D83&lt;&gt;"",Board!D83,"")</f>
        <v/>
      </c>
      <c r="B83" t="str">
        <f>IF(Board!E83&lt;&gt;"",Board!E83,"")</f>
        <v/>
      </c>
      <c r="C83" t="str">
        <f>IF(Board!G83&lt;&gt;"",Board!G83,"")</f>
        <v/>
      </c>
      <c r="D83" t="str">
        <f>IF(Board!J83&lt;&gt;"",Board!J83,"")</f>
        <v/>
      </c>
      <c r="E83" t="str">
        <f ca="1">IF(AND(Board!K83&lt;&gt;"",Board!L83="",Board!$C83&lt;&gt;"Blocked"),1,"")</f>
        <v/>
      </c>
      <c r="F83" t="str">
        <f ca="1">IF(AND(Board!L83&lt;&gt;"",Board!M83="",Board!$C83&lt;&gt;"Blocked"),1,"")</f>
        <v/>
      </c>
      <c r="G83" t="str">
        <f ca="1">IF(AND(Board!M83&lt;&gt;"",Board!N83="",Board!$C83&lt;&gt;"Blocked"),1,"")</f>
        <v/>
      </c>
      <c r="H83" t="str">
        <f ca="1">IF(AND(Board!N83&lt;&gt;"",Board!O83="",Board!$C83&lt;&gt;"Blocked"),1,"")</f>
        <v/>
      </c>
      <c r="I83" t="str">
        <f ca="1">IF(AND(Board!O83&lt;&gt;"",Board!P83="",Board!$C83&lt;&gt;"Blocked"),1,"")</f>
        <v/>
      </c>
      <c r="J83" t="str">
        <f ca="1">IF(AND(Board!P83&lt;&gt;"",Board!Q83="",Board!$C83&lt;&gt;"Blocked"),1,"")</f>
        <v/>
      </c>
      <c r="K83" t="str">
        <f ca="1">IF(AND(Board!Q83&lt;&gt;"",Board!R83="",Board!$C83&lt;&gt;"Blocked"),1,"")</f>
        <v/>
      </c>
      <c r="L83" t="str">
        <f>IF(Board!R83&lt;&gt;"",1,"")</f>
        <v/>
      </c>
      <c r="M83" t="b">
        <f>IF(Board!H83="XS",0,IF(Board!H83="S",2,IF(Board!H83="M",3,IF(Board!H83="L",5,IF(Board!H83="XL",10)))))</f>
        <v>0</v>
      </c>
      <c r="N83" s="22" t="e">
        <f>WORKDAY(Board!K83,M83)</f>
        <v>#VALUE!</v>
      </c>
      <c r="O83" s="22" t="e">
        <f>IF(L83&lt;&gt;1,N83,Board!R83)</f>
        <v>#VALUE!</v>
      </c>
    </row>
    <row r="84" spans="1:15" x14ac:dyDescent="0.25">
      <c r="A84" t="str">
        <f>IF(Board!D84&lt;&gt;"",Board!D84,"")</f>
        <v/>
      </c>
      <c r="B84" t="str">
        <f>IF(Board!E84&lt;&gt;"",Board!E84,"")</f>
        <v/>
      </c>
      <c r="C84" t="str">
        <f>IF(Board!G84&lt;&gt;"",Board!G84,"")</f>
        <v/>
      </c>
      <c r="D84" t="str">
        <f>IF(Board!J84&lt;&gt;"",Board!J84,"")</f>
        <v/>
      </c>
      <c r="E84" t="str">
        <f ca="1">IF(AND(Board!K84&lt;&gt;"",Board!L84="",Board!$C84&lt;&gt;"Blocked"),1,"")</f>
        <v/>
      </c>
      <c r="F84" t="str">
        <f ca="1">IF(AND(Board!L84&lt;&gt;"",Board!M84="",Board!$C84&lt;&gt;"Blocked"),1,"")</f>
        <v/>
      </c>
      <c r="G84" t="str">
        <f ca="1">IF(AND(Board!M84&lt;&gt;"",Board!N84="",Board!$C84&lt;&gt;"Blocked"),1,"")</f>
        <v/>
      </c>
      <c r="H84" t="str">
        <f ca="1">IF(AND(Board!N84&lt;&gt;"",Board!O84="",Board!$C84&lt;&gt;"Blocked"),1,"")</f>
        <v/>
      </c>
      <c r="I84" t="str">
        <f ca="1">IF(AND(Board!O84&lt;&gt;"",Board!P84="",Board!$C84&lt;&gt;"Blocked"),1,"")</f>
        <v/>
      </c>
      <c r="J84" t="str">
        <f ca="1">IF(AND(Board!P84&lt;&gt;"",Board!Q84="",Board!$C84&lt;&gt;"Blocked"),1,"")</f>
        <v/>
      </c>
      <c r="K84" t="str">
        <f ca="1">IF(AND(Board!Q84&lt;&gt;"",Board!R84="",Board!$C84&lt;&gt;"Blocked"),1,"")</f>
        <v/>
      </c>
      <c r="L84" t="str">
        <f>IF(Board!R84&lt;&gt;"",1,"")</f>
        <v/>
      </c>
      <c r="M84" t="b">
        <f>IF(Board!H84="XS",0,IF(Board!H84="S",2,IF(Board!H84="M",3,IF(Board!H84="L",5,IF(Board!H84="XL",10)))))</f>
        <v>0</v>
      </c>
      <c r="N84" s="22" t="e">
        <f>WORKDAY(Board!K84,M84)</f>
        <v>#VALUE!</v>
      </c>
      <c r="O84" s="22" t="e">
        <f>IF(L84&lt;&gt;1,N84,Board!R84)</f>
        <v>#VALUE!</v>
      </c>
    </row>
    <row r="85" spans="1:15" x14ac:dyDescent="0.25">
      <c r="A85" t="str">
        <f>IF(Board!D85&lt;&gt;"",Board!D85,"")</f>
        <v/>
      </c>
      <c r="B85" t="str">
        <f>IF(Board!E85&lt;&gt;"",Board!E85,"")</f>
        <v/>
      </c>
      <c r="C85" t="str">
        <f>IF(Board!G85&lt;&gt;"",Board!G85,"")</f>
        <v/>
      </c>
      <c r="D85" t="str">
        <f>IF(Board!J85&lt;&gt;"",Board!J85,"")</f>
        <v/>
      </c>
      <c r="E85" t="str">
        <f ca="1">IF(AND(Board!K85&lt;&gt;"",Board!L85="",Board!$C85&lt;&gt;"Blocked"),1,"")</f>
        <v/>
      </c>
      <c r="F85" t="str">
        <f ca="1">IF(AND(Board!L85&lt;&gt;"",Board!M85="",Board!$C85&lt;&gt;"Blocked"),1,"")</f>
        <v/>
      </c>
      <c r="G85" t="str">
        <f ca="1">IF(AND(Board!M85&lt;&gt;"",Board!N85="",Board!$C85&lt;&gt;"Blocked"),1,"")</f>
        <v/>
      </c>
      <c r="H85" t="str">
        <f ca="1">IF(AND(Board!N85&lt;&gt;"",Board!O85="",Board!$C85&lt;&gt;"Blocked"),1,"")</f>
        <v/>
      </c>
      <c r="I85" t="str">
        <f ca="1">IF(AND(Board!O85&lt;&gt;"",Board!P85="",Board!$C85&lt;&gt;"Blocked"),1,"")</f>
        <v/>
      </c>
      <c r="J85" t="str">
        <f ca="1">IF(AND(Board!P85&lt;&gt;"",Board!Q85="",Board!$C85&lt;&gt;"Blocked"),1,"")</f>
        <v/>
      </c>
      <c r="K85" t="str">
        <f ca="1">IF(AND(Board!Q85&lt;&gt;"",Board!R85="",Board!$C85&lt;&gt;"Blocked"),1,"")</f>
        <v/>
      </c>
      <c r="L85" t="str">
        <f>IF(Board!R85&lt;&gt;"",1,"")</f>
        <v/>
      </c>
      <c r="M85" t="b">
        <f>IF(Board!H85="XS",0,IF(Board!H85="S",2,IF(Board!H85="M",3,IF(Board!H85="L",5,IF(Board!H85="XL",10)))))</f>
        <v>0</v>
      </c>
      <c r="N85" s="22" t="e">
        <f>WORKDAY(Board!K85,M85)</f>
        <v>#VALUE!</v>
      </c>
      <c r="O85" s="22" t="e">
        <f>IF(L85&lt;&gt;1,N85,Board!R85)</f>
        <v>#VALUE!</v>
      </c>
    </row>
    <row r="86" spans="1:15" x14ac:dyDescent="0.25">
      <c r="A86" t="str">
        <f>IF(Board!D86&lt;&gt;"",Board!D86,"")</f>
        <v/>
      </c>
      <c r="B86" t="str">
        <f>IF(Board!E86&lt;&gt;"",Board!E86,"")</f>
        <v/>
      </c>
      <c r="C86" t="str">
        <f>IF(Board!G86&lt;&gt;"",Board!G86,"")</f>
        <v/>
      </c>
      <c r="D86" t="str">
        <f>IF(Board!J86&lt;&gt;"",Board!J86,"")</f>
        <v/>
      </c>
      <c r="E86" t="str">
        <f ca="1">IF(AND(Board!K86&lt;&gt;"",Board!L86="",Board!$C86&lt;&gt;"Blocked"),1,"")</f>
        <v/>
      </c>
      <c r="F86" t="str">
        <f ca="1">IF(AND(Board!L86&lt;&gt;"",Board!M86="",Board!$C86&lt;&gt;"Blocked"),1,"")</f>
        <v/>
      </c>
      <c r="G86" t="str">
        <f ca="1">IF(AND(Board!M86&lt;&gt;"",Board!N86="",Board!$C86&lt;&gt;"Blocked"),1,"")</f>
        <v/>
      </c>
      <c r="H86" t="str">
        <f ca="1">IF(AND(Board!N86&lt;&gt;"",Board!O86="",Board!$C86&lt;&gt;"Blocked"),1,"")</f>
        <v/>
      </c>
      <c r="I86" t="str">
        <f ca="1">IF(AND(Board!O86&lt;&gt;"",Board!P86="",Board!$C86&lt;&gt;"Blocked"),1,"")</f>
        <v/>
      </c>
      <c r="J86" t="str">
        <f ca="1">IF(AND(Board!P86&lt;&gt;"",Board!Q86="",Board!$C86&lt;&gt;"Blocked"),1,"")</f>
        <v/>
      </c>
      <c r="K86" t="str">
        <f ca="1">IF(AND(Board!Q86&lt;&gt;"",Board!R86="",Board!$C86&lt;&gt;"Blocked"),1,"")</f>
        <v/>
      </c>
      <c r="L86" t="str">
        <f>IF(Board!R86&lt;&gt;"",1,"")</f>
        <v/>
      </c>
      <c r="M86" t="b">
        <f>IF(Board!H86="XS",0,IF(Board!H86="S",2,IF(Board!H86="M",3,IF(Board!H86="L",5,IF(Board!H86="XL",10)))))</f>
        <v>0</v>
      </c>
      <c r="N86" s="22" t="e">
        <f>WORKDAY(Board!K86,M86)</f>
        <v>#VALUE!</v>
      </c>
      <c r="O86" s="22" t="e">
        <f>IF(L86&lt;&gt;1,N86,Board!R86)</f>
        <v>#VALUE!</v>
      </c>
    </row>
    <row r="87" spans="1:15" x14ac:dyDescent="0.25">
      <c r="A87" t="str">
        <f>IF(Board!D87&lt;&gt;"",Board!D87,"")</f>
        <v/>
      </c>
      <c r="B87" t="str">
        <f>IF(Board!E87&lt;&gt;"",Board!E87,"")</f>
        <v/>
      </c>
      <c r="C87" t="str">
        <f>IF(Board!G87&lt;&gt;"",Board!G87,"")</f>
        <v/>
      </c>
      <c r="D87" t="str">
        <f>IF(Board!J87&lt;&gt;"",Board!J87,"")</f>
        <v/>
      </c>
      <c r="E87" t="str">
        <f>IF(AND(Board!K87&lt;&gt;"",Board!L87=""),1,"")</f>
        <v/>
      </c>
      <c r="F87" t="str">
        <f>IF(AND(Board!L87&lt;&gt;"",Board!M87=""),1,"")</f>
        <v/>
      </c>
      <c r="G87" t="str">
        <f>IF(AND(Board!M87&lt;&gt;"",Board!N87=""),1,"")</f>
        <v/>
      </c>
      <c r="H87" t="str">
        <f>IF(AND(Board!N87&lt;&gt;"",Board!O87=""),1,"")</f>
        <v/>
      </c>
      <c r="I87" t="str">
        <f>IF(AND(Board!O87&lt;&gt;"",Board!P87=""),1,"")</f>
        <v/>
      </c>
      <c r="J87" t="str">
        <f>IF(AND(Board!P87&lt;&gt;"",Board!Q87=""),1,"")</f>
        <v/>
      </c>
      <c r="K87" t="str">
        <f>IF(AND(Board!Q87&lt;&gt;"",Board!R87=""),1,"")</f>
        <v/>
      </c>
      <c r="L87" t="str">
        <f>IF(Board!R87&lt;&gt;"",1,"")</f>
        <v/>
      </c>
    </row>
    <row r="88" spans="1:15" x14ac:dyDescent="0.25">
      <c r="A88" t="str">
        <f>IF(Board!D88&lt;&gt;"",Board!D88,"")</f>
        <v/>
      </c>
      <c r="B88" t="str">
        <f>IF(Board!E88&lt;&gt;"",Board!E88,"")</f>
        <v/>
      </c>
      <c r="C88" t="str">
        <f>IF(Board!G88&lt;&gt;"",Board!G88,"")</f>
        <v/>
      </c>
      <c r="D88" t="str">
        <f>IF(Board!J88&lt;&gt;"",Board!J88,"")</f>
        <v/>
      </c>
      <c r="E88" t="str">
        <f>IF(AND(Board!K88&lt;&gt;"",Board!L88=""),1,"")</f>
        <v/>
      </c>
      <c r="F88" t="str">
        <f>IF(AND(Board!L88&lt;&gt;"",Board!M88=""),1,"")</f>
        <v/>
      </c>
      <c r="G88" t="str">
        <f>IF(AND(Board!M88&lt;&gt;"",Board!N88=""),1,"")</f>
        <v/>
      </c>
      <c r="H88" t="str">
        <f>IF(AND(Board!N88&lt;&gt;"",Board!O88=""),1,"")</f>
        <v/>
      </c>
      <c r="I88" t="str">
        <f>IF(AND(Board!O88&lt;&gt;"",Board!P88=""),1,"")</f>
        <v/>
      </c>
      <c r="J88" t="str">
        <f>IF(AND(Board!P88&lt;&gt;"",Board!Q88=""),1,"")</f>
        <v/>
      </c>
      <c r="K88" t="str">
        <f>IF(AND(Board!Q88&lt;&gt;"",Board!R88=""),1,"")</f>
        <v/>
      </c>
      <c r="L88" t="str">
        <f>IF(Board!R88&lt;&gt;"",1,"")</f>
        <v/>
      </c>
    </row>
    <row r="89" spans="1:15" x14ac:dyDescent="0.25">
      <c r="A89" t="str">
        <f>IF(Board!D89&lt;&gt;"",Board!D89,"")</f>
        <v/>
      </c>
      <c r="B89" t="str">
        <f>IF(Board!E89&lt;&gt;"",Board!E89,"")</f>
        <v/>
      </c>
      <c r="C89" t="str">
        <f>IF(Board!G89&lt;&gt;"",Board!G89,"")</f>
        <v/>
      </c>
      <c r="D89" t="str">
        <f>IF(Board!J89&lt;&gt;"",Board!J89,"")</f>
        <v/>
      </c>
      <c r="E89" t="str">
        <f>IF(AND(Board!K89&lt;&gt;"",Board!L89=""),1,"")</f>
        <v/>
      </c>
      <c r="F89" t="str">
        <f>IF(AND(Board!L89&lt;&gt;"",Board!M89=""),1,"")</f>
        <v/>
      </c>
      <c r="G89" t="str">
        <f>IF(AND(Board!M89&lt;&gt;"",Board!N89=""),1,"")</f>
        <v/>
      </c>
      <c r="H89" t="str">
        <f>IF(AND(Board!N89&lt;&gt;"",Board!O89=""),1,"")</f>
        <v/>
      </c>
      <c r="I89" t="str">
        <f>IF(AND(Board!O89&lt;&gt;"",Board!P89=""),1,"")</f>
        <v/>
      </c>
      <c r="J89" t="str">
        <f>IF(AND(Board!P89&lt;&gt;"",Board!Q89=""),1,"")</f>
        <v/>
      </c>
      <c r="K89" t="str">
        <f>IF(AND(Board!Q89&lt;&gt;"",Board!R89=""),1,"")</f>
        <v/>
      </c>
      <c r="L89" t="str">
        <f>IF(Board!R89&lt;&gt;"",1,"")</f>
        <v/>
      </c>
    </row>
    <row r="90" spans="1:15" x14ac:dyDescent="0.25">
      <c r="A90" t="str">
        <f>IF(Board!D90&lt;&gt;"",Board!D90,"")</f>
        <v/>
      </c>
      <c r="B90" t="str">
        <f>IF(Board!E90&lt;&gt;"",Board!E90,"")</f>
        <v/>
      </c>
      <c r="C90" t="str">
        <f>IF(Board!G90&lt;&gt;"",Board!G90,"")</f>
        <v/>
      </c>
      <c r="D90" t="str">
        <f>IF(Board!J90&lt;&gt;"",Board!J90,"")</f>
        <v/>
      </c>
      <c r="E90" t="str">
        <f>IF(AND(Board!K90&lt;&gt;"",Board!L90=""),1,"")</f>
        <v/>
      </c>
      <c r="F90" t="str">
        <f>IF(AND(Board!L90&lt;&gt;"",Board!M90=""),1,"")</f>
        <v/>
      </c>
      <c r="G90" t="str">
        <f>IF(AND(Board!M90&lt;&gt;"",Board!N90=""),1,"")</f>
        <v/>
      </c>
      <c r="H90" t="str">
        <f>IF(AND(Board!N90&lt;&gt;"",Board!O90=""),1,"")</f>
        <v/>
      </c>
      <c r="I90" t="str">
        <f>IF(AND(Board!O90&lt;&gt;"",Board!P90=""),1,"")</f>
        <v/>
      </c>
      <c r="J90" t="str">
        <f>IF(AND(Board!P90&lt;&gt;"",Board!Q90=""),1,"")</f>
        <v/>
      </c>
      <c r="K90" t="str">
        <f>IF(AND(Board!Q90&lt;&gt;"",Board!R90=""),1,"")</f>
        <v/>
      </c>
      <c r="L90" t="str">
        <f>IF(Board!R90&lt;&gt;"",1,"")</f>
        <v/>
      </c>
    </row>
    <row r="91" spans="1:15" x14ac:dyDescent="0.25">
      <c r="A91" t="str">
        <f>IF(Board!D91&lt;&gt;"",Board!D91,"")</f>
        <v/>
      </c>
      <c r="B91" t="str">
        <f>IF(Board!E91&lt;&gt;"",Board!E91,"")</f>
        <v/>
      </c>
      <c r="C91" t="str">
        <f>IF(Board!G91&lt;&gt;"",Board!G91,"")</f>
        <v/>
      </c>
      <c r="D91" t="str">
        <f>IF(Board!J91&lt;&gt;"",Board!J91,"")</f>
        <v/>
      </c>
      <c r="E91" t="str">
        <f>IF(AND(Board!K91&lt;&gt;"",Board!L91=""),1,"")</f>
        <v/>
      </c>
      <c r="F91" t="str">
        <f>IF(AND(Board!L91&lt;&gt;"",Board!M91=""),1,"")</f>
        <v/>
      </c>
      <c r="G91" t="str">
        <f>IF(AND(Board!M91&lt;&gt;"",Board!N91=""),1,"")</f>
        <v/>
      </c>
      <c r="H91" t="str">
        <f>IF(AND(Board!N91&lt;&gt;"",Board!O91=""),1,"")</f>
        <v/>
      </c>
      <c r="I91" t="str">
        <f>IF(AND(Board!O91&lt;&gt;"",Board!P91=""),1,"")</f>
        <v/>
      </c>
      <c r="J91" t="str">
        <f>IF(AND(Board!P91&lt;&gt;"",Board!Q91=""),1,"")</f>
        <v/>
      </c>
      <c r="K91" t="str">
        <f>IF(AND(Board!Q91&lt;&gt;"",Board!R91=""),1,"")</f>
        <v/>
      </c>
      <c r="L91" t="str">
        <f>IF(Board!R91&lt;&gt;"",1,"")</f>
        <v/>
      </c>
    </row>
    <row r="92" spans="1:15" x14ac:dyDescent="0.25">
      <c r="A92" t="str">
        <f>IF(Board!D92&lt;&gt;"",Board!D92,"")</f>
        <v/>
      </c>
      <c r="B92" t="str">
        <f>IF(Board!E92&lt;&gt;"",Board!E92,"")</f>
        <v/>
      </c>
      <c r="C92" t="str">
        <f>IF(Board!G92&lt;&gt;"",Board!G92,"")</f>
        <v/>
      </c>
      <c r="D92" t="str">
        <f>IF(Board!J92&lt;&gt;"",Board!J92,"")</f>
        <v/>
      </c>
      <c r="E92" t="str">
        <f>IF(AND(Board!K92&lt;&gt;"",Board!L92=""),1,"")</f>
        <v/>
      </c>
      <c r="F92" t="str">
        <f>IF(AND(Board!L92&lt;&gt;"",Board!M92=""),1,"")</f>
        <v/>
      </c>
      <c r="G92" t="str">
        <f>IF(AND(Board!M92&lt;&gt;"",Board!N92=""),1,"")</f>
        <v/>
      </c>
      <c r="H92" t="str">
        <f>IF(AND(Board!N92&lt;&gt;"",Board!O92=""),1,"")</f>
        <v/>
      </c>
      <c r="I92" t="str">
        <f>IF(AND(Board!O92&lt;&gt;"",Board!P92=""),1,"")</f>
        <v/>
      </c>
      <c r="J92" t="str">
        <f>IF(AND(Board!P92&lt;&gt;"",Board!Q92=""),1,"")</f>
        <v/>
      </c>
      <c r="K92" t="str">
        <f>IF(AND(Board!Q92&lt;&gt;"",Board!R92=""),1,"")</f>
        <v/>
      </c>
      <c r="L92" t="str">
        <f>IF(Board!R92&lt;&gt;"",1,"")</f>
        <v/>
      </c>
    </row>
    <row r="93" spans="1:15" x14ac:dyDescent="0.25">
      <c r="A93" t="str">
        <f>IF(Board!D93&lt;&gt;"",Board!D93,"")</f>
        <v/>
      </c>
      <c r="B93" t="str">
        <f>IF(Board!E93&lt;&gt;"",Board!E93,"")</f>
        <v/>
      </c>
      <c r="C93" t="str">
        <f>IF(Board!G93&lt;&gt;"",Board!G93,"")</f>
        <v/>
      </c>
      <c r="D93" t="str">
        <f>IF(Board!J93&lt;&gt;"",Board!J93,"")</f>
        <v/>
      </c>
      <c r="E93" t="str">
        <f>IF(AND(Board!K93&lt;&gt;"",Board!L93=""),1,"")</f>
        <v/>
      </c>
      <c r="F93" t="str">
        <f>IF(AND(Board!L93&lt;&gt;"",Board!M93=""),1,"")</f>
        <v/>
      </c>
      <c r="G93" t="str">
        <f>IF(AND(Board!M93&lt;&gt;"",Board!N93=""),1,"")</f>
        <v/>
      </c>
      <c r="H93" t="str">
        <f>IF(AND(Board!N93&lt;&gt;"",Board!O93=""),1,"")</f>
        <v/>
      </c>
      <c r="I93" t="str">
        <f>IF(AND(Board!O93&lt;&gt;"",Board!P93=""),1,"")</f>
        <v/>
      </c>
      <c r="J93" t="str">
        <f>IF(AND(Board!P93&lt;&gt;"",Board!Q93=""),1,"")</f>
        <v/>
      </c>
      <c r="K93" t="str">
        <f>IF(AND(Board!Q93&lt;&gt;"",Board!R93=""),1,"")</f>
        <v/>
      </c>
      <c r="L93" t="str">
        <f>IF(Board!R93&lt;&gt;"",1,"")</f>
        <v/>
      </c>
    </row>
    <row r="94" spans="1:15" x14ac:dyDescent="0.25">
      <c r="A94" t="str">
        <f>IF(Board!D94&lt;&gt;"",Board!D94,"")</f>
        <v/>
      </c>
      <c r="B94" t="str">
        <f>IF(Board!E94&lt;&gt;"",Board!E94,"")</f>
        <v/>
      </c>
      <c r="C94" t="str">
        <f>IF(Board!G94&lt;&gt;"",Board!G94,"")</f>
        <v/>
      </c>
      <c r="D94" t="str">
        <f>IF(Board!J94&lt;&gt;"",Board!J94,"")</f>
        <v/>
      </c>
      <c r="E94" t="str">
        <f>IF(AND(Board!K94&lt;&gt;"",Board!L94=""),1,"")</f>
        <v/>
      </c>
      <c r="F94" t="str">
        <f>IF(AND(Board!L94&lt;&gt;"",Board!M94=""),1,"")</f>
        <v/>
      </c>
      <c r="G94" t="str">
        <f>IF(AND(Board!M94&lt;&gt;"",Board!N94=""),1,"")</f>
        <v/>
      </c>
      <c r="H94" t="str">
        <f>IF(AND(Board!N94&lt;&gt;"",Board!O94=""),1,"")</f>
        <v/>
      </c>
      <c r="I94" t="str">
        <f>IF(AND(Board!O94&lt;&gt;"",Board!P94=""),1,"")</f>
        <v/>
      </c>
      <c r="J94" t="str">
        <f>IF(AND(Board!P94&lt;&gt;"",Board!Q94=""),1,"")</f>
        <v/>
      </c>
      <c r="K94" t="str">
        <f>IF(AND(Board!Q94&lt;&gt;"",Board!R94=""),1,"")</f>
        <v/>
      </c>
      <c r="L94" t="str">
        <f>IF(Board!R94&lt;&gt;"",1,"")</f>
        <v/>
      </c>
    </row>
    <row r="95" spans="1:15" x14ac:dyDescent="0.25">
      <c r="A95" t="str">
        <f>IF(Board!D95&lt;&gt;"",Board!D95,"")</f>
        <v/>
      </c>
      <c r="B95" t="str">
        <f>IF(Board!E95&lt;&gt;"",Board!E95,"")</f>
        <v/>
      </c>
      <c r="C95" t="str">
        <f>IF(Board!G95&lt;&gt;"",Board!G95,"")</f>
        <v/>
      </c>
      <c r="D95" t="str">
        <f>IF(Board!J95&lt;&gt;"",Board!J95,"")</f>
        <v/>
      </c>
      <c r="E95" t="str">
        <f>IF(AND(Board!K95&lt;&gt;"",Board!L95=""),1,"")</f>
        <v/>
      </c>
      <c r="F95" t="str">
        <f>IF(AND(Board!L95&lt;&gt;"",Board!M95=""),1,"")</f>
        <v/>
      </c>
      <c r="G95" t="str">
        <f>IF(AND(Board!M95&lt;&gt;"",Board!N95=""),1,"")</f>
        <v/>
      </c>
      <c r="H95" t="str">
        <f>IF(AND(Board!N95&lt;&gt;"",Board!O95=""),1,"")</f>
        <v/>
      </c>
      <c r="I95" t="str">
        <f>IF(AND(Board!O95&lt;&gt;"",Board!P95=""),1,"")</f>
        <v/>
      </c>
      <c r="J95" t="str">
        <f>IF(AND(Board!P95&lt;&gt;"",Board!Q95=""),1,"")</f>
        <v/>
      </c>
      <c r="K95" t="str">
        <f>IF(AND(Board!Q95&lt;&gt;"",Board!R95=""),1,"")</f>
        <v/>
      </c>
      <c r="L95" t="str">
        <f>IF(Board!R95&lt;&gt;"",1,"")</f>
        <v/>
      </c>
    </row>
    <row r="96" spans="1:15" x14ac:dyDescent="0.25">
      <c r="A96" t="str">
        <f>IF(Board!D96&lt;&gt;"",Board!D96,"")</f>
        <v/>
      </c>
      <c r="B96" t="str">
        <f>IF(Board!E96&lt;&gt;"",Board!E96,"")</f>
        <v/>
      </c>
      <c r="C96" t="str">
        <f>IF(Board!G96&lt;&gt;"",Board!G96,"")</f>
        <v/>
      </c>
      <c r="D96" t="str">
        <f>IF(Board!J96&lt;&gt;"",Board!J96,"")</f>
        <v/>
      </c>
      <c r="E96" t="str">
        <f>IF(AND(Board!K96&lt;&gt;"",Board!L96=""),1,"")</f>
        <v/>
      </c>
      <c r="F96" t="str">
        <f>IF(AND(Board!L96&lt;&gt;"",Board!M96=""),1,"")</f>
        <v/>
      </c>
      <c r="G96" t="str">
        <f>IF(AND(Board!M96&lt;&gt;"",Board!N96=""),1,"")</f>
        <v/>
      </c>
      <c r="H96" t="str">
        <f>IF(AND(Board!N96&lt;&gt;"",Board!O96=""),1,"")</f>
        <v/>
      </c>
      <c r="I96" t="str">
        <f>IF(AND(Board!O96&lt;&gt;"",Board!P96=""),1,"")</f>
        <v/>
      </c>
      <c r="J96" t="str">
        <f>IF(AND(Board!P96&lt;&gt;"",Board!Q96=""),1,"")</f>
        <v/>
      </c>
      <c r="K96" t="str">
        <f>IF(AND(Board!Q96&lt;&gt;"",Board!R96=""),1,"")</f>
        <v/>
      </c>
      <c r="L96" t="str">
        <f>IF(Board!R96&lt;&gt;"",1,"")</f>
        <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Board!$K$2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Board!$M$1</xm:f>
            <x14:dxf>
              <font>
                <color rgb="FF006100"/>
              </font>
              <fill>
                <patternFill>
                  <bgColor rgb="FFC6EFCE"/>
                </patternFill>
              </fill>
            </x14:dxf>
          </x14:cfRule>
          <x14:cfRule type="cellIs" priority="8" operator="lessThan" id="{37A00120-7BD5-470B-AD18-85E7958809F3}">
            <xm:f>Board!$M$1</xm:f>
            <x14:dxf>
              <font>
                <color rgb="FF9C6500"/>
              </font>
              <fill>
                <patternFill>
                  <bgColor rgb="FFFFEB9C"/>
                </patternFill>
              </fill>
            </x14:dxf>
          </x14:cfRule>
          <x14:cfRule type="cellIs" priority="12" operator="greaterThan" id="{904358E3-6BC0-482D-A679-322470664FB8}">
            <xm:f>Board!$M$1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Board!$O$1</xm:f>
            <x14:dxf>
              <font>
                <color rgb="FF006100"/>
              </font>
              <fill>
                <patternFill>
                  <bgColor rgb="FFC6EFCE"/>
                </patternFill>
              </fill>
            </x14:dxf>
          </x14:cfRule>
          <x14:cfRule type="cellIs" priority="5" operator="lessThan" id="{B1768149-C785-45E2-9A56-CB30F3FE8920}">
            <xm:f>Board!$O$1</xm:f>
            <x14:dxf>
              <font>
                <color rgb="FF9C6500"/>
              </font>
              <fill>
                <patternFill>
                  <bgColor rgb="FFFFEB9C"/>
                </patternFill>
              </fill>
            </x14:dxf>
          </x14:cfRule>
          <x14:cfRule type="cellIs" priority="6" operator="greaterThan" id="{D0341128-FB14-4C7A-A7B6-E8481A798E13}">
            <xm:f>Board!$O$1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Board!$Q$1</xm:f>
            <x14:dxf>
              <font>
                <color rgb="FF006100"/>
              </font>
              <fill>
                <patternFill>
                  <bgColor rgb="FFC6EFCE"/>
                </patternFill>
              </fill>
            </x14:dxf>
          </x14:cfRule>
          <x14:cfRule type="cellIs" priority="2" operator="lessThan" id="{F3918542-E822-4206-9237-FCFDD2B85C5C}">
            <xm:f>Board!$Q$1</xm:f>
            <x14:dxf>
              <font>
                <color rgb="FF9C6500"/>
              </font>
              <fill>
                <patternFill>
                  <bgColor rgb="FFFFEB9C"/>
                </patternFill>
              </fill>
            </x14:dxf>
          </x14:cfRule>
          <x14:cfRule type="cellIs" priority="3" operator="greaterThan" id="{67412D30-0185-4B16-85F0-D3DFA1B269EE}">
            <xm:f>Board!$Q$1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election activeCell="D4" sqref="D4"/>
    </sheetView>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IF(TODAY()&gt;=$A2,COUNTIFS(Board!K$3:K$1000,"&lt;="&amp;A2,Board!L$3:L$1000,"="&amp;""),"")</f>
        <v>0</v>
      </c>
      <c r="C2">
        <f ca="1">IF(TODAY()&gt;=$A2,COUNTIFS(Board!L$3:L$1000,"&lt;="&amp;B2,Board!M$3:M$1000,"="&amp;""),"")</f>
        <v>0</v>
      </c>
      <c r="D2">
        <f ca="1">IF(TODAY()&gt;=$A2,COUNTIFS(Board!M$3:M$1000,"&lt;="&amp;C2,Board!N$3:N$1000,"="&amp;""),"")</f>
        <v>0</v>
      </c>
      <c r="E2">
        <f ca="1">IF(D2&lt;&gt;"",SUM(C2:D2),"")</f>
        <v>0</v>
      </c>
      <c r="F2">
        <f ca="1">IF(TODAY()&gt;=$A2,COUNTIFS(Board!N$3:N$1000,"&lt;="&amp;A2,Board!O$3:O$1000,"="&amp;""),"")</f>
        <v>0</v>
      </c>
      <c r="G2">
        <f ca="1">IF(TODAY()&gt;=$A2,COUNTIFS(Board!O$3:O$1000,"&lt;="&amp;B2,Board!P$3:P$1000,"="&amp;""),"")</f>
        <v>0</v>
      </c>
      <c r="H2">
        <f ca="1">IF(G2&lt;&gt;"",SUM(F2:G2),"")</f>
        <v>0</v>
      </c>
      <c r="I2">
        <f ca="1">IF(TODAY()&gt;=$A2,COUNTIFS(Board!P$3:P$1000,"&lt;="&amp;A2,Board!Q$3:Q$1000,"="&amp;""),"")</f>
        <v>0</v>
      </c>
      <c r="J2">
        <f ca="1">IF(TODAY()&gt;=$A2,COUNTIFS(Board!Q$3:Q$1000,"&lt;="&amp;B2,Board!R$3:R$1000,"="&amp;""),"")</f>
        <v>0</v>
      </c>
      <c r="K2">
        <f ca="1">IF(J2&lt;&gt;"",SUM(I2:J2),"")</f>
        <v>0</v>
      </c>
      <c r="L2">
        <f ca="1">IF(TODAY()&gt;=A2,COUNTIFS(Board!R$3:R$1000,"&lt;="&amp;A2),"")</f>
        <v>1</v>
      </c>
      <c r="M2">
        <f ca="1">IF(TODAY()&gt;=A2,B2+E2+H2+K2+L2,"")</f>
        <v>1</v>
      </c>
    </row>
    <row r="3" spans="1:13" ht="14.45" x14ac:dyDescent="0.3">
      <c r="A3" s="4">
        <v>42800</v>
      </c>
      <c r="B3">
        <f ca="1">IF(TODAY()&gt;=$A3,COUNTIFS(Board!K$3:K$1000,"&lt;="&amp;A3,Board!L$3:L$1000,"="&amp;""),"")</f>
        <v>0</v>
      </c>
      <c r="C3">
        <f ca="1">IF(TODAY()&gt;=$A3,COUNTIFS(Board!L$3:L$1000,"&lt;="&amp;B3,Board!M$3:M$1000,"="&amp;""),"")</f>
        <v>0</v>
      </c>
      <c r="D3">
        <f ca="1">IF(TODAY()&gt;=$A3,COUNTIFS(Board!M$3:M$1000,"&lt;="&amp;C3,Board!N$3:N$1000,"="&amp;""),"")</f>
        <v>0</v>
      </c>
      <c r="E3">
        <f t="shared" ref="E3:E14" ca="1" si="0">IF(D3&lt;&gt;"",SUM(C3:D3),"")</f>
        <v>0</v>
      </c>
      <c r="F3">
        <f ca="1">IF(TODAY()&gt;=$A3,COUNTIFS(Board!N$3:N$1000,"&lt;="&amp;A3,Board!O$3:O$1000,"="&amp;""),"")</f>
        <v>0</v>
      </c>
      <c r="G3">
        <f ca="1">IF(TODAY()&gt;=$A3,COUNTIFS(Board!O$3:O$1000,"&lt;="&amp;B3,Board!P$3:P$1000,"="&amp;""),"")</f>
        <v>0</v>
      </c>
      <c r="H3">
        <f t="shared" ref="H3:H14" ca="1" si="1">IF(G3&lt;&gt;"",SUM(F3:G3),"")</f>
        <v>0</v>
      </c>
      <c r="I3">
        <f ca="1">IF(TODAY()&gt;=$A3,COUNTIFS(Board!P$3:P$1000,"&lt;="&amp;A3,Board!Q$3:Q$1000,"="&amp;""),"")</f>
        <v>0</v>
      </c>
      <c r="J3">
        <f ca="1">IF(TODAY()&gt;=$A3,COUNTIFS(Board!Q$3:Q$1000,"&lt;="&amp;B3,Board!R$3:R$1000,"="&amp;""),"")</f>
        <v>0</v>
      </c>
      <c r="K3">
        <f t="shared" ref="K3:K14" ca="1" si="2">IF(J3&lt;&gt;"",SUM(I3:J3),"")</f>
        <v>0</v>
      </c>
      <c r="L3">
        <f ca="1">IF(TODAY()&gt;=A3,COUNTIFS(Board!R$3:R$1000,"&lt;="&amp;A3),"")</f>
        <v>2</v>
      </c>
      <c r="M3">
        <f ca="1">IF(TODAY()&gt;=A3,B3+E3+H3+K3+L3-L2,"")</f>
        <v>1</v>
      </c>
    </row>
    <row r="4" spans="1:13" ht="14.45" x14ac:dyDescent="0.3">
      <c r="A4" s="4">
        <v>42801</v>
      </c>
      <c r="B4">
        <f ca="1">IF(TODAY()&gt;=$A4,COUNTIFS(Board!K$3:K$1000,"&lt;="&amp;A4,Board!L$3:L$1000,"="&amp;""),"")</f>
        <v>0</v>
      </c>
      <c r="C4">
        <f ca="1">IF(TODAY()&gt;=$A4,COUNTIFS(Board!L$3:L$1000,"&lt;="&amp;B4,Board!M$3:M$1000,"="&amp;""),"")</f>
        <v>0</v>
      </c>
      <c r="D4">
        <f ca="1">IF(TODAY()&gt;=$A4,COUNTIFS(Board!M$3:M$1000,"&lt;="&amp;C4,Board!N$3:N$1000,"="&amp;""),"")</f>
        <v>0</v>
      </c>
      <c r="E4">
        <f t="shared" ca="1" si="0"/>
        <v>0</v>
      </c>
      <c r="F4">
        <f ca="1">IF(TODAY()&gt;=$A4,COUNTIFS(Board!N$3:N$1000,"&lt;="&amp;A4,Board!O$3:O$1000,"="&amp;""),"")</f>
        <v>0</v>
      </c>
      <c r="G4">
        <f ca="1">IF(TODAY()&gt;=$A4,COUNTIFS(Board!O$3:O$1000,"&lt;="&amp;B4,Board!P$3:P$1000,"="&amp;""),"")</f>
        <v>0</v>
      </c>
      <c r="H4">
        <f t="shared" ca="1" si="1"/>
        <v>0</v>
      </c>
      <c r="I4">
        <f ca="1">IF(TODAY()&gt;=$A4,COUNTIFS(Board!P$3:P$1000,"&lt;="&amp;A4,Board!Q$3:Q$1000,"="&amp;""),"")</f>
        <v>0</v>
      </c>
      <c r="J4">
        <f ca="1">IF(TODAY()&gt;=$A4,COUNTIFS(Board!Q$3:Q$1000,"&lt;="&amp;B4,Board!R$3:R$1000,"="&amp;""),"")</f>
        <v>0</v>
      </c>
      <c r="K4">
        <f t="shared" ca="1" si="2"/>
        <v>0</v>
      </c>
      <c r="L4">
        <f ca="1">IF(TODAY()&gt;=A4,COUNTIFS(Board!R$3:R$1000,"&lt;="&amp;A4),"")</f>
        <v>2</v>
      </c>
      <c r="M4">
        <f t="shared" ref="M4:M67" ca="1" si="3">IF(TODAY()&gt;=A4,B4+E4+H4+K4+L4-L3,"")</f>
        <v>0</v>
      </c>
    </row>
    <row r="5" spans="1:13" ht="14.45" x14ac:dyDescent="0.3">
      <c r="A5" s="4">
        <v>42802</v>
      </c>
      <c r="B5">
        <f ca="1">IF(TODAY()&gt;=$A5,COUNTIFS(Board!K$3:K$1000,"&lt;="&amp;A5,Board!L$3:L$1000,"="&amp;""),"")</f>
        <v>1</v>
      </c>
      <c r="C5">
        <f ca="1">IF(TODAY()&gt;=$A5,COUNTIFS(Board!L$3:L$1000,"&lt;="&amp;B5,Board!M$3:M$1000,"="&amp;""),"")</f>
        <v>0</v>
      </c>
      <c r="D5">
        <f ca="1">IF(TODAY()&gt;=$A5,COUNTIFS(Board!M$3:M$1000,"&lt;="&amp;C5,Board!N$3:N$1000,"="&amp;""),"")</f>
        <v>0</v>
      </c>
      <c r="E5">
        <f t="shared" ca="1" si="0"/>
        <v>0</v>
      </c>
      <c r="F5">
        <f ca="1">IF(TODAY()&gt;=$A5,COUNTIFS(Board!N$3:N$1000,"&lt;="&amp;A5,Board!O$3:O$1000,"="&amp;""),"")</f>
        <v>0</v>
      </c>
      <c r="G5">
        <f ca="1">IF(TODAY()&gt;=$A5,COUNTIFS(Board!O$3:O$1000,"&lt;="&amp;B5,Board!P$3:P$1000,"="&amp;""),"")</f>
        <v>0</v>
      </c>
      <c r="H5">
        <f t="shared" ca="1" si="1"/>
        <v>0</v>
      </c>
      <c r="I5">
        <f ca="1">IF(TODAY()&gt;=$A5,COUNTIFS(Board!P$3:P$1000,"&lt;="&amp;A5,Board!Q$3:Q$1000,"="&amp;""),"")</f>
        <v>0</v>
      </c>
      <c r="J5">
        <f ca="1">IF(TODAY()&gt;=$A5,COUNTIFS(Board!Q$3:Q$1000,"&lt;="&amp;B5,Board!R$3:R$1000,"="&amp;""),"")</f>
        <v>0</v>
      </c>
      <c r="K5">
        <f t="shared" ca="1" si="2"/>
        <v>0</v>
      </c>
      <c r="L5">
        <f ca="1">IF(TODAY()&gt;=A5,COUNTIFS(Board!R$3:R$1000,"&lt;="&amp;A5),"")</f>
        <v>3</v>
      </c>
      <c r="M5">
        <f t="shared" ca="1" si="3"/>
        <v>2</v>
      </c>
    </row>
    <row r="6" spans="1:13" ht="14.45" x14ac:dyDescent="0.3">
      <c r="A6" s="4">
        <v>42803</v>
      </c>
      <c r="B6">
        <f ca="1">IF(TODAY()&gt;=$A6,COUNTIFS(Board!K$3:K$1000,"&lt;="&amp;A6,Board!L$3:L$1000,"="&amp;""),"")</f>
        <v>1</v>
      </c>
      <c r="C6">
        <f ca="1">IF(TODAY()&gt;=$A6,COUNTIFS(Board!L$3:L$1000,"&lt;="&amp;B6,Board!M$3:M$1000,"="&amp;""),"")</f>
        <v>0</v>
      </c>
      <c r="D6">
        <f ca="1">IF(TODAY()&gt;=$A6,COUNTIFS(Board!M$3:M$1000,"&lt;="&amp;C6,Board!N$3:N$1000,"="&amp;""),"")</f>
        <v>0</v>
      </c>
      <c r="E6">
        <f t="shared" ca="1" si="0"/>
        <v>0</v>
      </c>
      <c r="F6">
        <f ca="1">IF(TODAY()&gt;=$A6,COUNTIFS(Board!N$3:N$1000,"&lt;="&amp;A6,Board!O$3:O$1000,"="&amp;""),"")</f>
        <v>0</v>
      </c>
      <c r="G6">
        <f ca="1">IF(TODAY()&gt;=$A6,COUNTIFS(Board!O$3:O$1000,"&lt;="&amp;B6,Board!P$3:P$1000,"="&amp;""),"")</f>
        <v>0</v>
      </c>
      <c r="H6">
        <f t="shared" ca="1" si="1"/>
        <v>0</v>
      </c>
      <c r="I6">
        <f ca="1">IF(TODAY()&gt;=$A6,COUNTIFS(Board!P$3:P$1000,"&lt;="&amp;A6,Board!Q$3:Q$1000,"="&amp;""),"")</f>
        <v>0</v>
      </c>
      <c r="J6">
        <f ca="1">IF(TODAY()&gt;=$A6,COUNTIFS(Board!Q$3:Q$1000,"&lt;="&amp;B6,Board!R$3:R$1000,"="&amp;""),"")</f>
        <v>0</v>
      </c>
      <c r="K6">
        <f t="shared" ca="1" si="2"/>
        <v>0</v>
      </c>
      <c r="L6">
        <f ca="1">IF(TODAY()&gt;=A6,COUNTIFS(Board!R$3:R$1000,"&lt;="&amp;A6),"")</f>
        <v>3</v>
      </c>
      <c r="M6">
        <f t="shared" ca="1" si="3"/>
        <v>1</v>
      </c>
    </row>
    <row r="7" spans="1:13" ht="14.45" x14ac:dyDescent="0.3">
      <c r="A7" s="4">
        <v>42804</v>
      </c>
      <c r="B7">
        <f ca="1">IF(TODAY()&gt;=$A7,COUNTIFS(Board!K$3:K$1000,"&lt;="&amp;A7,Board!L$3:L$1000,"="&amp;""),"")</f>
        <v>1</v>
      </c>
      <c r="C7">
        <f ca="1">IF(TODAY()&gt;=$A7,COUNTIFS(Board!L$3:L$1000,"&lt;="&amp;B7,Board!M$3:M$1000,"="&amp;""),"")</f>
        <v>0</v>
      </c>
      <c r="D7">
        <f ca="1">IF(TODAY()&gt;=$A7,COUNTIFS(Board!M$3:M$1000,"&lt;="&amp;C7,Board!N$3:N$1000,"="&amp;""),"")</f>
        <v>0</v>
      </c>
      <c r="E7">
        <f t="shared" ca="1" si="0"/>
        <v>0</v>
      </c>
      <c r="F7">
        <f ca="1">IF(TODAY()&gt;=$A7,COUNTIFS(Board!N$3:N$1000,"&lt;="&amp;A7,Board!O$3:O$1000,"="&amp;""),"")</f>
        <v>0</v>
      </c>
      <c r="G7">
        <f ca="1">IF(TODAY()&gt;=$A7,COUNTIFS(Board!O$3:O$1000,"&lt;="&amp;B7,Board!P$3:P$1000,"="&amp;""),"")</f>
        <v>0</v>
      </c>
      <c r="H7">
        <f t="shared" ca="1" si="1"/>
        <v>0</v>
      </c>
      <c r="I7">
        <f ca="1">IF(TODAY()&gt;=$A7,COUNTIFS(Board!P$3:P$1000,"&lt;="&amp;A7,Board!Q$3:Q$1000,"="&amp;""),"")</f>
        <v>1</v>
      </c>
      <c r="J7">
        <f ca="1">IF(TODAY()&gt;=$A7,COUNTIFS(Board!Q$3:Q$1000,"&lt;="&amp;B7,Board!R$3:R$1000,"="&amp;""),"")</f>
        <v>0</v>
      </c>
      <c r="K7">
        <f t="shared" ca="1" si="2"/>
        <v>1</v>
      </c>
      <c r="L7">
        <f ca="1">IF(TODAY()&gt;=A7,COUNTIFS(Board!R$3:R$1000,"&lt;="&amp;A7),"")</f>
        <v>3</v>
      </c>
      <c r="M7">
        <f t="shared" ca="1" si="3"/>
        <v>2</v>
      </c>
    </row>
    <row r="8" spans="1:13" ht="14.45" x14ac:dyDescent="0.3">
      <c r="A8" s="4">
        <v>42805</v>
      </c>
      <c r="B8">
        <f ca="1">IF(TODAY()&gt;=$A8,COUNTIFS(Board!K$3:K$1000,"&lt;="&amp;A8,Board!L$3:L$1000,"="&amp;""),"")</f>
        <v>1</v>
      </c>
      <c r="C8">
        <f ca="1">IF(TODAY()&gt;=$A8,COUNTIFS(Board!L$3:L$1000,"&lt;="&amp;B8,Board!M$3:M$1000,"="&amp;""),"")</f>
        <v>0</v>
      </c>
      <c r="D8">
        <f ca="1">IF(TODAY()&gt;=$A8,COUNTIFS(Board!M$3:M$1000,"&lt;="&amp;C8,Board!N$3:N$1000,"="&amp;""),"")</f>
        <v>0</v>
      </c>
      <c r="E8">
        <f t="shared" ca="1" si="0"/>
        <v>0</v>
      </c>
      <c r="F8">
        <f ca="1">IF(TODAY()&gt;=$A8,COUNTIFS(Board!N$3:N$1000,"&lt;="&amp;A8,Board!O$3:O$1000,"="&amp;""),"")</f>
        <v>0</v>
      </c>
      <c r="G8">
        <f ca="1">IF(TODAY()&gt;=$A8,COUNTIFS(Board!O$3:O$1000,"&lt;="&amp;B8,Board!P$3:P$1000,"="&amp;""),"")</f>
        <v>0</v>
      </c>
      <c r="H8">
        <f t="shared" ca="1" si="1"/>
        <v>0</v>
      </c>
      <c r="I8">
        <f ca="1">IF(TODAY()&gt;=$A8,COUNTIFS(Board!P$3:P$1000,"&lt;="&amp;A8,Board!Q$3:Q$1000,"="&amp;""),"")</f>
        <v>1</v>
      </c>
      <c r="J8">
        <f ca="1">IF(TODAY()&gt;=$A8,COUNTIFS(Board!Q$3:Q$1000,"&lt;="&amp;B8,Board!R$3:R$1000,"="&amp;""),"")</f>
        <v>0</v>
      </c>
      <c r="K8">
        <f t="shared" ca="1" si="2"/>
        <v>1</v>
      </c>
      <c r="L8">
        <f ca="1">IF(TODAY()&gt;=A8,COUNTIFS(Board!R$3:R$1000,"&lt;="&amp;A8),"")</f>
        <v>3</v>
      </c>
      <c r="M8">
        <f t="shared" ca="1" si="3"/>
        <v>2</v>
      </c>
    </row>
    <row r="9" spans="1:13" ht="14.45" x14ac:dyDescent="0.3">
      <c r="A9" s="4">
        <v>42806</v>
      </c>
      <c r="B9">
        <f ca="1">IF(TODAY()&gt;=$A9,COUNTIFS(Board!K$3:K$1000,"&lt;="&amp;A9,Board!L$3:L$1000,"="&amp;""),"")</f>
        <v>1</v>
      </c>
      <c r="C9">
        <f ca="1">IF(TODAY()&gt;=$A9,COUNTIFS(Board!L$3:L$1000,"&lt;="&amp;B9,Board!M$3:M$1000,"="&amp;""),"")</f>
        <v>0</v>
      </c>
      <c r="D9">
        <f ca="1">IF(TODAY()&gt;=$A9,COUNTIFS(Board!M$3:M$1000,"&lt;="&amp;C9,Board!N$3:N$1000,"="&amp;""),"")</f>
        <v>0</v>
      </c>
      <c r="E9">
        <f t="shared" ca="1" si="0"/>
        <v>0</v>
      </c>
      <c r="F9">
        <f ca="1">IF(TODAY()&gt;=$A9,COUNTIFS(Board!N$3:N$1000,"&lt;="&amp;A9,Board!O$3:O$1000,"="&amp;""),"")</f>
        <v>0</v>
      </c>
      <c r="G9">
        <f ca="1">IF(TODAY()&gt;=$A9,COUNTIFS(Board!O$3:O$1000,"&lt;="&amp;B9,Board!P$3:P$1000,"="&amp;""),"")</f>
        <v>0</v>
      </c>
      <c r="H9">
        <f t="shared" ca="1" si="1"/>
        <v>0</v>
      </c>
      <c r="I9">
        <f ca="1">IF(TODAY()&gt;=$A9,COUNTIFS(Board!P$3:P$1000,"&lt;="&amp;A9,Board!Q$3:Q$1000,"="&amp;""),"")</f>
        <v>1</v>
      </c>
      <c r="J9">
        <f ca="1">IF(TODAY()&gt;=$A9,COUNTIFS(Board!Q$3:Q$1000,"&lt;="&amp;B9,Board!R$3:R$1000,"="&amp;""),"")</f>
        <v>0</v>
      </c>
      <c r="K9">
        <f t="shared" ca="1" si="2"/>
        <v>1</v>
      </c>
      <c r="L9">
        <f ca="1">IF(TODAY()&gt;=A9,COUNTIFS(Board!R$3:R$1000,"&lt;="&amp;A9),"")</f>
        <v>3</v>
      </c>
      <c r="M9">
        <f t="shared" ca="1" si="3"/>
        <v>2</v>
      </c>
    </row>
    <row r="10" spans="1:13" ht="14.45" x14ac:dyDescent="0.3">
      <c r="A10" s="4">
        <v>42807</v>
      </c>
      <c r="B10">
        <f ca="1">IF(TODAY()&gt;=$A10,COUNTIFS(Board!K$3:K$1000,"&lt;="&amp;A10,Board!L$3:L$1000,"="&amp;""),"")</f>
        <v>1</v>
      </c>
      <c r="C10">
        <f ca="1">IF(TODAY()&gt;=$A10,COUNTIFS(Board!L$3:L$1000,"&lt;="&amp;B10,Board!M$3:M$1000,"="&amp;""),"")</f>
        <v>0</v>
      </c>
      <c r="D10">
        <f ca="1">IF(TODAY()&gt;=$A10,COUNTIFS(Board!M$3:M$1000,"&lt;="&amp;C10,Board!N$3:N$1000,"="&amp;""),"")</f>
        <v>0</v>
      </c>
      <c r="E10">
        <f t="shared" ca="1" si="0"/>
        <v>0</v>
      </c>
      <c r="F10">
        <f ca="1">IF(TODAY()&gt;=$A10,COUNTIFS(Board!N$3:N$1000,"&lt;="&amp;A10,Board!O$3:O$1000,"="&amp;""),"")</f>
        <v>0</v>
      </c>
      <c r="G10">
        <f ca="1">IF(TODAY()&gt;=$A10,COUNTIFS(Board!O$3:O$1000,"&lt;="&amp;B10,Board!P$3:P$1000,"="&amp;""),"")</f>
        <v>0</v>
      </c>
      <c r="H10">
        <f t="shared" ca="1" si="1"/>
        <v>0</v>
      </c>
      <c r="I10">
        <f ca="1">IF(TODAY()&gt;=$A10,COUNTIFS(Board!P$3:P$1000,"&lt;="&amp;A10,Board!Q$3:Q$1000,"="&amp;""),"")</f>
        <v>1</v>
      </c>
      <c r="J10">
        <f ca="1">IF(TODAY()&gt;=$A10,COUNTIFS(Board!Q$3:Q$1000,"&lt;="&amp;B10,Board!R$3:R$1000,"="&amp;""),"")</f>
        <v>0</v>
      </c>
      <c r="K10">
        <f t="shared" ca="1" si="2"/>
        <v>1</v>
      </c>
      <c r="L10">
        <f ca="1">IF(TODAY()&gt;=A10,COUNTIFS(Board!R$3:R$1000,"&lt;="&amp;A10),"")</f>
        <v>3</v>
      </c>
      <c r="M10">
        <f t="shared" ca="1" si="3"/>
        <v>2</v>
      </c>
    </row>
    <row r="11" spans="1:13" ht="14.45" x14ac:dyDescent="0.3">
      <c r="A11" s="4">
        <v>42808</v>
      </c>
      <c r="B11">
        <f ca="1">IF(TODAY()&gt;=$A11,COUNTIFS(Board!K$3:K$1000,"&lt;="&amp;A11,Board!L$3:L$1000,"="&amp;""),"")</f>
        <v>4</v>
      </c>
      <c r="C11">
        <f ca="1">IF(TODAY()&gt;=$A11,COUNTIFS(Board!L$3:L$1000,"&lt;="&amp;B11,Board!M$3:M$1000,"="&amp;""),"")</f>
        <v>0</v>
      </c>
      <c r="D11">
        <f ca="1">IF(TODAY()&gt;=$A11,COUNTIFS(Board!M$3:M$1000,"&lt;="&amp;C11,Board!N$3:N$1000,"="&amp;""),"")</f>
        <v>0</v>
      </c>
      <c r="E11">
        <f t="shared" ca="1" si="0"/>
        <v>0</v>
      </c>
      <c r="F11">
        <f ca="1">IF(TODAY()&gt;=$A11,COUNTIFS(Board!N$3:N$1000,"&lt;="&amp;A11,Board!O$3:O$1000,"="&amp;""),"")</f>
        <v>0</v>
      </c>
      <c r="G11">
        <f ca="1">IF(TODAY()&gt;=$A11,COUNTIFS(Board!O$3:O$1000,"&lt;="&amp;B11,Board!P$3:P$1000,"="&amp;""),"")</f>
        <v>0</v>
      </c>
      <c r="H11">
        <f t="shared" ca="1" si="1"/>
        <v>0</v>
      </c>
      <c r="I11">
        <f ca="1">IF(TODAY()&gt;=$A11,COUNTIFS(Board!P$3:P$1000,"&lt;="&amp;A11,Board!Q$3:Q$1000,"="&amp;""),"")</f>
        <v>1</v>
      </c>
      <c r="J11">
        <f ca="1">IF(TODAY()&gt;=$A11,COUNTIFS(Board!Q$3:Q$1000,"&lt;="&amp;B11,Board!R$3:R$1000,"="&amp;""),"")</f>
        <v>0</v>
      </c>
      <c r="K11">
        <f t="shared" ca="1" si="2"/>
        <v>1</v>
      </c>
      <c r="L11">
        <f ca="1">IF(TODAY()&gt;=A11,COUNTIFS(Board!R$3:R$1000,"&lt;="&amp;A11),"")</f>
        <v>3</v>
      </c>
      <c r="M11">
        <f t="shared" ca="1" si="3"/>
        <v>5</v>
      </c>
    </row>
    <row r="12" spans="1:13" ht="14.45" x14ac:dyDescent="0.3">
      <c r="A12" s="4">
        <v>42809</v>
      </c>
      <c r="B12">
        <f ca="1">IF(TODAY()&gt;=$A12,COUNTIFS(Board!K$3:K$1000,"&lt;="&amp;A12,Board!L$3:L$1000,"="&amp;""),"")</f>
        <v>4</v>
      </c>
      <c r="C12">
        <f ca="1">IF(TODAY()&gt;=$A12,COUNTIFS(Board!L$3:L$1000,"&lt;="&amp;B12,Board!M$3:M$1000,"="&amp;""),"")</f>
        <v>0</v>
      </c>
      <c r="D12">
        <f ca="1">IF(TODAY()&gt;=$A12,COUNTIFS(Board!M$3:M$1000,"&lt;="&amp;C12,Board!N$3:N$1000,"="&amp;""),"")</f>
        <v>0</v>
      </c>
      <c r="E12">
        <f t="shared" ca="1" si="0"/>
        <v>0</v>
      </c>
      <c r="F12">
        <f ca="1">IF(TODAY()&gt;=$A12,COUNTIFS(Board!N$3:N$1000,"&lt;="&amp;A12,Board!O$3:O$1000,"="&amp;""),"")</f>
        <v>1</v>
      </c>
      <c r="G12">
        <f ca="1">IF(TODAY()&gt;=$A12,COUNTIFS(Board!O$3:O$1000,"&lt;="&amp;B12,Board!P$3:P$1000,"="&amp;""),"")</f>
        <v>0</v>
      </c>
      <c r="H12">
        <f t="shared" ca="1" si="1"/>
        <v>1</v>
      </c>
      <c r="I12">
        <f ca="1">IF(TODAY()&gt;=$A12,COUNTIFS(Board!P$3:P$1000,"&lt;="&amp;A12,Board!Q$3:Q$1000,"="&amp;""),"")</f>
        <v>1</v>
      </c>
      <c r="J12">
        <f ca="1">IF(TODAY()&gt;=$A12,COUNTIFS(Board!Q$3:Q$1000,"&lt;="&amp;B12,Board!R$3:R$1000,"="&amp;""),"")</f>
        <v>0</v>
      </c>
      <c r="K12">
        <f t="shared" ca="1" si="2"/>
        <v>1</v>
      </c>
      <c r="L12">
        <f ca="1">IF(TODAY()&gt;=A12,COUNTIFS(Board!R$3:R$1000,"&lt;="&amp;A12),"")</f>
        <v>5</v>
      </c>
      <c r="M12">
        <f t="shared" ca="1" si="3"/>
        <v>8</v>
      </c>
    </row>
    <row r="13" spans="1:13" ht="14.45" x14ac:dyDescent="0.3">
      <c r="A13" s="4">
        <v>42810</v>
      </c>
      <c r="B13">
        <f ca="1">IF(TODAY()&gt;=$A13,COUNTIFS(Board!K$3:K$1000,"&lt;="&amp;A13,Board!L$3:L$1000,"="&amp;""),"")</f>
        <v>4</v>
      </c>
      <c r="C13">
        <f ca="1">IF(TODAY()&gt;=$A13,COUNTIFS(Board!L$3:L$1000,"&lt;="&amp;B13,Board!M$3:M$1000,"="&amp;""),"")</f>
        <v>0</v>
      </c>
      <c r="D13">
        <f ca="1">IF(TODAY()&gt;=$A13,COUNTIFS(Board!M$3:M$1000,"&lt;="&amp;C13,Board!N$3:N$1000,"="&amp;""),"")</f>
        <v>0</v>
      </c>
      <c r="E13">
        <f t="shared" ca="1" si="0"/>
        <v>0</v>
      </c>
      <c r="F13">
        <f ca="1">IF(TODAY()&gt;=$A13,COUNTIFS(Board!N$3:N$1000,"&lt;="&amp;A13,Board!O$3:O$1000,"="&amp;""),"")</f>
        <v>1</v>
      </c>
      <c r="G13">
        <f ca="1">IF(TODAY()&gt;=$A13,COUNTIFS(Board!O$3:O$1000,"&lt;="&amp;B13,Board!P$3:P$1000,"="&amp;""),"")</f>
        <v>0</v>
      </c>
      <c r="H13">
        <f t="shared" ca="1" si="1"/>
        <v>1</v>
      </c>
      <c r="I13">
        <f ca="1">IF(TODAY()&gt;=$A13,COUNTIFS(Board!P$3:P$1000,"&lt;="&amp;A13,Board!Q$3:Q$1000,"="&amp;""),"")</f>
        <v>1</v>
      </c>
      <c r="J13">
        <f ca="1">IF(TODAY()&gt;=$A13,COUNTIFS(Board!Q$3:Q$1000,"&lt;="&amp;B13,Board!R$3:R$1000,"="&amp;""),"")</f>
        <v>0</v>
      </c>
      <c r="K13">
        <f t="shared" ca="1" si="2"/>
        <v>1</v>
      </c>
      <c r="L13">
        <f ca="1">IF(TODAY()&gt;=A13,COUNTIFS(Board!R$3:R$1000,"&lt;="&amp;A13),"")</f>
        <v>5</v>
      </c>
      <c r="M13">
        <f t="shared" ca="1" si="3"/>
        <v>6</v>
      </c>
    </row>
    <row r="14" spans="1:13" ht="14.45" x14ac:dyDescent="0.3">
      <c r="A14" s="4">
        <v>42811</v>
      </c>
      <c r="B14" t="str">
        <f ca="1">IF(TODAY()&gt;=$A14,COUNTIFS(Board!K$3:K$1000,"&lt;="&amp;A14,Board!L$3:L$1000,"="&amp;""),"")</f>
        <v/>
      </c>
      <c r="C14" t="str">
        <f ca="1">IF(TODAY()&gt;=$A14,COUNTIFS(Board!L$3:L$1000,"&lt;="&amp;B14,Board!M$3:M$1000,"="&amp;""),"")</f>
        <v/>
      </c>
      <c r="D14" t="str">
        <f ca="1">IF(TODAY()&gt;=$A14,COUNTIFS(Board!M$3:M$1000,"&lt;="&amp;C14,Board!N$3:N$1000,"="&amp;""),"")</f>
        <v/>
      </c>
      <c r="E14" t="str">
        <f t="shared" ca="1" si="0"/>
        <v/>
      </c>
      <c r="F14" t="str">
        <f ca="1">IF(TODAY()&gt;=$A14,COUNTIFS(Board!N$3:N$1000,"&lt;="&amp;A14,Board!O$3:O$1000,"="&amp;""),"")</f>
        <v/>
      </c>
      <c r="G14" t="str">
        <f ca="1">IF(TODAY()&gt;=$A14,COUNTIFS(Board!O$3:O$1000,"&lt;="&amp;B14,Board!P$3:P$1000,"="&amp;""),"")</f>
        <v/>
      </c>
      <c r="H14" t="str">
        <f t="shared" ca="1" si="1"/>
        <v/>
      </c>
      <c r="I14" t="str">
        <f ca="1">IF(TODAY()&gt;=$A14,COUNTIFS(Board!P$3:P$1000,"&lt;="&amp;A14,Board!Q$3:Q$1000,"="&amp;""),"")</f>
        <v/>
      </c>
      <c r="J14" t="str">
        <f ca="1">IF(TODAY()&gt;=$A14,COUNTIFS(Board!Q$3:Q$1000,"&lt;="&amp;B14,Board!R$3:R$1000,"="&amp;""),"")</f>
        <v/>
      </c>
      <c r="K14" t="str">
        <f t="shared" ca="1" si="2"/>
        <v/>
      </c>
      <c r="L14" t="str">
        <f ca="1">IF(TODAY()&gt;=A14,COUNTIFS(Board!R$3:R$1000,"&lt;="&amp;A14),"")</f>
        <v/>
      </c>
      <c r="M14" t="str">
        <f t="shared" ca="1" si="3"/>
        <v/>
      </c>
    </row>
    <row r="15" spans="1:13" ht="14.45" x14ac:dyDescent="0.3">
      <c r="A15" s="4">
        <v>42812</v>
      </c>
      <c r="B15" t="str">
        <f ca="1">IF(TODAY()&gt;=$A15,COUNTIFS(Board!K$3:K$1000,"&lt;="&amp;A15,Board!L$3:L$1000,"="&amp;""),"")</f>
        <v/>
      </c>
      <c r="C15" t="str">
        <f ca="1">IF(TODAY()&gt;=$A15,COUNTIFS(Board!L$3:L$1000,"&lt;="&amp;B15,Board!M$3:M$1000,"="&amp;""),"")</f>
        <v/>
      </c>
      <c r="D15" t="str">
        <f ca="1">IF(TODAY()&gt;=$A15,COUNTIFS(Board!M$3:M$1000,"&lt;="&amp;C15,Board!N$3:N$1000,"="&amp;""),"")</f>
        <v/>
      </c>
      <c r="E15" t="str">
        <f t="shared" ref="E15:E78" ca="1" si="4">IF(D15&lt;&gt;"",SUM(C15:D15),"")</f>
        <v/>
      </c>
      <c r="F15" t="str">
        <f ca="1">IF(TODAY()&gt;=$A15,COUNTIFS(Board!N$3:N$1000,"&lt;="&amp;A15,Board!O$3:O$1000,"="&amp;""),"")</f>
        <v/>
      </c>
      <c r="G15" t="str">
        <f ca="1">IF(TODAY()&gt;=$A15,COUNTIFS(Board!O$3:O$1000,"&lt;="&amp;B15,Board!P$3:P$1000,"="&amp;""),"")</f>
        <v/>
      </c>
      <c r="H15" t="str">
        <f t="shared" ref="H15:H78" ca="1" si="5">IF(G15&lt;&gt;"",SUM(F15:G15),"")</f>
        <v/>
      </c>
      <c r="I15" t="str">
        <f ca="1">IF(TODAY()&gt;=$A15,COUNTIFS(Board!P$3:P$1000,"&lt;="&amp;A15,Board!Q$3:Q$1000,"="&amp;""),"")</f>
        <v/>
      </c>
      <c r="J15" t="str">
        <f ca="1">IF(TODAY()&gt;=$A15,COUNTIFS(Board!Q$3:Q$1000,"&lt;="&amp;B15,Board!R$3:R$1000,"="&amp;""),"")</f>
        <v/>
      </c>
      <c r="K15" t="str">
        <f t="shared" ref="K15:K78" ca="1" si="6">IF(J15&lt;&gt;"",SUM(I15:J15),"")</f>
        <v/>
      </c>
      <c r="L15" t="str">
        <f ca="1">IF(TODAY()&gt;=A15,COUNTIFS(Board!R$3:R$1000,"&lt;="&amp;A15),"")</f>
        <v/>
      </c>
      <c r="M15" t="str">
        <f t="shared" ca="1" si="3"/>
        <v/>
      </c>
    </row>
    <row r="16" spans="1:13" ht="14.45" x14ac:dyDescent="0.3">
      <c r="A16" s="4">
        <v>42813</v>
      </c>
      <c r="B16" t="str">
        <f ca="1">IF(TODAY()&gt;=$A16,COUNTIFS(Board!K$3:K$1000,"&lt;="&amp;A16,Board!L$3:L$1000,"="&amp;""),"")</f>
        <v/>
      </c>
      <c r="C16" t="str">
        <f ca="1">IF(TODAY()&gt;=$A16,COUNTIFS(Board!L$3:L$1000,"&lt;="&amp;B16,Board!M$3:M$1000,"="&amp;""),"")</f>
        <v/>
      </c>
      <c r="D16" t="str">
        <f ca="1">IF(TODAY()&gt;=$A16,COUNTIFS(Board!M$3:M$1000,"&lt;="&amp;C16,Board!N$3:N$1000,"="&amp;""),"")</f>
        <v/>
      </c>
      <c r="E16" t="str">
        <f t="shared" ca="1" si="4"/>
        <v/>
      </c>
      <c r="F16" t="str">
        <f ca="1">IF(TODAY()&gt;=$A16,COUNTIFS(Board!N$3:N$1000,"&lt;="&amp;A16,Board!O$3:O$1000,"="&amp;""),"")</f>
        <v/>
      </c>
      <c r="G16" t="str">
        <f ca="1">IF(TODAY()&gt;=$A16,COUNTIFS(Board!O$3:O$1000,"&lt;="&amp;B16,Board!P$3:P$1000,"="&amp;""),"")</f>
        <v/>
      </c>
      <c r="H16" t="str">
        <f t="shared" ca="1" si="5"/>
        <v/>
      </c>
      <c r="I16" t="str">
        <f ca="1">IF(TODAY()&gt;=$A16,COUNTIFS(Board!P$3:P$1000,"&lt;="&amp;A16,Board!Q$3:Q$1000,"="&amp;""),"")</f>
        <v/>
      </c>
      <c r="J16" t="str">
        <f ca="1">IF(TODAY()&gt;=$A16,COUNTIFS(Board!Q$3:Q$1000,"&lt;="&amp;B16,Board!R$3:R$1000,"="&amp;""),"")</f>
        <v/>
      </c>
      <c r="K16" t="str">
        <f t="shared" ca="1" si="6"/>
        <v/>
      </c>
      <c r="L16" t="str">
        <f ca="1">IF(TODAY()&gt;=A16,COUNTIFS(Board!R$3:R$1000,"&lt;="&amp;A16),"")</f>
        <v/>
      </c>
      <c r="M16" t="str">
        <f t="shared" ca="1" si="3"/>
        <v/>
      </c>
    </row>
    <row r="17" spans="1:13" ht="14.45" x14ac:dyDescent="0.3">
      <c r="A17" s="4">
        <v>42814</v>
      </c>
      <c r="B17" t="str">
        <f ca="1">IF(TODAY()&gt;=$A17,COUNTIFS(Board!K$3:K$1000,"&lt;="&amp;A17,Board!L$3:L$1000,"="&amp;""),"")</f>
        <v/>
      </c>
      <c r="C17" t="str">
        <f ca="1">IF(TODAY()&gt;=$A17,COUNTIFS(Board!L$3:L$1000,"&lt;="&amp;B17,Board!M$3:M$1000,"="&amp;""),"")</f>
        <v/>
      </c>
      <c r="D17" t="str">
        <f ca="1">IF(TODAY()&gt;=$A17,COUNTIFS(Board!M$3:M$1000,"&lt;="&amp;C17,Board!N$3:N$1000,"="&amp;""),"")</f>
        <v/>
      </c>
      <c r="E17" t="str">
        <f t="shared" ca="1" si="4"/>
        <v/>
      </c>
      <c r="F17" t="str">
        <f ca="1">IF(TODAY()&gt;=$A17,COUNTIFS(Board!N$3:N$1000,"&lt;="&amp;A17,Board!O$3:O$1000,"="&amp;""),"")</f>
        <v/>
      </c>
      <c r="G17" t="str">
        <f ca="1">IF(TODAY()&gt;=$A17,COUNTIFS(Board!O$3:O$1000,"&lt;="&amp;B17,Board!P$3:P$1000,"="&amp;""),"")</f>
        <v/>
      </c>
      <c r="H17" t="str">
        <f t="shared" ca="1" si="5"/>
        <v/>
      </c>
      <c r="I17" t="str">
        <f ca="1">IF(TODAY()&gt;=$A17,COUNTIFS(Board!P$3:P$1000,"&lt;="&amp;A17,Board!Q$3:Q$1000,"="&amp;""),"")</f>
        <v/>
      </c>
      <c r="J17" t="str">
        <f ca="1">IF(TODAY()&gt;=$A17,COUNTIFS(Board!Q$3:Q$1000,"&lt;="&amp;B17,Board!R$3:R$1000,"="&amp;""),"")</f>
        <v/>
      </c>
      <c r="K17" t="str">
        <f t="shared" ca="1" si="6"/>
        <v/>
      </c>
      <c r="L17" t="str">
        <f ca="1">IF(TODAY()&gt;=A17,COUNTIFS(Board!R$3:R$1000,"&lt;="&amp;A17),"")</f>
        <v/>
      </c>
      <c r="M17" t="str">
        <f t="shared" ca="1" si="3"/>
        <v/>
      </c>
    </row>
    <row r="18" spans="1:13" ht="14.45" x14ac:dyDescent="0.3">
      <c r="A18" s="4">
        <v>42815</v>
      </c>
      <c r="B18" t="str">
        <f ca="1">IF(TODAY()&gt;=$A18,COUNTIFS(Board!K$3:K$1000,"&lt;="&amp;A18,Board!L$3:L$1000,"="&amp;""),"")</f>
        <v/>
      </c>
      <c r="C18" t="str">
        <f ca="1">IF(TODAY()&gt;=$A18,COUNTIFS(Board!L$3:L$1000,"&lt;="&amp;B18,Board!M$3:M$1000,"="&amp;""),"")</f>
        <v/>
      </c>
      <c r="D18" t="str">
        <f ca="1">IF(TODAY()&gt;=$A18,COUNTIFS(Board!M$3:M$1000,"&lt;="&amp;C18,Board!N$3:N$1000,"="&amp;""),"")</f>
        <v/>
      </c>
      <c r="E18" t="str">
        <f t="shared" ca="1" si="4"/>
        <v/>
      </c>
      <c r="F18" t="str">
        <f ca="1">IF(TODAY()&gt;=$A18,COUNTIFS(Board!N$3:N$1000,"&lt;="&amp;A18,Board!O$3:O$1000,"="&amp;""),"")</f>
        <v/>
      </c>
      <c r="G18" t="str">
        <f ca="1">IF(TODAY()&gt;=$A18,COUNTIFS(Board!O$3:O$1000,"&lt;="&amp;B18,Board!P$3:P$1000,"="&amp;""),"")</f>
        <v/>
      </c>
      <c r="H18" t="str">
        <f t="shared" ca="1" si="5"/>
        <v/>
      </c>
      <c r="I18" t="str">
        <f ca="1">IF(TODAY()&gt;=$A18,COUNTIFS(Board!P$3:P$1000,"&lt;="&amp;A18,Board!Q$3:Q$1000,"="&amp;""),"")</f>
        <v/>
      </c>
      <c r="J18" t="str">
        <f ca="1">IF(TODAY()&gt;=$A18,COUNTIFS(Board!Q$3:Q$1000,"&lt;="&amp;B18,Board!R$3:R$1000,"="&amp;""),"")</f>
        <v/>
      </c>
      <c r="K18" t="str">
        <f t="shared" ca="1" si="6"/>
        <v/>
      </c>
      <c r="L18" t="str">
        <f ca="1">IF(TODAY()&gt;=A18,COUNTIFS(Board!R$3:R$1000,"&lt;="&amp;A18),"")</f>
        <v/>
      </c>
      <c r="M18" t="str">
        <f t="shared" ca="1" si="3"/>
        <v/>
      </c>
    </row>
    <row r="19" spans="1:13" ht="14.45" x14ac:dyDescent="0.3">
      <c r="A19" s="4">
        <v>42816</v>
      </c>
      <c r="B19" t="str">
        <f ca="1">IF(TODAY()&gt;=$A19,COUNTIFS(Board!K$3:K$1000,"&lt;="&amp;A19,Board!L$3:L$1000,"="&amp;""),"")</f>
        <v/>
      </c>
      <c r="C19" t="str">
        <f ca="1">IF(TODAY()&gt;=$A19,COUNTIFS(Board!L$3:L$1000,"&lt;="&amp;B19,Board!M$3:M$1000,"="&amp;""),"")</f>
        <v/>
      </c>
      <c r="D19" t="str">
        <f ca="1">IF(TODAY()&gt;=$A19,COUNTIFS(Board!M$3:M$1000,"&lt;="&amp;C19,Board!N$3:N$1000,"="&amp;""),"")</f>
        <v/>
      </c>
      <c r="E19" t="str">
        <f t="shared" ca="1" si="4"/>
        <v/>
      </c>
      <c r="F19" t="str">
        <f ca="1">IF(TODAY()&gt;=$A19,COUNTIFS(Board!N$3:N$1000,"&lt;="&amp;A19,Board!O$3:O$1000,"="&amp;""),"")</f>
        <v/>
      </c>
      <c r="G19" t="str">
        <f ca="1">IF(TODAY()&gt;=$A19,COUNTIFS(Board!O$3:O$1000,"&lt;="&amp;B19,Board!P$3:P$1000,"="&amp;""),"")</f>
        <v/>
      </c>
      <c r="H19" t="str">
        <f t="shared" ca="1" si="5"/>
        <v/>
      </c>
      <c r="I19" t="str">
        <f ca="1">IF(TODAY()&gt;=$A19,COUNTIFS(Board!P$3:P$1000,"&lt;="&amp;A19,Board!Q$3:Q$1000,"="&amp;""),"")</f>
        <v/>
      </c>
      <c r="J19" t="str">
        <f ca="1">IF(TODAY()&gt;=$A19,COUNTIFS(Board!Q$3:Q$1000,"&lt;="&amp;B19,Board!R$3:R$1000,"="&amp;""),"")</f>
        <v/>
      </c>
      <c r="K19" t="str">
        <f t="shared" ca="1" si="6"/>
        <v/>
      </c>
      <c r="L19" t="str">
        <f ca="1">IF(TODAY()&gt;=A19,COUNTIFS(Board!R$3:R$1000,"&lt;="&amp;A19),"")</f>
        <v/>
      </c>
      <c r="M19" t="str">
        <f t="shared" ca="1" si="3"/>
        <v/>
      </c>
    </row>
    <row r="20" spans="1:13" ht="14.45" x14ac:dyDescent="0.3">
      <c r="A20" s="4">
        <v>42817</v>
      </c>
      <c r="B20" t="str">
        <f ca="1">IF(TODAY()&gt;=$A20,COUNTIFS(Board!K$3:K$1000,"&lt;="&amp;A20,Board!L$3:L$1000,"="&amp;""),"")</f>
        <v/>
      </c>
      <c r="C20" t="str">
        <f ca="1">IF(TODAY()&gt;=$A20,COUNTIFS(Board!L$3:L$1000,"&lt;="&amp;B20,Board!M$3:M$1000,"="&amp;""),"")</f>
        <v/>
      </c>
      <c r="D20" t="str">
        <f ca="1">IF(TODAY()&gt;=$A20,COUNTIFS(Board!M$3:M$1000,"&lt;="&amp;C20,Board!N$3:N$1000,"="&amp;""),"")</f>
        <v/>
      </c>
      <c r="E20" t="str">
        <f t="shared" ca="1" si="4"/>
        <v/>
      </c>
      <c r="F20" t="str">
        <f ca="1">IF(TODAY()&gt;=$A20,COUNTIFS(Board!N$3:N$1000,"&lt;="&amp;A20,Board!O$3:O$1000,"="&amp;""),"")</f>
        <v/>
      </c>
      <c r="G20" t="str">
        <f ca="1">IF(TODAY()&gt;=$A20,COUNTIFS(Board!O$3:O$1000,"&lt;="&amp;B20,Board!P$3:P$1000,"="&amp;""),"")</f>
        <v/>
      </c>
      <c r="H20" t="str">
        <f t="shared" ca="1" si="5"/>
        <v/>
      </c>
      <c r="I20" t="str">
        <f ca="1">IF(TODAY()&gt;=$A20,COUNTIFS(Board!P$3:P$1000,"&lt;="&amp;A20,Board!Q$3:Q$1000,"="&amp;""),"")</f>
        <v/>
      </c>
      <c r="J20" t="str">
        <f ca="1">IF(TODAY()&gt;=$A20,COUNTIFS(Board!Q$3:Q$1000,"&lt;="&amp;B20,Board!R$3:R$1000,"="&amp;""),"")</f>
        <v/>
      </c>
      <c r="K20" t="str">
        <f t="shared" ca="1" si="6"/>
        <v/>
      </c>
      <c r="L20" t="str">
        <f ca="1">IF(TODAY()&gt;=A20,COUNTIFS(Board!R$3:R$1000,"&lt;="&amp;A20),"")</f>
        <v/>
      </c>
      <c r="M20" t="str">
        <f t="shared" ca="1" si="3"/>
        <v/>
      </c>
    </row>
    <row r="21" spans="1:13" ht="14.45" x14ac:dyDescent="0.3">
      <c r="A21" s="4">
        <v>42818</v>
      </c>
      <c r="B21" t="str">
        <f ca="1">IF(TODAY()&gt;=$A21,COUNTIFS(Board!K$3:K$1000,"&lt;="&amp;A21,Board!L$3:L$1000,"="&amp;""),"")</f>
        <v/>
      </c>
      <c r="C21" t="str">
        <f ca="1">IF(TODAY()&gt;=$A21,COUNTIFS(Board!L$3:L$1000,"&lt;="&amp;B21,Board!M$3:M$1000,"="&amp;""),"")</f>
        <v/>
      </c>
      <c r="D21" t="str">
        <f ca="1">IF(TODAY()&gt;=$A21,COUNTIFS(Board!M$3:M$1000,"&lt;="&amp;C21,Board!N$3:N$1000,"="&amp;""),"")</f>
        <v/>
      </c>
      <c r="E21" t="str">
        <f t="shared" ca="1" si="4"/>
        <v/>
      </c>
      <c r="F21" t="str">
        <f ca="1">IF(TODAY()&gt;=$A21,COUNTIFS(Board!N$3:N$1000,"&lt;="&amp;A21,Board!O$3:O$1000,"="&amp;""),"")</f>
        <v/>
      </c>
      <c r="G21" t="str">
        <f ca="1">IF(TODAY()&gt;=$A21,COUNTIFS(Board!O$3:O$1000,"&lt;="&amp;B21,Board!P$3:P$1000,"="&amp;""),"")</f>
        <v/>
      </c>
      <c r="H21" t="str">
        <f t="shared" ca="1" si="5"/>
        <v/>
      </c>
      <c r="I21" t="str">
        <f ca="1">IF(TODAY()&gt;=$A21,COUNTIFS(Board!P$3:P$1000,"&lt;="&amp;A21,Board!Q$3:Q$1000,"="&amp;""),"")</f>
        <v/>
      </c>
      <c r="J21" t="str">
        <f ca="1">IF(TODAY()&gt;=$A21,COUNTIFS(Board!Q$3:Q$1000,"&lt;="&amp;B21,Board!R$3:R$1000,"="&amp;""),"")</f>
        <v/>
      </c>
      <c r="K21" t="str">
        <f t="shared" ca="1" si="6"/>
        <v/>
      </c>
      <c r="L21" t="str">
        <f ca="1">IF(TODAY()&gt;=A21,COUNTIFS(Board!R$3:R$1000,"&lt;="&amp;A21),"")</f>
        <v/>
      </c>
      <c r="M21" t="str">
        <f t="shared" ca="1" si="3"/>
        <v/>
      </c>
    </row>
    <row r="22" spans="1:13" ht="14.45" x14ac:dyDescent="0.3">
      <c r="A22" s="4">
        <v>42819</v>
      </c>
      <c r="B22" t="str">
        <f ca="1">IF(TODAY()&gt;=$A22,COUNTIFS(Board!K$3:K$1000,"&lt;="&amp;A22,Board!L$3:L$1000,"="&amp;""),"")</f>
        <v/>
      </c>
      <c r="C22" t="str">
        <f ca="1">IF(TODAY()&gt;=$A22,COUNTIFS(Board!L$3:L$1000,"&lt;="&amp;B22,Board!M$3:M$1000,"="&amp;""),"")</f>
        <v/>
      </c>
      <c r="D22" t="str">
        <f ca="1">IF(TODAY()&gt;=$A22,COUNTIFS(Board!M$3:M$1000,"&lt;="&amp;C22,Board!N$3:N$1000,"="&amp;""),"")</f>
        <v/>
      </c>
      <c r="E22" t="str">
        <f t="shared" ca="1" si="4"/>
        <v/>
      </c>
      <c r="F22" t="str">
        <f ca="1">IF(TODAY()&gt;=$A22,COUNTIFS(Board!N$3:N$1000,"&lt;="&amp;A22,Board!O$3:O$1000,"="&amp;""),"")</f>
        <v/>
      </c>
      <c r="G22" t="str">
        <f ca="1">IF(TODAY()&gt;=$A22,COUNTIFS(Board!O$3:O$1000,"&lt;="&amp;B22,Board!P$3:P$1000,"="&amp;""),"")</f>
        <v/>
      </c>
      <c r="H22" t="str">
        <f t="shared" ca="1" si="5"/>
        <v/>
      </c>
      <c r="I22" t="str">
        <f ca="1">IF(TODAY()&gt;=$A22,COUNTIFS(Board!P$3:P$1000,"&lt;="&amp;A22,Board!Q$3:Q$1000,"="&amp;""),"")</f>
        <v/>
      </c>
      <c r="J22" t="str">
        <f ca="1">IF(TODAY()&gt;=$A22,COUNTIFS(Board!Q$3:Q$1000,"&lt;="&amp;B22,Board!R$3:R$1000,"="&amp;""),"")</f>
        <v/>
      </c>
      <c r="K22" t="str">
        <f t="shared" ca="1" si="6"/>
        <v/>
      </c>
      <c r="L22" t="str">
        <f ca="1">IF(TODAY()&gt;=A22,COUNTIFS(Board!R$3:R$1000,"&lt;="&amp;A22),"")</f>
        <v/>
      </c>
      <c r="M22" t="str">
        <f t="shared" ca="1" si="3"/>
        <v/>
      </c>
    </row>
    <row r="23" spans="1:13" ht="14.45" x14ac:dyDescent="0.3">
      <c r="A23" s="4">
        <v>42820</v>
      </c>
      <c r="B23" t="str">
        <f ca="1">IF(TODAY()&gt;=$A23,COUNTIFS(Board!K$3:K$1000,"&lt;="&amp;A23,Board!L$3:L$1000,"="&amp;""),"")</f>
        <v/>
      </c>
      <c r="C23" t="str">
        <f ca="1">IF(TODAY()&gt;=$A23,COUNTIFS(Board!L$3:L$1000,"&lt;="&amp;B23,Board!M$3:M$1000,"="&amp;""),"")</f>
        <v/>
      </c>
      <c r="D23" t="str">
        <f ca="1">IF(TODAY()&gt;=$A23,COUNTIFS(Board!M$3:M$1000,"&lt;="&amp;C23,Board!N$3:N$1000,"="&amp;""),"")</f>
        <v/>
      </c>
      <c r="E23" t="str">
        <f t="shared" ca="1" si="4"/>
        <v/>
      </c>
      <c r="F23" t="str">
        <f ca="1">IF(TODAY()&gt;=$A23,COUNTIFS(Board!N$3:N$1000,"&lt;="&amp;A23,Board!O$3:O$1000,"="&amp;""),"")</f>
        <v/>
      </c>
      <c r="G23" t="str">
        <f ca="1">IF(TODAY()&gt;=$A23,COUNTIFS(Board!O$3:O$1000,"&lt;="&amp;B23,Board!P$3:P$1000,"="&amp;""),"")</f>
        <v/>
      </c>
      <c r="H23" t="str">
        <f t="shared" ca="1" si="5"/>
        <v/>
      </c>
      <c r="I23" t="str">
        <f ca="1">IF(TODAY()&gt;=$A23,COUNTIFS(Board!P$3:P$1000,"&lt;="&amp;A23,Board!Q$3:Q$1000,"="&amp;""),"")</f>
        <v/>
      </c>
      <c r="J23" t="str">
        <f ca="1">IF(TODAY()&gt;=$A23,COUNTIFS(Board!Q$3:Q$1000,"&lt;="&amp;B23,Board!R$3:R$1000,"="&amp;""),"")</f>
        <v/>
      </c>
      <c r="K23" t="str">
        <f t="shared" ca="1" si="6"/>
        <v/>
      </c>
      <c r="L23" t="str">
        <f ca="1">IF(TODAY()&gt;=A23,COUNTIFS(Board!R$3:R$1000,"&lt;="&amp;A23),"")</f>
        <v/>
      </c>
      <c r="M23" t="str">
        <f t="shared" ca="1" si="3"/>
        <v/>
      </c>
    </row>
    <row r="24" spans="1:13" ht="14.45" x14ac:dyDescent="0.3">
      <c r="A24" s="4">
        <v>42821</v>
      </c>
      <c r="B24" t="str">
        <f ca="1">IF(TODAY()&gt;=$A24,COUNTIFS(Board!K$3:K$1000,"&lt;="&amp;A24,Board!L$3:L$1000,"="&amp;""),"")</f>
        <v/>
      </c>
      <c r="C24" t="str">
        <f ca="1">IF(TODAY()&gt;=$A24,COUNTIFS(Board!L$3:L$1000,"&lt;="&amp;B24,Board!M$3:M$1000,"="&amp;""),"")</f>
        <v/>
      </c>
      <c r="D24" t="str">
        <f ca="1">IF(TODAY()&gt;=$A24,COUNTIFS(Board!M$3:M$1000,"&lt;="&amp;C24,Board!N$3:N$1000,"="&amp;""),"")</f>
        <v/>
      </c>
      <c r="E24" t="str">
        <f t="shared" ca="1" si="4"/>
        <v/>
      </c>
      <c r="F24" t="str">
        <f ca="1">IF(TODAY()&gt;=$A24,COUNTIFS(Board!N$3:N$1000,"&lt;="&amp;A24,Board!O$3:O$1000,"="&amp;""),"")</f>
        <v/>
      </c>
      <c r="G24" t="str">
        <f ca="1">IF(TODAY()&gt;=$A24,COUNTIFS(Board!O$3:O$1000,"&lt;="&amp;B24,Board!P$3:P$1000,"="&amp;""),"")</f>
        <v/>
      </c>
      <c r="H24" t="str">
        <f t="shared" ca="1" si="5"/>
        <v/>
      </c>
      <c r="I24" t="str">
        <f ca="1">IF(TODAY()&gt;=$A24,COUNTIFS(Board!P$3:P$1000,"&lt;="&amp;A24,Board!Q$3:Q$1000,"="&amp;""),"")</f>
        <v/>
      </c>
      <c r="J24" t="str">
        <f ca="1">IF(TODAY()&gt;=$A24,COUNTIFS(Board!Q$3:Q$1000,"&lt;="&amp;B24,Board!R$3:R$1000,"="&amp;""),"")</f>
        <v/>
      </c>
      <c r="K24" t="str">
        <f t="shared" ca="1" si="6"/>
        <v/>
      </c>
      <c r="L24" t="str">
        <f ca="1">IF(TODAY()&gt;=A24,COUNTIFS(Board!R$3:R$1000,"&lt;="&amp;A24),"")</f>
        <v/>
      </c>
      <c r="M24" t="str">
        <f t="shared" ca="1" si="3"/>
        <v/>
      </c>
    </row>
    <row r="25" spans="1:13" ht="14.45" x14ac:dyDescent="0.3">
      <c r="A25" s="4">
        <v>42822</v>
      </c>
      <c r="B25" t="str">
        <f ca="1">IF(TODAY()&gt;=$A25,COUNTIFS(Board!K$3:K$1000,"&lt;="&amp;A25,Board!L$3:L$1000,"="&amp;""),"")</f>
        <v/>
      </c>
      <c r="C25" t="str">
        <f ca="1">IF(TODAY()&gt;=$A25,COUNTIFS(Board!L$3:L$1000,"&lt;="&amp;B25,Board!M$3:M$1000,"="&amp;""),"")</f>
        <v/>
      </c>
      <c r="D25" t="str">
        <f ca="1">IF(TODAY()&gt;=$A25,COUNTIFS(Board!M$3:M$1000,"&lt;="&amp;C25,Board!N$3:N$1000,"="&amp;""),"")</f>
        <v/>
      </c>
      <c r="E25" t="str">
        <f t="shared" ca="1" si="4"/>
        <v/>
      </c>
      <c r="F25" t="str">
        <f ca="1">IF(TODAY()&gt;=$A25,COUNTIFS(Board!N$3:N$1000,"&lt;="&amp;A25,Board!O$3:O$1000,"="&amp;""),"")</f>
        <v/>
      </c>
      <c r="G25" t="str">
        <f ca="1">IF(TODAY()&gt;=$A25,COUNTIFS(Board!O$3:O$1000,"&lt;="&amp;B25,Board!P$3:P$1000,"="&amp;""),"")</f>
        <v/>
      </c>
      <c r="H25" t="str">
        <f t="shared" ca="1" si="5"/>
        <v/>
      </c>
      <c r="I25" t="str">
        <f ca="1">IF(TODAY()&gt;=$A25,COUNTIFS(Board!P$3:P$1000,"&lt;="&amp;A25,Board!Q$3:Q$1000,"="&amp;""),"")</f>
        <v/>
      </c>
      <c r="J25" t="str">
        <f ca="1">IF(TODAY()&gt;=$A25,COUNTIFS(Board!Q$3:Q$1000,"&lt;="&amp;B25,Board!R$3:R$1000,"="&amp;""),"")</f>
        <v/>
      </c>
      <c r="K25" t="str">
        <f t="shared" ca="1" si="6"/>
        <v/>
      </c>
      <c r="L25" t="str">
        <f ca="1">IF(TODAY()&gt;=A25,COUNTIFS(Board!R$3:R$1000,"&lt;="&amp;A25),"")</f>
        <v/>
      </c>
      <c r="M25" t="str">
        <f t="shared" ca="1" si="3"/>
        <v/>
      </c>
    </row>
    <row r="26" spans="1:13" x14ac:dyDescent="0.25">
      <c r="A26" s="4">
        <v>42823</v>
      </c>
      <c r="B26" t="str">
        <f ca="1">IF(TODAY()&gt;=$A26,COUNTIFS(Board!K$3:K$1000,"&lt;="&amp;A26,Board!L$3:L$1000,"="&amp;""),"")</f>
        <v/>
      </c>
      <c r="C26" t="str">
        <f ca="1">IF(TODAY()&gt;=$A26,COUNTIFS(Board!L$3:L$1000,"&lt;="&amp;B26,Board!M$3:M$1000,"="&amp;""),"")</f>
        <v/>
      </c>
      <c r="D26" t="str">
        <f ca="1">IF(TODAY()&gt;=$A26,COUNTIFS(Board!M$3:M$1000,"&lt;="&amp;C26,Board!N$3:N$1000,"="&amp;""),"")</f>
        <v/>
      </c>
      <c r="E26" t="str">
        <f t="shared" ca="1" si="4"/>
        <v/>
      </c>
      <c r="F26" t="str">
        <f ca="1">IF(TODAY()&gt;=$A26,COUNTIFS(Board!N$3:N$1000,"&lt;="&amp;A26,Board!O$3:O$1000,"="&amp;""),"")</f>
        <v/>
      </c>
      <c r="G26" t="str">
        <f ca="1">IF(TODAY()&gt;=$A26,COUNTIFS(Board!O$3:O$1000,"&lt;="&amp;B26,Board!P$3:P$1000,"="&amp;""),"")</f>
        <v/>
      </c>
      <c r="H26" t="str">
        <f t="shared" ca="1" si="5"/>
        <v/>
      </c>
      <c r="I26" t="str">
        <f ca="1">IF(TODAY()&gt;=$A26,COUNTIFS(Board!P$3:P$1000,"&lt;="&amp;A26,Board!Q$3:Q$1000,"="&amp;""),"")</f>
        <v/>
      </c>
      <c r="J26" t="str">
        <f ca="1">IF(TODAY()&gt;=$A26,COUNTIFS(Board!Q$3:Q$1000,"&lt;="&amp;B26,Board!R$3:R$1000,"="&amp;""),"")</f>
        <v/>
      </c>
      <c r="K26" t="str">
        <f t="shared" ca="1" si="6"/>
        <v/>
      </c>
      <c r="L26" t="str">
        <f ca="1">IF(TODAY()&gt;=A26,COUNTIFS(Board!R$3:R$1000,"&lt;="&amp;A26),"")</f>
        <v/>
      </c>
      <c r="M26" t="str">
        <f t="shared" ca="1" si="3"/>
        <v/>
      </c>
    </row>
    <row r="27" spans="1:13" x14ac:dyDescent="0.25">
      <c r="A27" s="4">
        <v>42824</v>
      </c>
      <c r="B27" t="str">
        <f ca="1">IF(TODAY()&gt;=$A27,COUNTIFS(Board!K$3:K$1000,"&lt;="&amp;A27,Board!L$3:L$1000,"="&amp;""),"")</f>
        <v/>
      </c>
      <c r="C27" t="str">
        <f ca="1">IF(TODAY()&gt;=$A27,COUNTIFS(Board!L$3:L$1000,"&lt;="&amp;B27,Board!M$3:M$1000,"="&amp;""),"")</f>
        <v/>
      </c>
      <c r="D27" t="str">
        <f ca="1">IF(TODAY()&gt;=$A27,COUNTIFS(Board!M$3:M$1000,"&lt;="&amp;C27,Board!N$3:N$1000,"="&amp;""),"")</f>
        <v/>
      </c>
      <c r="E27" t="str">
        <f t="shared" ca="1" si="4"/>
        <v/>
      </c>
      <c r="F27" t="str">
        <f ca="1">IF(TODAY()&gt;=$A27,COUNTIFS(Board!N$3:N$1000,"&lt;="&amp;A27,Board!O$3:O$1000,"="&amp;""),"")</f>
        <v/>
      </c>
      <c r="G27" t="str">
        <f ca="1">IF(TODAY()&gt;=$A27,COUNTIFS(Board!O$3:O$1000,"&lt;="&amp;B27,Board!P$3:P$1000,"="&amp;""),"")</f>
        <v/>
      </c>
      <c r="H27" t="str">
        <f t="shared" ca="1" si="5"/>
        <v/>
      </c>
      <c r="I27" t="str">
        <f ca="1">IF(TODAY()&gt;=$A27,COUNTIFS(Board!P$3:P$1000,"&lt;="&amp;A27,Board!Q$3:Q$1000,"="&amp;""),"")</f>
        <v/>
      </c>
      <c r="J27" t="str">
        <f ca="1">IF(TODAY()&gt;=$A27,COUNTIFS(Board!Q$3:Q$1000,"&lt;="&amp;B27,Board!R$3:R$1000,"="&amp;""),"")</f>
        <v/>
      </c>
      <c r="K27" t="str">
        <f t="shared" ca="1" si="6"/>
        <v/>
      </c>
      <c r="L27" t="str">
        <f ca="1">IF(TODAY()&gt;=A27,COUNTIFS(Board!R$3:R$1000,"&lt;="&amp;A27),"")</f>
        <v/>
      </c>
      <c r="M27" t="str">
        <f t="shared" ca="1" si="3"/>
        <v/>
      </c>
    </row>
    <row r="28" spans="1:13" x14ac:dyDescent="0.25">
      <c r="A28" s="4">
        <v>42825</v>
      </c>
      <c r="B28" t="str">
        <f ca="1">IF(TODAY()&gt;=$A28,COUNTIFS(Board!K$3:K$1000,"&lt;="&amp;A28,Board!L$3:L$1000,"="&amp;""),"")</f>
        <v/>
      </c>
      <c r="C28" t="str">
        <f ca="1">IF(TODAY()&gt;=$A28,COUNTIFS(Board!L$3:L$1000,"&lt;="&amp;B28,Board!M$3:M$1000,"="&amp;""),"")</f>
        <v/>
      </c>
      <c r="D28" t="str">
        <f ca="1">IF(TODAY()&gt;=$A28,COUNTIFS(Board!M$3:M$1000,"&lt;="&amp;C28,Board!N$3:N$1000,"="&amp;""),"")</f>
        <v/>
      </c>
      <c r="E28" t="str">
        <f t="shared" ca="1" si="4"/>
        <v/>
      </c>
      <c r="F28" t="str">
        <f ca="1">IF(TODAY()&gt;=$A28,COUNTIFS(Board!N$3:N$1000,"&lt;="&amp;A28,Board!O$3:O$1000,"="&amp;""),"")</f>
        <v/>
      </c>
      <c r="G28" t="str">
        <f ca="1">IF(TODAY()&gt;=$A28,COUNTIFS(Board!O$3:O$1000,"&lt;="&amp;B28,Board!P$3:P$1000,"="&amp;""),"")</f>
        <v/>
      </c>
      <c r="H28" t="str">
        <f t="shared" ca="1" si="5"/>
        <v/>
      </c>
      <c r="I28" t="str">
        <f ca="1">IF(TODAY()&gt;=$A28,COUNTIFS(Board!P$3:P$1000,"&lt;="&amp;A28,Board!Q$3:Q$1000,"="&amp;""),"")</f>
        <v/>
      </c>
      <c r="J28" t="str">
        <f ca="1">IF(TODAY()&gt;=$A28,COUNTIFS(Board!Q$3:Q$1000,"&lt;="&amp;B28,Board!R$3:R$1000,"="&amp;""),"")</f>
        <v/>
      </c>
      <c r="K28" t="str">
        <f t="shared" ca="1" si="6"/>
        <v/>
      </c>
      <c r="L28" t="str">
        <f ca="1">IF(TODAY()&gt;=A28,COUNTIFS(Board!R$3:R$1000,"&lt;="&amp;A28),"")</f>
        <v/>
      </c>
      <c r="M28" t="str">
        <f t="shared" ca="1" si="3"/>
        <v/>
      </c>
    </row>
    <row r="29" spans="1:13" x14ac:dyDescent="0.25">
      <c r="A29" s="4">
        <v>42826</v>
      </c>
      <c r="B29" t="str">
        <f ca="1">IF(TODAY()&gt;=$A29,COUNTIFS(Board!K$3:K$1000,"&lt;="&amp;A29,Board!L$3:L$1000,"="&amp;""),"")</f>
        <v/>
      </c>
      <c r="C29" t="str">
        <f ca="1">IF(TODAY()&gt;=$A29,COUNTIFS(Board!L$3:L$1000,"&lt;="&amp;B29,Board!M$3:M$1000,"="&amp;""),"")</f>
        <v/>
      </c>
      <c r="D29" t="str">
        <f ca="1">IF(TODAY()&gt;=$A29,COUNTIFS(Board!M$3:M$1000,"&lt;="&amp;C29,Board!N$3:N$1000,"="&amp;""),"")</f>
        <v/>
      </c>
      <c r="E29" t="str">
        <f t="shared" ca="1" si="4"/>
        <v/>
      </c>
      <c r="F29" t="str">
        <f ca="1">IF(TODAY()&gt;=$A29,COUNTIFS(Board!N$3:N$1000,"&lt;="&amp;A29,Board!O$3:O$1000,"="&amp;""),"")</f>
        <v/>
      </c>
      <c r="G29" t="str">
        <f ca="1">IF(TODAY()&gt;=$A29,COUNTIFS(Board!O$3:O$1000,"&lt;="&amp;B29,Board!P$3:P$1000,"="&amp;""),"")</f>
        <v/>
      </c>
      <c r="H29" t="str">
        <f t="shared" ca="1" si="5"/>
        <v/>
      </c>
      <c r="I29" t="str">
        <f ca="1">IF(TODAY()&gt;=$A29,COUNTIFS(Board!P$3:P$1000,"&lt;="&amp;A29,Board!Q$3:Q$1000,"="&amp;""),"")</f>
        <v/>
      </c>
      <c r="J29" t="str">
        <f ca="1">IF(TODAY()&gt;=$A29,COUNTIFS(Board!Q$3:Q$1000,"&lt;="&amp;B29,Board!R$3:R$1000,"="&amp;""),"")</f>
        <v/>
      </c>
      <c r="K29" t="str">
        <f t="shared" ca="1" si="6"/>
        <v/>
      </c>
      <c r="L29" t="str">
        <f ca="1">IF(TODAY()&gt;=A29,COUNTIFS(Board!R$3:R$1000,"&lt;="&amp;A29),"")</f>
        <v/>
      </c>
      <c r="M29" t="str">
        <f t="shared" ca="1" si="3"/>
        <v/>
      </c>
    </row>
    <row r="30" spans="1:13" x14ac:dyDescent="0.25">
      <c r="A30" s="4">
        <v>42827</v>
      </c>
      <c r="B30" t="str">
        <f ca="1">IF(TODAY()&gt;=$A30,COUNTIFS(Board!K$3:K$1000,"&lt;="&amp;A30,Board!L$3:L$1000,"="&amp;""),"")</f>
        <v/>
      </c>
      <c r="C30" t="str">
        <f ca="1">IF(TODAY()&gt;=$A30,COUNTIFS(Board!L$3:L$1000,"&lt;="&amp;B30,Board!M$3:M$1000,"="&amp;""),"")</f>
        <v/>
      </c>
      <c r="D30" t="str">
        <f ca="1">IF(TODAY()&gt;=$A30,COUNTIFS(Board!M$3:M$1000,"&lt;="&amp;C30,Board!N$3:N$1000,"="&amp;""),"")</f>
        <v/>
      </c>
      <c r="E30" t="str">
        <f t="shared" ca="1" si="4"/>
        <v/>
      </c>
      <c r="F30" t="str">
        <f ca="1">IF(TODAY()&gt;=$A30,COUNTIFS(Board!N$3:N$1000,"&lt;="&amp;A30,Board!O$3:O$1000,"="&amp;""),"")</f>
        <v/>
      </c>
      <c r="G30" t="str">
        <f ca="1">IF(TODAY()&gt;=$A30,COUNTIFS(Board!O$3:O$1000,"&lt;="&amp;B30,Board!P$3:P$1000,"="&amp;""),"")</f>
        <v/>
      </c>
      <c r="H30" t="str">
        <f t="shared" ca="1" si="5"/>
        <v/>
      </c>
      <c r="I30" t="str">
        <f ca="1">IF(TODAY()&gt;=$A30,COUNTIFS(Board!P$3:P$1000,"&lt;="&amp;A30,Board!Q$3:Q$1000,"="&amp;""),"")</f>
        <v/>
      </c>
      <c r="J30" t="str">
        <f ca="1">IF(TODAY()&gt;=$A30,COUNTIFS(Board!Q$3:Q$1000,"&lt;="&amp;B30,Board!R$3:R$1000,"="&amp;""),"")</f>
        <v/>
      </c>
      <c r="K30" t="str">
        <f t="shared" ca="1" si="6"/>
        <v/>
      </c>
      <c r="L30" t="str">
        <f ca="1">IF(TODAY()&gt;=A30,COUNTIFS(Board!R$3:R$1000,"&lt;="&amp;A30),"")</f>
        <v/>
      </c>
      <c r="M30" t="str">
        <f t="shared" ca="1" si="3"/>
        <v/>
      </c>
    </row>
    <row r="31" spans="1:13" x14ac:dyDescent="0.25">
      <c r="A31" s="4">
        <v>42828</v>
      </c>
      <c r="B31" t="str">
        <f ca="1">IF(TODAY()&gt;=$A31,COUNTIFS(Board!K$3:K$1000,"&lt;="&amp;A31,Board!L$3:L$1000,"="&amp;""),"")</f>
        <v/>
      </c>
      <c r="C31" t="str">
        <f ca="1">IF(TODAY()&gt;=$A31,COUNTIFS(Board!L$3:L$1000,"&lt;="&amp;B31,Board!M$3:M$1000,"="&amp;""),"")</f>
        <v/>
      </c>
      <c r="D31" t="str">
        <f ca="1">IF(TODAY()&gt;=$A31,COUNTIFS(Board!M$3:M$1000,"&lt;="&amp;C31,Board!N$3:N$1000,"="&amp;""),"")</f>
        <v/>
      </c>
      <c r="E31" t="str">
        <f t="shared" ca="1" si="4"/>
        <v/>
      </c>
      <c r="F31" t="str">
        <f ca="1">IF(TODAY()&gt;=$A31,COUNTIFS(Board!N$3:N$1000,"&lt;="&amp;A31,Board!O$3:O$1000,"="&amp;""),"")</f>
        <v/>
      </c>
      <c r="G31" t="str">
        <f ca="1">IF(TODAY()&gt;=$A31,COUNTIFS(Board!O$3:O$1000,"&lt;="&amp;B31,Board!P$3:P$1000,"="&amp;""),"")</f>
        <v/>
      </c>
      <c r="H31" t="str">
        <f t="shared" ca="1" si="5"/>
        <v/>
      </c>
      <c r="I31" t="str">
        <f ca="1">IF(TODAY()&gt;=$A31,COUNTIFS(Board!P$3:P$1000,"&lt;="&amp;A31,Board!Q$3:Q$1000,"="&amp;""),"")</f>
        <v/>
      </c>
      <c r="J31" t="str">
        <f ca="1">IF(TODAY()&gt;=$A31,COUNTIFS(Board!Q$3:Q$1000,"&lt;="&amp;B31,Board!R$3:R$1000,"="&amp;""),"")</f>
        <v/>
      </c>
      <c r="K31" t="str">
        <f t="shared" ca="1" si="6"/>
        <v/>
      </c>
      <c r="L31" t="str">
        <f ca="1">IF(TODAY()&gt;=A31,COUNTIFS(Board!R$3:R$1000,"&lt;="&amp;A31),"")</f>
        <v/>
      </c>
      <c r="M31" t="str">
        <f t="shared" ca="1" si="3"/>
        <v/>
      </c>
    </row>
    <row r="32" spans="1:13" x14ac:dyDescent="0.25">
      <c r="A32" s="4">
        <v>42829</v>
      </c>
      <c r="B32" t="str">
        <f ca="1">IF(TODAY()&gt;=$A32,COUNTIFS(Board!K$3:K$1000,"&lt;="&amp;A32,Board!L$3:L$1000,"="&amp;""),"")</f>
        <v/>
      </c>
      <c r="C32" t="str">
        <f ca="1">IF(TODAY()&gt;=$A32,COUNTIFS(Board!L$3:L$1000,"&lt;="&amp;B32,Board!M$3:M$1000,"="&amp;""),"")</f>
        <v/>
      </c>
      <c r="D32" t="str">
        <f ca="1">IF(TODAY()&gt;=$A32,COUNTIFS(Board!M$3:M$1000,"&lt;="&amp;C32,Board!N$3:N$1000,"="&amp;""),"")</f>
        <v/>
      </c>
      <c r="E32" t="str">
        <f t="shared" ca="1" si="4"/>
        <v/>
      </c>
      <c r="F32" t="str">
        <f ca="1">IF(TODAY()&gt;=$A32,COUNTIFS(Board!N$3:N$1000,"&lt;="&amp;A32,Board!O$3:O$1000,"="&amp;""),"")</f>
        <v/>
      </c>
      <c r="G32" t="str">
        <f ca="1">IF(TODAY()&gt;=$A32,COUNTIFS(Board!O$3:O$1000,"&lt;="&amp;B32,Board!P$3:P$1000,"="&amp;""),"")</f>
        <v/>
      </c>
      <c r="H32" t="str">
        <f t="shared" ca="1" si="5"/>
        <v/>
      </c>
      <c r="I32" t="str">
        <f ca="1">IF(TODAY()&gt;=$A32,COUNTIFS(Board!P$3:P$1000,"&lt;="&amp;A32,Board!Q$3:Q$1000,"="&amp;""),"")</f>
        <v/>
      </c>
      <c r="J32" t="str">
        <f ca="1">IF(TODAY()&gt;=$A32,COUNTIFS(Board!Q$3:Q$1000,"&lt;="&amp;B32,Board!R$3:R$1000,"="&amp;""),"")</f>
        <v/>
      </c>
      <c r="K32" t="str">
        <f t="shared" ca="1" si="6"/>
        <v/>
      </c>
      <c r="L32" t="str">
        <f ca="1">IF(TODAY()&gt;=A32,COUNTIFS(Board!R$3:R$1000,"&lt;="&amp;A32),"")</f>
        <v/>
      </c>
      <c r="M32" t="str">
        <f t="shared" ca="1" si="3"/>
        <v/>
      </c>
    </row>
    <row r="33" spans="1:13" x14ac:dyDescent="0.25">
      <c r="A33" s="4">
        <v>42830</v>
      </c>
      <c r="B33" t="str">
        <f ca="1">IF(TODAY()&gt;=$A33,COUNTIFS(Board!K$3:K$1000,"&lt;="&amp;A33,Board!L$3:L$1000,"="&amp;""),"")</f>
        <v/>
      </c>
      <c r="C33" t="str">
        <f ca="1">IF(TODAY()&gt;=$A33,COUNTIFS(Board!L$3:L$1000,"&lt;="&amp;B33,Board!M$3:M$1000,"="&amp;""),"")</f>
        <v/>
      </c>
      <c r="D33" t="str">
        <f ca="1">IF(TODAY()&gt;=$A33,COUNTIFS(Board!M$3:M$1000,"&lt;="&amp;C33,Board!N$3:N$1000,"="&amp;""),"")</f>
        <v/>
      </c>
      <c r="E33" t="str">
        <f t="shared" ca="1" si="4"/>
        <v/>
      </c>
      <c r="F33" t="str">
        <f ca="1">IF(TODAY()&gt;=$A33,COUNTIFS(Board!N$3:N$1000,"&lt;="&amp;A33,Board!O$3:O$1000,"="&amp;""),"")</f>
        <v/>
      </c>
      <c r="G33" t="str">
        <f ca="1">IF(TODAY()&gt;=$A33,COUNTIFS(Board!O$3:O$1000,"&lt;="&amp;B33,Board!P$3:P$1000,"="&amp;""),"")</f>
        <v/>
      </c>
      <c r="H33" t="str">
        <f t="shared" ca="1" si="5"/>
        <v/>
      </c>
      <c r="I33" t="str">
        <f ca="1">IF(TODAY()&gt;=$A33,COUNTIFS(Board!P$3:P$1000,"&lt;="&amp;A33,Board!Q$3:Q$1000,"="&amp;""),"")</f>
        <v/>
      </c>
      <c r="J33" t="str">
        <f ca="1">IF(TODAY()&gt;=$A33,COUNTIFS(Board!Q$3:Q$1000,"&lt;="&amp;B33,Board!R$3:R$1000,"="&amp;""),"")</f>
        <v/>
      </c>
      <c r="K33" t="str">
        <f t="shared" ca="1" si="6"/>
        <v/>
      </c>
      <c r="L33" t="str">
        <f ca="1">IF(TODAY()&gt;=A33,COUNTIFS(Board!R$3:R$1000,"&lt;="&amp;A33),"")</f>
        <v/>
      </c>
      <c r="M33" t="str">
        <f t="shared" ca="1" si="3"/>
        <v/>
      </c>
    </row>
    <row r="34" spans="1:13" x14ac:dyDescent="0.25">
      <c r="A34" s="4">
        <v>42831</v>
      </c>
      <c r="B34" t="str">
        <f ca="1">IF(TODAY()&gt;=$A34,COUNTIFS(Board!K$3:K$1000,"&lt;="&amp;A34,Board!L$3:L$1000,"="&amp;""),"")</f>
        <v/>
      </c>
      <c r="C34" t="str">
        <f ca="1">IF(TODAY()&gt;=$A34,COUNTIFS(Board!L$3:L$1000,"&lt;="&amp;B34,Board!M$3:M$1000,"="&amp;""),"")</f>
        <v/>
      </c>
      <c r="D34" t="str">
        <f ca="1">IF(TODAY()&gt;=$A34,COUNTIFS(Board!M$3:M$1000,"&lt;="&amp;C34,Board!N$3:N$1000,"="&amp;""),"")</f>
        <v/>
      </c>
      <c r="E34" t="str">
        <f t="shared" ca="1" si="4"/>
        <v/>
      </c>
      <c r="F34" t="str">
        <f ca="1">IF(TODAY()&gt;=$A34,COUNTIFS(Board!N$3:N$1000,"&lt;="&amp;A34,Board!O$3:O$1000,"="&amp;""),"")</f>
        <v/>
      </c>
      <c r="G34" t="str">
        <f ca="1">IF(TODAY()&gt;=$A34,COUNTIFS(Board!O$3:O$1000,"&lt;="&amp;B34,Board!P$3:P$1000,"="&amp;""),"")</f>
        <v/>
      </c>
      <c r="H34" t="str">
        <f t="shared" ca="1" si="5"/>
        <v/>
      </c>
      <c r="I34" t="str">
        <f ca="1">IF(TODAY()&gt;=$A34,COUNTIFS(Board!P$3:P$1000,"&lt;="&amp;A34,Board!Q$3:Q$1000,"="&amp;""),"")</f>
        <v/>
      </c>
      <c r="J34" t="str">
        <f ca="1">IF(TODAY()&gt;=$A34,COUNTIFS(Board!Q$3:Q$1000,"&lt;="&amp;B34,Board!R$3:R$1000,"="&amp;""),"")</f>
        <v/>
      </c>
      <c r="K34" t="str">
        <f t="shared" ca="1" si="6"/>
        <v/>
      </c>
      <c r="L34" t="str">
        <f ca="1">IF(TODAY()&gt;=A34,COUNTIFS(Board!R$3:R$1000,"&lt;="&amp;A34),"")</f>
        <v/>
      </c>
      <c r="M34" t="str">
        <f t="shared" ca="1" si="3"/>
        <v/>
      </c>
    </row>
    <row r="35" spans="1:13" x14ac:dyDescent="0.25">
      <c r="A35" s="4">
        <v>42832</v>
      </c>
      <c r="B35" t="str">
        <f ca="1">IF(TODAY()&gt;=$A35,COUNTIFS(Board!K$3:K$1000,"&lt;="&amp;A35,Board!L$3:L$1000,"="&amp;""),"")</f>
        <v/>
      </c>
      <c r="C35" t="str">
        <f ca="1">IF(TODAY()&gt;=$A35,COUNTIFS(Board!L$3:L$1000,"&lt;="&amp;B35,Board!M$3:M$1000,"="&amp;""),"")</f>
        <v/>
      </c>
      <c r="D35" t="str">
        <f ca="1">IF(TODAY()&gt;=$A35,COUNTIFS(Board!M$3:M$1000,"&lt;="&amp;C35,Board!N$3:N$1000,"="&amp;""),"")</f>
        <v/>
      </c>
      <c r="E35" t="str">
        <f t="shared" ca="1" si="4"/>
        <v/>
      </c>
      <c r="F35" t="str">
        <f ca="1">IF(TODAY()&gt;=$A35,COUNTIFS(Board!N$3:N$1000,"&lt;="&amp;A35,Board!O$3:O$1000,"="&amp;""),"")</f>
        <v/>
      </c>
      <c r="G35" t="str">
        <f ca="1">IF(TODAY()&gt;=$A35,COUNTIFS(Board!O$3:O$1000,"&lt;="&amp;B35,Board!P$3:P$1000,"="&amp;""),"")</f>
        <v/>
      </c>
      <c r="H35" t="str">
        <f t="shared" ca="1" si="5"/>
        <v/>
      </c>
      <c r="I35" t="str">
        <f ca="1">IF(TODAY()&gt;=$A35,COUNTIFS(Board!P$3:P$1000,"&lt;="&amp;A35,Board!Q$3:Q$1000,"="&amp;""),"")</f>
        <v/>
      </c>
      <c r="J35" t="str">
        <f ca="1">IF(TODAY()&gt;=$A35,COUNTIFS(Board!Q$3:Q$1000,"&lt;="&amp;B35,Board!R$3:R$1000,"="&amp;""),"")</f>
        <v/>
      </c>
      <c r="K35" t="str">
        <f t="shared" ca="1" si="6"/>
        <v/>
      </c>
      <c r="L35" t="str">
        <f ca="1">IF(TODAY()&gt;=A35,COUNTIFS(Board!R$3:R$1000,"&lt;="&amp;A35),"")</f>
        <v/>
      </c>
      <c r="M35" t="str">
        <f t="shared" ca="1" si="3"/>
        <v/>
      </c>
    </row>
    <row r="36" spans="1:13" x14ac:dyDescent="0.25">
      <c r="A36" s="4">
        <v>42833</v>
      </c>
      <c r="B36" t="str">
        <f ca="1">IF(TODAY()&gt;=$A36,COUNTIFS(Board!K$3:K$1000,"&lt;="&amp;A36,Board!L$3:L$1000,"="&amp;""),"")</f>
        <v/>
      </c>
      <c r="C36" t="str">
        <f ca="1">IF(TODAY()&gt;=$A36,COUNTIFS(Board!L$3:L$1000,"&lt;="&amp;B36,Board!M$3:M$1000,"="&amp;""),"")</f>
        <v/>
      </c>
      <c r="D36" t="str">
        <f ca="1">IF(TODAY()&gt;=$A36,COUNTIFS(Board!M$3:M$1000,"&lt;="&amp;C36,Board!N$3:N$1000,"="&amp;""),"")</f>
        <v/>
      </c>
      <c r="E36" t="str">
        <f t="shared" ca="1" si="4"/>
        <v/>
      </c>
      <c r="F36" t="str">
        <f ca="1">IF(TODAY()&gt;=$A36,COUNTIFS(Board!N$3:N$1000,"&lt;="&amp;A36,Board!O$3:O$1000,"="&amp;""),"")</f>
        <v/>
      </c>
      <c r="G36" t="str">
        <f ca="1">IF(TODAY()&gt;=$A36,COUNTIFS(Board!O$3:O$1000,"&lt;="&amp;B36,Board!P$3:P$1000,"="&amp;""),"")</f>
        <v/>
      </c>
      <c r="H36" t="str">
        <f t="shared" ca="1" si="5"/>
        <v/>
      </c>
      <c r="I36" t="str">
        <f ca="1">IF(TODAY()&gt;=$A36,COUNTIFS(Board!P$3:P$1000,"&lt;="&amp;A36,Board!Q$3:Q$1000,"="&amp;""),"")</f>
        <v/>
      </c>
      <c r="J36" t="str">
        <f ca="1">IF(TODAY()&gt;=$A36,COUNTIFS(Board!Q$3:Q$1000,"&lt;="&amp;B36,Board!R$3:R$1000,"="&amp;""),"")</f>
        <v/>
      </c>
      <c r="K36" t="str">
        <f t="shared" ca="1" si="6"/>
        <v/>
      </c>
      <c r="L36" t="str">
        <f ca="1">IF(TODAY()&gt;=A36,COUNTIFS(Board!R$3:R$1000,"&lt;="&amp;A36),"")</f>
        <v/>
      </c>
      <c r="M36" t="str">
        <f t="shared" ca="1" si="3"/>
        <v/>
      </c>
    </row>
    <row r="37" spans="1:13" x14ac:dyDescent="0.25">
      <c r="A37" s="4">
        <v>42834</v>
      </c>
      <c r="B37" t="str">
        <f ca="1">IF(TODAY()&gt;=$A37,COUNTIFS(Board!K$3:K$1000,"&lt;="&amp;A37,Board!L$3:L$1000,"="&amp;""),"")</f>
        <v/>
      </c>
      <c r="C37" t="str">
        <f ca="1">IF(TODAY()&gt;=$A37,COUNTIFS(Board!L$3:L$1000,"&lt;="&amp;B37,Board!M$3:M$1000,"="&amp;""),"")</f>
        <v/>
      </c>
      <c r="D37" t="str">
        <f ca="1">IF(TODAY()&gt;=$A37,COUNTIFS(Board!M$3:M$1000,"&lt;="&amp;C37,Board!N$3:N$1000,"="&amp;""),"")</f>
        <v/>
      </c>
      <c r="E37" t="str">
        <f t="shared" ca="1" si="4"/>
        <v/>
      </c>
      <c r="F37" t="str">
        <f ca="1">IF(TODAY()&gt;=$A37,COUNTIFS(Board!N$3:N$1000,"&lt;="&amp;A37,Board!O$3:O$1000,"="&amp;""),"")</f>
        <v/>
      </c>
      <c r="G37" t="str">
        <f ca="1">IF(TODAY()&gt;=$A37,COUNTIFS(Board!O$3:O$1000,"&lt;="&amp;B37,Board!P$3:P$1000,"="&amp;""),"")</f>
        <v/>
      </c>
      <c r="H37" t="str">
        <f t="shared" ca="1" si="5"/>
        <v/>
      </c>
      <c r="I37" t="str">
        <f ca="1">IF(TODAY()&gt;=$A37,COUNTIFS(Board!P$3:P$1000,"&lt;="&amp;A37,Board!Q$3:Q$1000,"="&amp;""),"")</f>
        <v/>
      </c>
      <c r="J37" t="str">
        <f ca="1">IF(TODAY()&gt;=$A37,COUNTIFS(Board!Q$3:Q$1000,"&lt;="&amp;B37,Board!R$3:R$1000,"="&amp;""),"")</f>
        <v/>
      </c>
      <c r="K37" t="str">
        <f t="shared" ca="1" si="6"/>
        <v/>
      </c>
      <c r="L37" t="str">
        <f ca="1">IF(TODAY()&gt;=A37,COUNTIFS(Board!R$3:R$1000,"&lt;="&amp;A37),"")</f>
        <v/>
      </c>
      <c r="M37" t="str">
        <f t="shared" ca="1" si="3"/>
        <v/>
      </c>
    </row>
    <row r="38" spans="1:13" x14ac:dyDescent="0.25">
      <c r="A38" s="4">
        <v>42835</v>
      </c>
      <c r="B38" t="str">
        <f ca="1">IF(TODAY()&gt;=$A38,COUNTIFS(Board!K$3:K$1000,"&lt;="&amp;A38,Board!L$3:L$1000,"="&amp;""),"")</f>
        <v/>
      </c>
      <c r="C38" t="str">
        <f ca="1">IF(TODAY()&gt;=$A38,COUNTIFS(Board!L$3:L$1000,"&lt;="&amp;B38,Board!M$3:M$1000,"="&amp;""),"")</f>
        <v/>
      </c>
      <c r="D38" t="str">
        <f ca="1">IF(TODAY()&gt;=$A38,COUNTIFS(Board!M$3:M$1000,"&lt;="&amp;C38,Board!N$3:N$1000,"="&amp;""),"")</f>
        <v/>
      </c>
      <c r="E38" t="str">
        <f t="shared" ca="1" si="4"/>
        <v/>
      </c>
      <c r="F38" t="str">
        <f ca="1">IF(TODAY()&gt;=$A38,COUNTIFS(Board!N$3:N$1000,"&lt;="&amp;A38,Board!O$3:O$1000,"="&amp;""),"")</f>
        <v/>
      </c>
      <c r="G38" t="str">
        <f ca="1">IF(TODAY()&gt;=$A38,COUNTIFS(Board!O$3:O$1000,"&lt;="&amp;B38,Board!P$3:P$1000,"="&amp;""),"")</f>
        <v/>
      </c>
      <c r="H38" t="str">
        <f t="shared" ca="1" si="5"/>
        <v/>
      </c>
      <c r="I38" t="str">
        <f ca="1">IF(TODAY()&gt;=$A38,COUNTIFS(Board!P$3:P$1000,"&lt;="&amp;A38,Board!Q$3:Q$1000,"="&amp;""),"")</f>
        <v/>
      </c>
      <c r="J38" t="str">
        <f ca="1">IF(TODAY()&gt;=$A38,COUNTIFS(Board!Q$3:Q$1000,"&lt;="&amp;B38,Board!R$3:R$1000,"="&amp;""),"")</f>
        <v/>
      </c>
      <c r="K38" t="str">
        <f t="shared" ca="1" si="6"/>
        <v/>
      </c>
      <c r="L38" t="str">
        <f ca="1">IF(TODAY()&gt;=A38,COUNTIFS(Board!R$3:R$1000,"&lt;="&amp;A38),"")</f>
        <v/>
      </c>
      <c r="M38" t="str">
        <f t="shared" ca="1" si="3"/>
        <v/>
      </c>
    </row>
    <row r="39" spans="1:13" x14ac:dyDescent="0.25">
      <c r="A39" s="4">
        <v>42836</v>
      </c>
      <c r="B39" t="str">
        <f ca="1">IF(TODAY()&gt;=$A39,COUNTIFS(Board!K$3:K$1000,"&lt;="&amp;A39,Board!L$3:L$1000,"="&amp;""),"")</f>
        <v/>
      </c>
      <c r="C39" t="str">
        <f ca="1">IF(TODAY()&gt;=$A39,COUNTIFS(Board!L$3:L$1000,"&lt;="&amp;B39,Board!M$3:M$1000,"="&amp;""),"")</f>
        <v/>
      </c>
      <c r="D39" t="str">
        <f ca="1">IF(TODAY()&gt;=$A39,COUNTIFS(Board!M$3:M$1000,"&lt;="&amp;C39,Board!N$3:N$1000,"="&amp;""),"")</f>
        <v/>
      </c>
      <c r="E39" t="str">
        <f t="shared" ca="1" si="4"/>
        <v/>
      </c>
      <c r="F39" t="str">
        <f ca="1">IF(TODAY()&gt;=$A39,COUNTIFS(Board!N$3:N$1000,"&lt;="&amp;A39,Board!O$3:O$1000,"="&amp;""),"")</f>
        <v/>
      </c>
      <c r="G39" t="str">
        <f ca="1">IF(TODAY()&gt;=$A39,COUNTIFS(Board!O$3:O$1000,"&lt;="&amp;B39,Board!P$3:P$1000,"="&amp;""),"")</f>
        <v/>
      </c>
      <c r="H39" t="str">
        <f t="shared" ca="1" si="5"/>
        <v/>
      </c>
      <c r="I39" t="str">
        <f ca="1">IF(TODAY()&gt;=$A39,COUNTIFS(Board!P$3:P$1000,"&lt;="&amp;A39,Board!Q$3:Q$1000,"="&amp;""),"")</f>
        <v/>
      </c>
      <c r="J39" t="str">
        <f ca="1">IF(TODAY()&gt;=$A39,COUNTIFS(Board!Q$3:Q$1000,"&lt;="&amp;B39,Board!R$3:R$1000,"="&amp;""),"")</f>
        <v/>
      </c>
      <c r="K39" t="str">
        <f t="shared" ca="1" si="6"/>
        <v/>
      </c>
      <c r="L39" t="str">
        <f ca="1">IF(TODAY()&gt;=A39,COUNTIFS(Board!R$3:R$1000,"&lt;="&amp;A39),"")</f>
        <v/>
      </c>
      <c r="M39" t="str">
        <f t="shared" ca="1" si="3"/>
        <v/>
      </c>
    </row>
    <row r="40" spans="1:13" x14ac:dyDescent="0.25">
      <c r="A40" s="4">
        <v>42837</v>
      </c>
      <c r="B40" t="str">
        <f ca="1">IF(TODAY()&gt;=$A40,COUNTIFS(Board!K$3:K$1000,"&lt;="&amp;A40,Board!L$3:L$1000,"="&amp;""),"")</f>
        <v/>
      </c>
      <c r="C40" t="str">
        <f ca="1">IF(TODAY()&gt;=$A40,COUNTIFS(Board!L$3:L$1000,"&lt;="&amp;B40,Board!M$3:M$1000,"="&amp;""),"")</f>
        <v/>
      </c>
      <c r="D40" t="str">
        <f ca="1">IF(TODAY()&gt;=$A40,COUNTIFS(Board!M$3:M$1000,"&lt;="&amp;C40,Board!N$3:N$1000,"="&amp;""),"")</f>
        <v/>
      </c>
      <c r="E40" t="str">
        <f t="shared" ca="1" si="4"/>
        <v/>
      </c>
      <c r="F40" t="str">
        <f ca="1">IF(TODAY()&gt;=$A40,COUNTIFS(Board!N$3:N$1000,"&lt;="&amp;A40,Board!O$3:O$1000,"="&amp;""),"")</f>
        <v/>
      </c>
      <c r="G40" t="str">
        <f ca="1">IF(TODAY()&gt;=$A40,COUNTIFS(Board!O$3:O$1000,"&lt;="&amp;B40,Board!P$3:P$1000,"="&amp;""),"")</f>
        <v/>
      </c>
      <c r="H40" t="str">
        <f t="shared" ca="1" si="5"/>
        <v/>
      </c>
      <c r="I40" t="str">
        <f ca="1">IF(TODAY()&gt;=$A40,COUNTIFS(Board!P$3:P$1000,"&lt;="&amp;A40,Board!Q$3:Q$1000,"="&amp;""),"")</f>
        <v/>
      </c>
      <c r="J40" t="str">
        <f ca="1">IF(TODAY()&gt;=$A40,COUNTIFS(Board!Q$3:Q$1000,"&lt;="&amp;B40,Board!R$3:R$1000,"="&amp;""),"")</f>
        <v/>
      </c>
      <c r="K40" t="str">
        <f t="shared" ca="1" si="6"/>
        <v/>
      </c>
      <c r="L40" t="str">
        <f ca="1">IF(TODAY()&gt;=A40,COUNTIFS(Board!R$3:R$1000,"&lt;="&amp;A40),"")</f>
        <v/>
      </c>
      <c r="M40" t="str">
        <f t="shared" ca="1" si="3"/>
        <v/>
      </c>
    </row>
    <row r="41" spans="1:13" x14ac:dyDescent="0.25">
      <c r="A41" s="4">
        <v>42838</v>
      </c>
      <c r="B41" t="str">
        <f ca="1">IF(TODAY()&gt;=$A41,COUNTIFS(Board!K$3:K$1000,"&lt;="&amp;A41,Board!L$3:L$1000,"="&amp;""),"")</f>
        <v/>
      </c>
      <c r="C41" t="str">
        <f ca="1">IF(TODAY()&gt;=$A41,COUNTIFS(Board!L$3:L$1000,"&lt;="&amp;B41,Board!M$3:M$1000,"="&amp;""),"")</f>
        <v/>
      </c>
      <c r="D41" t="str">
        <f ca="1">IF(TODAY()&gt;=$A41,COUNTIFS(Board!M$3:M$1000,"&lt;="&amp;C41,Board!N$3:N$1000,"="&amp;""),"")</f>
        <v/>
      </c>
      <c r="E41" t="str">
        <f t="shared" ca="1" si="4"/>
        <v/>
      </c>
      <c r="F41" t="str">
        <f ca="1">IF(TODAY()&gt;=$A41,COUNTIFS(Board!N$3:N$1000,"&lt;="&amp;A41,Board!O$3:O$1000,"="&amp;""),"")</f>
        <v/>
      </c>
      <c r="G41" t="str">
        <f ca="1">IF(TODAY()&gt;=$A41,COUNTIFS(Board!O$3:O$1000,"&lt;="&amp;B41,Board!P$3:P$1000,"="&amp;""),"")</f>
        <v/>
      </c>
      <c r="H41" t="str">
        <f t="shared" ca="1" si="5"/>
        <v/>
      </c>
      <c r="I41" t="str">
        <f ca="1">IF(TODAY()&gt;=$A41,COUNTIFS(Board!P$3:P$1000,"&lt;="&amp;A41,Board!Q$3:Q$1000,"="&amp;""),"")</f>
        <v/>
      </c>
      <c r="J41" t="str">
        <f ca="1">IF(TODAY()&gt;=$A41,COUNTIFS(Board!Q$3:Q$1000,"&lt;="&amp;B41,Board!R$3:R$1000,"="&amp;""),"")</f>
        <v/>
      </c>
      <c r="K41" t="str">
        <f t="shared" ca="1" si="6"/>
        <v/>
      </c>
      <c r="L41" t="str">
        <f ca="1">IF(TODAY()&gt;=A41,COUNTIFS(Board!R$3:R$1000,"&lt;="&amp;A41),"")</f>
        <v/>
      </c>
      <c r="M41" t="str">
        <f t="shared" ca="1" si="3"/>
        <v/>
      </c>
    </row>
    <row r="42" spans="1:13" x14ac:dyDescent="0.25">
      <c r="A42" s="4">
        <v>42839</v>
      </c>
      <c r="B42" t="str">
        <f ca="1">IF(TODAY()&gt;=$A42,COUNTIFS(Board!K$3:K$1000,"&lt;="&amp;A42,Board!L$3:L$1000,"="&amp;""),"")</f>
        <v/>
      </c>
      <c r="C42" t="str">
        <f ca="1">IF(TODAY()&gt;=$A42,COUNTIFS(Board!L$3:L$1000,"&lt;="&amp;B42,Board!M$3:M$1000,"="&amp;""),"")</f>
        <v/>
      </c>
      <c r="D42" t="str">
        <f ca="1">IF(TODAY()&gt;=$A42,COUNTIFS(Board!M$3:M$1000,"&lt;="&amp;C42,Board!N$3:N$1000,"="&amp;""),"")</f>
        <v/>
      </c>
      <c r="E42" t="str">
        <f t="shared" ca="1" si="4"/>
        <v/>
      </c>
      <c r="F42" t="str">
        <f ca="1">IF(TODAY()&gt;=$A42,COUNTIFS(Board!N$3:N$1000,"&lt;="&amp;A42,Board!O$3:O$1000,"="&amp;""),"")</f>
        <v/>
      </c>
      <c r="G42" t="str">
        <f ca="1">IF(TODAY()&gt;=$A42,COUNTIFS(Board!O$3:O$1000,"&lt;="&amp;B42,Board!P$3:P$1000,"="&amp;""),"")</f>
        <v/>
      </c>
      <c r="H42" t="str">
        <f t="shared" ca="1" si="5"/>
        <v/>
      </c>
      <c r="I42" t="str">
        <f ca="1">IF(TODAY()&gt;=$A42,COUNTIFS(Board!P$3:P$1000,"&lt;="&amp;A42,Board!Q$3:Q$1000,"="&amp;""),"")</f>
        <v/>
      </c>
      <c r="J42" t="str">
        <f ca="1">IF(TODAY()&gt;=$A42,COUNTIFS(Board!Q$3:Q$1000,"&lt;="&amp;B42,Board!R$3:R$1000,"="&amp;""),"")</f>
        <v/>
      </c>
      <c r="K42" t="str">
        <f t="shared" ca="1" si="6"/>
        <v/>
      </c>
      <c r="L42" t="str">
        <f ca="1">IF(TODAY()&gt;=A42,COUNTIFS(Board!R$3:R$1000,"&lt;="&amp;A42),"")</f>
        <v/>
      </c>
      <c r="M42" t="str">
        <f t="shared" ca="1" si="3"/>
        <v/>
      </c>
    </row>
    <row r="43" spans="1:13" x14ac:dyDescent="0.25">
      <c r="A43" s="4">
        <v>42840</v>
      </c>
      <c r="B43" t="str">
        <f ca="1">IF(TODAY()&gt;=$A43,COUNTIFS(Board!K$3:K$1000,"&lt;="&amp;A43,Board!L$3:L$1000,"="&amp;""),"")</f>
        <v/>
      </c>
      <c r="C43" t="str">
        <f ca="1">IF(TODAY()&gt;=$A43,COUNTIFS(Board!L$3:L$1000,"&lt;="&amp;B43,Board!M$3:M$1000,"="&amp;""),"")</f>
        <v/>
      </c>
      <c r="D43" t="str">
        <f ca="1">IF(TODAY()&gt;=$A43,COUNTIFS(Board!M$3:M$1000,"&lt;="&amp;C43,Board!N$3:N$1000,"="&amp;""),"")</f>
        <v/>
      </c>
      <c r="E43" t="str">
        <f t="shared" ca="1" si="4"/>
        <v/>
      </c>
      <c r="F43" t="str">
        <f ca="1">IF(TODAY()&gt;=$A43,COUNTIFS(Board!N$3:N$1000,"&lt;="&amp;A43,Board!O$3:O$1000,"="&amp;""),"")</f>
        <v/>
      </c>
      <c r="G43" t="str">
        <f ca="1">IF(TODAY()&gt;=$A43,COUNTIFS(Board!O$3:O$1000,"&lt;="&amp;B43,Board!P$3:P$1000,"="&amp;""),"")</f>
        <v/>
      </c>
      <c r="H43" t="str">
        <f t="shared" ca="1" si="5"/>
        <v/>
      </c>
      <c r="I43" t="str">
        <f ca="1">IF(TODAY()&gt;=$A43,COUNTIFS(Board!P$3:P$1000,"&lt;="&amp;A43,Board!Q$3:Q$1000,"="&amp;""),"")</f>
        <v/>
      </c>
      <c r="J43" t="str">
        <f ca="1">IF(TODAY()&gt;=$A43,COUNTIFS(Board!Q$3:Q$1000,"&lt;="&amp;B43,Board!R$3:R$1000,"="&amp;""),"")</f>
        <v/>
      </c>
      <c r="K43" t="str">
        <f t="shared" ca="1" si="6"/>
        <v/>
      </c>
      <c r="L43" t="str">
        <f ca="1">IF(TODAY()&gt;=A43,COUNTIFS(Board!R$3:R$1000,"&lt;="&amp;A43),"")</f>
        <v/>
      </c>
      <c r="M43" t="str">
        <f t="shared" ca="1" si="3"/>
        <v/>
      </c>
    </row>
    <row r="44" spans="1:13" x14ac:dyDescent="0.25">
      <c r="A44" s="4">
        <v>42841</v>
      </c>
      <c r="B44" t="str">
        <f ca="1">IF(TODAY()&gt;=$A44,COUNTIFS(Board!K$3:K$1000,"&lt;="&amp;A44,Board!L$3:L$1000,"="&amp;""),"")</f>
        <v/>
      </c>
      <c r="C44" t="str">
        <f ca="1">IF(TODAY()&gt;=$A44,COUNTIFS(Board!L$3:L$1000,"&lt;="&amp;B44,Board!M$3:M$1000,"="&amp;""),"")</f>
        <v/>
      </c>
      <c r="D44" t="str">
        <f ca="1">IF(TODAY()&gt;=$A44,COUNTIFS(Board!M$3:M$1000,"&lt;="&amp;C44,Board!N$3:N$1000,"="&amp;""),"")</f>
        <v/>
      </c>
      <c r="E44" t="str">
        <f t="shared" ca="1" si="4"/>
        <v/>
      </c>
      <c r="F44" t="str">
        <f ca="1">IF(TODAY()&gt;=$A44,COUNTIFS(Board!N$3:N$1000,"&lt;="&amp;A44,Board!O$3:O$1000,"="&amp;""),"")</f>
        <v/>
      </c>
      <c r="G44" t="str">
        <f ca="1">IF(TODAY()&gt;=$A44,COUNTIFS(Board!O$3:O$1000,"&lt;="&amp;B44,Board!P$3:P$1000,"="&amp;""),"")</f>
        <v/>
      </c>
      <c r="H44" t="str">
        <f t="shared" ca="1" si="5"/>
        <v/>
      </c>
      <c r="I44" t="str">
        <f ca="1">IF(TODAY()&gt;=$A44,COUNTIFS(Board!P$3:P$1000,"&lt;="&amp;A44,Board!Q$3:Q$1000,"="&amp;""),"")</f>
        <v/>
      </c>
      <c r="J44" t="str">
        <f ca="1">IF(TODAY()&gt;=$A44,COUNTIFS(Board!Q$3:Q$1000,"&lt;="&amp;B44,Board!R$3:R$1000,"="&amp;""),"")</f>
        <v/>
      </c>
      <c r="K44" t="str">
        <f t="shared" ca="1" si="6"/>
        <v/>
      </c>
      <c r="L44" t="str">
        <f ca="1">IF(TODAY()&gt;=A44,COUNTIFS(Board!R$3:R$1000,"&lt;="&amp;A44),"")</f>
        <v/>
      </c>
      <c r="M44" t="str">
        <f t="shared" ca="1" si="3"/>
        <v/>
      </c>
    </row>
    <row r="45" spans="1:13" x14ac:dyDescent="0.25">
      <c r="A45" s="4">
        <v>42842</v>
      </c>
      <c r="B45" t="str">
        <f ca="1">IF(TODAY()&gt;=$A45,COUNTIFS(Board!K$3:K$1000,"&lt;="&amp;A45,Board!L$3:L$1000,"="&amp;""),"")</f>
        <v/>
      </c>
      <c r="C45" t="str">
        <f ca="1">IF(TODAY()&gt;=$A45,COUNTIFS(Board!L$3:L$1000,"&lt;="&amp;B45,Board!M$3:M$1000,"="&amp;""),"")</f>
        <v/>
      </c>
      <c r="D45" t="str">
        <f ca="1">IF(TODAY()&gt;=$A45,COUNTIFS(Board!M$3:M$1000,"&lt;="&amp;C45,Board!N$3:N$1000,"="&amp;""),"")</f>
        <v/>
      </c>
      <c r="E45" t="str">
        <f t="shared" ca="1" si="4"/>
        <v/>
      </c>
      <c r="F45" t="str">
        <f ca="1">IF(TODAY()&gt;=$A45,COUNTIFS(Board!N$3:N$1000,"&lt;="&amp;A45,Board!O$3:O$1000,"="&amp;""),"")</f>
        <v/>
      </c>
      <c r="G45" t="str">
        <f ca="1">IF(TODAY()&gt;=$A45,COUNTIFS(Board!O$3:O$1000,"&lt;="&amp;B45,Board!P$3:P$1000,"="&amp;""),"")</f>
        <v/>
      </c>
      <c r="H45" t="str">
        <f t="shared" ca="1" si="5"/>
        <v/>
      </c>
      <c r="I45" t="str">
        <f ca="1">IF(TODAY()&gt;=$A45,COUNTIFS(Board!P$3:P$1000,"&lt;="&amp;A45,Board!Q$3:Q$1000,"="&amp;""),"")</f>
        <v/>
      </c>
      <c r="J45" t="str">
        <f ca="1">IF(TODAY()&gt;=$A45,COUNTIFS(Board!Q$3:Q$1000,"&lt;="&amp;B45,Board!R$3:R$1000,"="&amp;""),"")</f>
        <v/>
      </c>
      <c r="K45" t="str">
        <f t="shared" ca="1" si="6"/>
        <v/>
      </c>
      <c r="L45" t="str">
        <f ca="1">IF(TODAY()&gt;=A45,COUNTIFS(Board!R$3:R$1000,"&lt;="&amp;A45),"")</f>
        <v/>
      </c>
      <c r="M45" t="str">
        <f t="shared" ca="1" si="3"/>
        <v/>
      </c>
    </row>
    <row r="46" spans="1:13" x14ac:dyDescent="0.25">
      <c r="A46" s="4">
        <v>42843</v>
      </c>
      <c r="B46" t="str">
        <f ca="1">IF(TODAY()&gt;=$A46,COUNTIFS(Board!K$3:K$1000,"&lt;="&amp;A46,Board!L$3:L$1000,"="&amp;""),"")</f>
        <v/>
      </c>
      <c r="C46" t="str">
        <f ca="1">IF(TODAY()&gt;=$A46,COUNTIFS(Board!L$3:L$1000,"&lt;="&amp;B46,Board!M$3:M$1000,"="&amp;""),"")</f>
        <v/>
      </c>
      <c r="D46" t="str">
        <f ca="1">IF(TODAY()&gt;=$A46,COUNTIFS(Board!M$3:M$1000,"&lt;="&amp;C46,Board!N$3:N$1000,"="&amp;""),"")</f>
        <v/>
      </c>
      <c r="E46" t="str">
        <f t="shared" ca="1" si="4"/>
        <v/>
      </c>
      <c r="F46" t="str">
        <f ca="1">IF(TODAY()&gt;=$A46,COUNTIFS(Board!N$3:N$1000,"&lt;="&amp;A46,Board!O$3:O$1000,"="&amp;""),"")</f>
        <v/>
      </c>
      <c r="G46" t="str">
        <f ca="1">IF(TODAY()&gt;=$A46,COUNTIFS(Board!O$3:O$1000,"&lt;="&amp;B46,Board!P$3:P$1000,"="&amp;""),"")</f>
        <v/>
      </c>
      <c r="H46" t="str">
        <f t="shared" ca="1" si="5"/>
        <v/>
      </c>
      <c r="I46" t="str">
        <f ca="1">IF(TODAY()&gt;=$A46,COUNTIFS(Board!P$3:P$1000,"&lt;="&amp;A46,Board!Q$3:Q$1000,"="&amp;""),"")</f>
        <v/>
      </c>
      <c r="J46" t="str">
        <f ca="1">IF(TODAY()&gt;=$A46,COUNTIFS(Board!Q$3:Q$1000,"&lt;="&amp;B46,Board!R$3:R$1000,"="&amp;""),"")</f>
        <v/>
      </c>
      <c r="K46" t="str">
        <f t="shared" ca="1" si="6"/>
        <v/>
      </c>
      <c r="L46" t="str">
        <f ca="1">IF(TODAY()&gt;=A46,COUNTIFS(Board!R$3:R$1000,"&lt;="&amp;A46),"")</f>
        <v/>
      </c>
      <c r="M46" t="str">
        <f t="shared" ca="1" si="3"/>
        <v/>
      </c>
    </row>
    <row r="47" spans="1:13" x14ac:dyDescent="0.25">
      <c r="A47" s="4">
        <v>42844</v>
      </c>
      <c r="B47" t="str">
        <f ca="1">IF(TODAY()&gt;=$A47,COUNTIFS(Board!K$3:K$1000,"&lt;="&amp;A47,Board!L$3:L$1000,"="&amp;""),"")</f>
        <v/>
      </c>
      <c r="C47" t="str">
        <f ca="1">IF(TODAY()&gt;=$A47,COUNTIFS(Board!L$3:L$1000,"&lt;="&amp;B47,Board!M$3:M$1000,"="&amp;""),"")</f>
        <v/>
      </c>
      <c r="D47" t="str">
        <f ca="1">IF(TODAY()&gt;=$A47,COUNTIFS(Board!M$3:M$1000,"&lt;="&amp;C47,Board!N$3:N$1000,"="&amp;""),"")</f>
        <v/>
      </c>
      <c r="E47" t="str">
        <f t="shared" ca="1" si="4"/>
        <v/>
      </c>
      <c r="F47" t="str">
        <f ca="1">IF(TODAY()&gt;=$A47,COUNTIFS(Board!N$3:N$1000,"&lt;="&amp;A47,Board!O$3:O$1000,"="&amp;""),"")</f>
        <v/>
      </c>
      <c r="G47" t="str">
        <f ca="1">IF(TODAY()&gt;=$A47,COUNTIFS(Board!O$3:O$1000,"&lt;="&amp;B47,Board!P$3:P$1000,"="&amp;""),"")</f>
        <v/>
      </c>
      <c r="H47" t="str">
        <f t="shared" ca="1" si="5"/>
        <v/>
      </c>
      <c r="I47" t="str">
        <f ca="1">IF(TODAY()&gt;=$A47,COUNTIFS(Board!P$3:P$1000,"&lt;="&amp;A47,Board!Q$3:Q$1000,"="&amp;""),"")</f>
        <v/>
      </c>
      <c r="J47" t="str">
        <f ca="1">IF(TODAY()&gt;=$A47,COUNTIFS(Board!Q$3:Q$1000,"&lt;="&amp;B47,Board!R$3:R$1000,"="&amp;""),"")</f>
        <v/>
      </c>
      <c r="K47" t="str">
        <f t="shared" ca="1" si="6"/>
        <v/>
      </c>
      <c r="L47" t="str">
        <f ca="1">IF(TODAY()&gt;=A47,COUNTIFS(Board!R$3:R$1000,"&lt;="&amp;A47),"")</f>
        <v/>
      </c>
      <c r="M47" t="str">
        <f t="shared" ca="1" si="3"/>
        <v/>
      </c>
    </row>
    <row r="48" spans="1:13" x14ac:dyDescent="0.25">
      <c r="A48" s="4">
        <v>42845</v>
      </c>
      <c r="B48" t="str">
        <f ca="1">IF(TODAY()&gt;=$A48,COUNTIFS(Board!K$3:K$1000,"&lt;="&amp;A48,Board!L$3:L$1000,"="&amp;""),"")</f>
        <v/>
      </c>
      <c r="C48" t="str">
        <f ca="1">IF(TODAY()&gt;=$A48,COUNTIFS(Board!L$3:L$1000,"&lt;="&amp;B48,Board!M$3:M$1000,"="&amp;""),"")</f>
        <v/>
      </c>
      <c r="D48" t="str">
        <f ca="1">IF(TODAY()&gt;=$A48,COUNTIFS(Board!M$3:M$1000,"&lt;="&amp;C48,Board!N$3:N$1000,"="&amp;""),"")</f>
        <v/>
      </c>
      <c r="E48" t="str">
        <f t="shared" ca="1" si="4"/>
        <v/>
      </c>
      <c r="F48" t="str">
        <f ca="1">IF(TODAY()&gt;=$A48,COUNTIFS(Board!N$3:N$1000,"&lt;="&amp;A48,Board!O$3:O$1000,"="&amp;""),"")</f>
        <v/>
      </c>
      <c r="G48" t="str">
        <f ca="1">IF(TODAY()&gt;=$A48,COUNTIFS(Board!O$3:O$1000,"&lt;="&amp;B48,Board!P$3:P$1000,"="&amp;""),"")</f>
        <v/>
      </c>
      <c r="H48" t="str">
        <f t="shared" ca="1" si="5"/>
        <v/>
      </c>
      <c r="I48" t="str">
        <f ca="1">IF(TODAY()&gt;=$A48,COUNTIFS(Board!P$3:P$1000,"&lt;="&amp;A48,Board!Q$3:Q$1000,"="&amp;""),"")</f>
        <v/>
      </c>
      <c r="J48" t="str">
        <f ca="1">IF(TODAY()&gt;=$A48,COUNTIFS(Board!Q$3:Q$1000,"&lt;="&amp;B48,Board!R$3:R$1000,"="&amp;""),"")</f>
        <v/>
      </c>
      <c r="K48" t="str">
        <f t="shared" ca="1" si="6"/>
        <v/>
      </c>
      <c r="L48" t="str">
        <f ca="1">IF(TODAY()&gt;=A48,COUNTIFS(Board!R$3:R$1000,"&lt;="&amp;A48),"")</f>
        <v/>
      </c>
      <c r="M48" t="str">
        <f t="shared" ca="1" si="3"/>
        <v/>
      </c>
    </row>
    <row r="49" spans="1:13" x14ac:dyDescent="0.25">
      <c r="A49" s="4">
        <v>42846</v>
      </c>
      <c r="B49" t="str">
        <f ca="1">IF(TODAY()&gt;=$A49,COUNTIFS(Board!K$3:K$1000,"&lt;="&amp;A49,Board!L$3:L$1000,"="&amp;""),"")</f>
        <v/>
      </c>
      <c r="C49" t="str">
        <f ca="1">IF(TODAY()&gt;=$A49,COUNTIFS(Board!L$3:L$1000,"&lt;="&amp;B49,Board!M$3:M$1000,"="&amp;""),"")</f>
        <v/>
      </c>
      <c r="D49" t="str">
        <f ca="1">IF(TODAY()&gt;=$A49,COUNTIFS(Board!M$3:M$1000,"&lt;="&amp;C49,Board!N$3:N$1000,"="&amp;""),"")</f>
        <v/>
      </c>
      <c r="E49" t="str">
        <f t="shared" ca="1" si="4"/>
        <v/>
      </c>
      <c r="F49" t="str">
        <f ca="1">IF(TODAY()&gt;=$A49,COUNTIFS(Board!N$3:N$1000,"&lt;="&amp;A49,Board!O$3:O$1000,"="&amp;""),"")</f>
        <v/>
      </c>
      <c r="G49" t="str">
        <f ca="1">IF(TODAY()&gt;=$A49,COUNTIFS(Board!O$3:O$1000,"&lt;="&amp;B49,Board!P$3:P$1000,"="&amp;""),"")</f>
        <v/>
      </c>
      <c r="H49" t="str">
        <f t="shared" ca="1" si="5"/>
        <v/>
      </c>
      <c r="I49" t="str">
        <f ca="1">IF(TODAY()&gt;=$A49,COUNTIFS(Board!P$3:P$1000,"&lt;="&amp;A49,Board!Q$3:Q$1000,"="&amp;""),"")</f>
        <v/>
      </c>
      <c r="J49" t="str">
        <f ca="1">IF(TODAY()&gt;=$A49,COUNTIFS(Board!Q$3:Q$1000,"&lt;="&amp;B49,Board!R$3:R$1000,"="&amp;""),"")</f>
        <v/>
      </c>
      <c r="K49" t="str">
        <f t="shared" ca="1" si="6"/>
        <v/>
      </c>
      <c r="L49" t="str">
        <f ca="1">IF(TODAY()&gt;=A49,COUNTIFS(Board!R$3:R$1000,"&lt;="&amp;A49),"")</f>
        <v/>
      </c>
      <c r="M49" t="str">
        <f t="shared" ca="1" si="3"/>
        <v/>
      </c>
    </row>
    <row r="50" spans="1:13" x14ac:dyDescent="0.25">
      <c r="A50" s="4">
        <v>42847</v>
      </c>
      <c r="B50" t="str">
        <f ca="1">IF(TODAY()&gt;=$A50,COUNTIFS(Board!K$3:K$1000,"&lt;="&amp;A50,Board!L$3:L$1000,"="&amp;""),"")</f>
        <v/>
      </c>
      <c r="C50" t="str">
        <f ca="1">IF(TODAY()&gt;=$A50,COUNTIFS(Board!L$3:L$1000,"&lt;="&amp;B50,Board!M$3:M$1000,"="&amp;""),"")</f>
        <v/>
      </c>
      <c r="D50" t="str">
        <f ca="1">IF(TODAY()&gt;=$A50,COUNTIFS(Board!M$3:M$1000,"&lt;="&amp;C50,Board!N$3:N$1000,"="&amp;""),"")</f>
        <v/>
      </c>
      <c r="E50" t="str">
        <f t="shared" ca="1" si="4"/>
        <v/>
      </c>
      <c r="F50" t="str">
        <f ca="1">IF(TODAY()&gt;=$A50,COUNTIFS(Board!N$3:N$1000,"&lt;="&amp;A50,Board!O$3:O$1000,"="&amp;""),"")</f>
        <v/>
      </c>
      <c r="G50" t="str">
        <f ca="1">IF(TODAY()&gt;=$A50,COUNTIFS(Board!O$3:O$1000,"&lt;="&amp;B50,Board!P$3:P$1000,"="&amp;""),"")</f>
        <v/>
      </c>
      <c r="H50" t="str">
        <f t="shared" ca="1" si="5"/>
        <v/>
      </c>
      <c r="I50" t="str">
        <f ca="1">IF(TODAY()&gt;=$A50,COUNTIFS(Board!P$3:P$1000,"&lt;="&amp;A50,Board!Q$3:Q$1000,"="&amp;""),"")</f>
        <v/>
      </c>
      <c r="J50" t="str">
        <f ca="1">IF(TODAY()&gt;=$A50,COUNTIFS(Board!Q$3:Q$1000,"&lt;="&amp;B50,Board!R$3:R$1000,"="&amp;""),"")</f>
        <v/>
      </c>
      <c r="K50" t="str">
        <f t="shared" ca="1" si="6"/>
        <v/>
      </c>
      <c r="L50" t="str">
        <f ca="1">IF(TODAY()&gt;=A50,COUNTIFS(Board!R$3:R$1000,"&lt;="&amp;A50),"")</f>
        <v/>
      </c>
      <c r="M50" t="str">
        <f t="shared" ca="1" si="3"/>
        <v/>
      </c>
    </row>
    <row r="51" spans="1:13" x14ac:dyDescent="0.25">
      <c r="A51" s="4">
        <v>42848</v>
      </c>
      <c r="B51" t="str">
        <f ca="1">IF(TODAY()&gt;=$A51,COUNTIFS(Board!K$3:K$1000,"&lt;="&amp;A51,Board!L$3:L$1000,"="&amp;""),"")</f>
        <v/>
      </c>
      <c r="C51" t="str">
        <f ca="1">IF(TODAY()&gt;=$A51,COUNTIFS(Board!L$3:L$1000,"&lt;="&amp;B51,Board!M$3:M$1000,"="&amp;""),"")</f>
        <v/>
      </c>
      <c r="D51" t="str">
        <f ca="1">IF(TODAY()&gt;=$A51,COUNTIFS(Board!M$3:M$1000,"&lt;="&amp;C51,Board!N$3:N$1000,"="&amp;""),"")</f>
        <v/>
      </c>
      <c r="E51" t="str">
        <f t="shared" ca="1" si="4"/>
        <v/>
      </c>
      <c r="F51" t="str">
        <f ca="1">IF(TODAY()&gt;=$A51,COUNTIFS(Board!N$3:N$1000,"&lt;="&amp;A51,Board!O$3:O$1000,"="&amp;""),"")</f>
        <v/>
      </c>
      <c r="G51" t="str">
        <f ca="1">IF(TODAY()&gt;=$A51,COUNTIFS(Board!O$3:O$1000,"&lt;="&amp;B51,Board!P$3:P$1000,"="&amp;""),"")</f>
        <v/>
      </c>
      <c r="H51" t="str">
        <f t="shared" ca="1" si="5"/>
        <v/>
      </c>
      <c r="I51" t="str">
        <f ca="1">IF(TODAY()&gt;=$A51,COUNTIFS(Board!P$3:P$1000,"&lt;="&amp;A51,Board!Q$3:Q$1000,"="&amp;""),"")</f>
        <v/>
      </c>
      <c r="J51" t="str">
        <f ca="1">IF(TODAY()&gt;=$A51,COUNTIFS(Board!Q$3:Q$1000,"&lt;="&amp;B51,Board!R$3:R$1000,"="&amp;""),"")</f>
        <v/>
      </c>
      <c r="K51" t="str">
        <f t="shared" ca="1" si="6"/>
        <v/>
      </c>
      <c r="L51" t="str">
        <f ca="1">IF(TODAY()&gt;=A51,COUNTIFS(Board!R$3:R$1000,"&lt;="&amp;A51),"")</f>
        <v/>
      </c>
      <c r="M51" t="str">
        <f t="shared" ca="1" si="3"/>
        <v/>
      </c>
    </row>
    <row r="52" spans="1:13" x14ac:dyDescent="0.25">
      <c r="A52" s="4">
        <v>42849</v>
      </c>
      <c r="B52" t="str">
        <f ca="1">IF(TODAY()&gt;=$A52,COUNTIFS(Board!K$3:K$1000,"&lt;="&amp;A52,Board!L$3:L$1000,"="&amp;""),"")</f>
        <v/>
      </c>
      <c r="C52" t="str">
        <f ca="1">IF(TODAY()&gt;=$A52,COUNTIFS(Board!L$3:L$1000,"&lt;="&amp;B52,Board!M$3:M$1000,"="&amp;""),"")</f>
        <v/>
      </c>
      <c r="D52" t="str">
        <f ca="1">IF(TODAY()&gt;=$A52,COUNTIFS(Board!M$3:M$1000,"&lt;="&amp;C52,Board!N$3:N$1000,"="&amp;""),"")</f>
        <v/>
      </c>
      <c r="E52" t="str">
        <f t="shared" ca="1" si="4"/>
        <v/>
      </c>
      <c r="F52" t="str">
        <f ca="1">IF(TODAY()&gt;=$A52,COUNTIFS(Board!N$3:N$1000,"&lt;="&amp;A52,Board!O$3:O$1000,"="&amp;""),"")</f>
        <v/>
      </c>
      <c r="G52" t="str">
        <f ca="1">IF(TODAY()&gt;=$A52,COUNTIFS(Board!O$3:O$1000,"&lt;="&amp;B52,Board!P$3:P$1000,"="&amp;""),"")</f>
        <v/>
      </c>
      <c r="H52" t="str">
        <f t="shared" ca="1" si="5"/>
        <v/>
      </c>
      <c r="I52" t="str">
        <f ca="1">IF(TODAY()&gt;=$A52,COUNTIFS(Board!P$3:P$1000,"&lt;="&amp;A52,Board!Q$3:Q$1000,"="&amp;""),"")</f>
        <v/>
      </c>
      <c r="J52" t="str">
        <f ca="1">IF(TODAY()&gt;=$A52,COUNTIFS(Board!Q$3:Q$1000,"&lt;="&amp;B52,Board!R$3:R$1000,"="&amp;""),"")</f>
        <v/>
      </c>
      <c r="K52" t="str">
        <f t="shared" ca="1" si="6"/>
        <v/>
      </c>
      <c r="L52" t="str">
        <f ca="1">IF(TODAY()&gt;=A52,COUNTIFS(Board!R$3:R$1000,"&lt;="&amp;A52),"")</f>
        <v/>
      </c>
      <c r="M52" t="str">
        <f t="shared" ca="1" si="3"/>
        <v/>
      </c>
    </row>
    <row r="53" spans="1:13" x14ac:dyDescent="0.25">
      <c r="A53" s="4">
        <v>42850</v>
      </c>
      <c r="B53" t="str">
        <f ca="1">IF(TODAY()&gt;=$A53,COUNTIFS(Board!K$3:K$1000,"&lt;="&amp;A53,Board!L$3:L$1000,"="&amp;""),"")</f>
        <v/>
      </c>
      <c r="C53" t="str">
        <f ca="1">IF(TODAY()&gt;=$A53,COUNTIFS(Board!L$3:L$1000,"&lt;="&amp;B53,Board!M$3:M$1000,"="&amp;""),"")</f>
        <v/>
      </c>
      <c r="D53" t="str">
        <f ca="1">IF(TODAY()&gt;=$A53,COUNTIFS(Board!M$3:M$1000,"&lt;="&amp;C53,Board!N$3:N$1000,"="&amp;""),"")</f>
        <v/>
      </c>
      <c r="E53" t="str">
        <f t="shared" ca="1" si="4"/>
        <v/>
      </c>
      <c r="F53" t="str">
        <f ca="1">IF(TODAY()&gt;=$A53,COUNTIFS(Board!N$3:N$1000,"&lt;="&amp;A53,Board!O$3:O$1000,"="&amp;""),"")</f>
        <v/>
      </c>
      <c r="G53" t="str">
        <f ca="1">IF(TODAY()&gt;=$A53,COUNTIFS(Board!O$3:O$1000,"&lt;="&amp;B53,Board!P$3:P$1000,"="&amp;""),"")</f>
        <v/>
      </c>
      <c r="H53" t="str">
        <f t="shared" ca="1" si="5"/>
        <v/>
      </c>
      <c r="I53" t="str">
        <f ca="1">IF(TODAY()&gt;=$A53,COUNTIFS(Board!P$3:P$1000,"&lt;="&amp;A53,Board!Q$3:Q$1000,"="&amp;""),"")</f>
        <v/>
      </c>
      <c r="J53" t="str">
        <f ca="1">IF(TODAY()&gt;=$A53,COUNTIFS(Board!Q$3:Q$1000,"&lt;="&amp;B53,Board!R$3:R$1000,"="&amp;""),"")</f>
        <v/>
      </c>
      <c r="K53" t="str">
        <f t="shared" ca="1" si="6"/>
        <v/>
      </c>
      <c r="L53" t="str">
        <f ca="1">IF(TODAY()&gt;=A53,COUNTIFS(Board!R$3:R$1000,"&lt;="&amp;A53),"")</f>
        <v/>
      </c>
      <c r="M53" t="str">
        <f t="shared" ca="1" si="3"/>
        <v/>
      </c>
    </row>
    <row r="54" spans="1:13" x14ac:dyDescent="0.25">
      <c r="A54" s="4">
        <v>42851</v>
      </c>
      <c r="B54" t="str">
        <f ca="1">IF(TODAY()&gt;=$A54,COUNTIFS(Board!K$3:K$1000,"&lt;="&amp;A54,Board!L$3:L$1000,"="&amp;""),"")</f>
        <v/>
      </c>
      <c r="C54" t="str">
        <f ca="1">IF(TODAY()&gt;=$A54,COUNTIFS(Board!L$3:L$1000,"&lt;="&amp;B54,Board!M$3:M$1000,"="&amp;""),"")</f>
        <v/>
      </c>
      <c r="D54" t="str">
        <f ca="1">IF(TODAY()&gt;=$A54,COUNTIFS(Board!M$3:M$1000,"&lt;="&amp;C54,Board!N$3:N$1000,"="&amp;""),"")</f>
        <v/>
      </c>
      <c r="E54" t="str">
        <f t="shared" ca="1" si="4"/>
        <v/>
      </c>
      <c r="F54" t="str">
        <f ca="1">IF(TODAY()&gt;=$A54,COUNTIFS(Board!N$3:N$1000,"&lt;="&amp;A54,Board!O$3:O$1000,"="&amp;""),"")</f>
        <v/>
      </c>
      <c r="G54" t="str">
        <f ca="1">IF(TODAY()&gt;=$A54,COUNTIFS(Board!O$3:O$1000,"&lt;="&amp;B54,Board!P$3:P$1000,"="&amp;""),"")</f>
        <v/>
      </c>
      <c r="H54" t="str">
        <f t="shared" ca="1" si="5"/>
        <v/>
      </c>
      <c r="I54" t="str">
        <f ca="1">IF(TODAY()&gt;=$A54,COUNTIFS(Board!P$3:P$1000,"&lt;="&amp;A54,Board!Q$3:Q$1000,"="&amp;""),"")</f>
        <v/>
      </c>
      <c r="J54" t="str">
        <f ca="1">IF(TODAY()&gt;=$A54,COUNTIFS(Board!Q$3:Q$1000,"&lt;="&amp;B54,Board!R$3:R$1000,"="&amp;""),"")</f>
        <v/>
      </c>
      <c r="K54" t="str">
        <f t="shared" ca="1" si="6"/>
        <v/>
      </c>
      <c r="L54" t="str">
        <f ca="1">IF(TODAY()&gt;=A54,COUNTIFS(Board!R$3:R$1000,"&lt;="&amp;A54),"")</f>
        <v/>
      </c>
      <c r="M54" t="str">
        <f t="shared" ca="1" si="3"/>
        <v/>
      </c>
    </row>
    <row r="55" spans="1:13" x14ac:dyDescent="0.25">
      <c r="A55" s="4">
        <v>42852</v>
      </c>
      <c r="B55" t="str">
        <f ca="1">IF(TODAY()&gt;=$A55,COUNTIFS(Board!K$3:K$1000,"&lt;="&amp;A55,Board!L$3:L$1000,"="&amp;""),"")</f>
        <v/>
      </c>
      <c r="C55" t="str">
        <f ca="1">IF(TODAY()&gt;=$A55,COUNTIFS(Board!L$3:L$1000,"&lt;="&amp;B55,Board!M$3:M$1000,"="&amp;""),"")</f>
        <v/>
      </c>
      <c r="D55" t="str">
        <f ca="1">IF(TODAY()&gt;=$A55,COUNTIFS(Board!M$3:M$1000,"&lt;="&amp;C55,Board!N$3:N$1000,"="&amp;""),"")</f>
        <v/>
      </c>
      <c r="E55" t="str">
        <f t="shared" ca="1" si="4"/>
        <v/>
      </c>
      <c r="F55" t="str">
        <f ca="1">IF(TODAY()&gt;=$A55,COUNTIFS(Board!N$3:N$1000,"&lt;="&amp;A55,Board!O$3:O$1000,"="&amp;""),"")</f>
        <v/>
      </c>
      <c r="G55" t="str">
        <f ca="1">IF(TODAY()&gt;=$A55,COUNTIFS(Board!O$3:O$1000,"&lt;="&amp;B55,Board!P$3:P$1000,"="&amp;""),"")</f>
        <v/>
      </c>
      <c r="H55" t="str">
        <f t="shared" ca="1" si="5"/>
        <v/>
      </c>
      <c r="I55" t="str">
        <f ca="1">IF(TODAY()&gt;=$A55,COUNTIFS(Board!P$3:P$1000,"&lt;="&amp;A55,Board!Q$3:Q$1000,"="&amp;""),"")</f>
        <v/>
      </c>
      <c r="J55" t="str">
        <f ca="1">IF(TODAY()&gt;=$A55,COUNTIFS(Board!Q$3:Q$1000,"&lt;="&amp;B55,Board!R$3:R$1000,"="&amp;""),"")</f>
        <v/>
      </c>
      <c r="K55" t="str">
        <f t="shared" ca="1" si="6"/>
        <v/>
      </c>
      <c r="L55" t="str">
        <f ca="1">IF(TODAY()&gt;=A55,COUNTIFS(Board!R$3:R$1000,"&lt;="&amp;A55),"")</f>
        <v/>
      </c>
      <c r="M55" t="str">
        <f t="shared" ca="1" si="3"/>
        <v/>
      </c>
    </row>
    <row r="56" spans="1:13" x14ac:dyDescent="0.25">
      <c r="A56" s="4">
        <v>42853</v>
      </c>
      <c r="B56" t="str">
        <f ca="1">IF(TODAY()&gt;=$A56,COUNTIFS(Board!K$3:K$1000,"&lt;="&amp;A56,Board!L$3:L$1000,"="&amp;""),"")</f>
        <v/>
      </c>
      <c r="C56" t="str">
        <f ca="1">IF(TODAY()&gt;=$A56,COUNTIFS(Board!L$3:L$1000,"&lt;="&amp;B56,Board!M$3:M$1000,"="&amp;""),"")</f>
        <v/>
      </c>
      <c r="D56" t="str">
        <f ca="1">IF(TODAY()&gt;=$A56,COUNTIFS(Board!M$3:M$1000,"&lt;="&amp;C56,Board!N$3:N$1000,"="&amp;""),"")</f>
        <v/>
      </c>
      <c r="E56" t="str">
        <f t="shared" ca="1" si="4"/>
        <v/>
      </c>
      <c r="F56" t="str">
        <f ca="1">IF(TODAY()&gt;=$A56,COUNTIFS(Board!N$3:N$1000,"&lt;="&amp;A56,Board!O$3:O$1000,"="&amp;""),"")</f>
        <v/>
      </c>
      <c r="G56" t="str">
        <f ca="1">IF(TODAY()&gt;=$A56,COUNTIFS(Board!O$3:O$1000,"&lt;="&amp;B56,Board!P$3:P$1000,"="&amp;""),"")</f>
        <v/>
      </c>
      <c r="H56" t="str">
        <f t="shared" ca="1" si="5"/>
        <v/>
      </c>
      <c r="I56" t="str">
        <f ca="1">IF(TODAY()&gt;=$A56,COUNTIFS(Board!P$3:P$1000,"&lt;="&amp;A56,Board!Q$3:Q$1000,"="&amp;""),"")</f>
        <v/>
      </c>
      <c r="J56" t="str">
        <f ca="1">IF(TODAY()&gt;=$A56,COUNTIFS(Board!Q$3:Q$1000,"&lt;="&amp;B56,Board!R$3:R$1000,"="&amp;""),"")</f>
        <v/>
      </c>
      <c r="K56" t="str">
        <f t="shared" ca="1" si="6"/>
        <v/>
      </c>
      <c r="L56" t="str">
        <f ca="1">IF(TODAY()&gt;=A56,COUNTIFS(Board!R$3:R$1000,"&lt;="&amp;A56),"")</f>
        <v/>
      </c>
      <c r="M56" t="str">
        <f t="shared" ca="1" si="3"/>
        <v/>
      </c>
    </row>
    <row r="57" spans="1:13" x14ac:dyDescent="0.25">
      <c r="A57" s="4">
        <v>42854</v>
      </c>
      <c r="B57" t="str">
        <f ca="1">IF(TODAY()&gt;=$A57,COUNTIFS(Board!K$3:K$1000,"&lt;="&amp;A57,Board!L$3:L$1000,"="&amp;""),"")</f>
        <v/>
      </c>
      <c r="C57" t="str">
        <f ca="1">IF(TODAY()&gt;=$A57,COUNTIFS(Board!L$3:L$1000,"&lt;="&amp;B57,Board!M$3:M$1000,"="&amp;""),"")</f>
        <v/>
      </c>
      <c r="D57" t="str">
        <f ca="1">IF(TODAY()&gt;=$A57,COUNTIFS(Board!M$3:M$1000,"&lt;="&amp;C57,Board!N$3:N$1000,"="&amp;""),"")</f>
        <v/>
      </c>
      <c r="E57" t="str">
        <f t="shared" ca="1" si="4"/>
        <v/>
      </c>
      <c r="F57" t="str">
        <f ca="1">IF(TODAY()&gt;=$A57,COUNTIFS(Board!N$3:N$1000,"&lt;="&amp;A57,Board!O$3:O$1000,"="&amp;""),"")</f>
        <v/>
      </c>
      <c r="G57" t="str">
        <f ca="1">IF(TODAY()&gt;=$A57,COUNTIFS(Board!O$3:O$1000,"&lt;="&amp;B57,Board!P$3:P$1000,"="&amp;""),"")</f>
        <v/>
      </c>
      <c r="H57" t="str">
        <f t="shared" ca="1" si="5"/>
        <v/>
      </c>
      <c r="I57" t="str">
        <f ca="1">IF(TODAY()&gt;=$A57,COUNTIFS(Board!P$3:P$1000,"&lt;="&amp;A57,Board!Q$3:Q$1000,"="&amp;""),"")</f>
        <v/>
      </c>
      <c r="J57" t="str">
        <f ca="1">IF(TODAY()&gt;=$A57,COUNTIFS(Board!Q$3:Q$1000,"&lt;="&amp;B57,Board!R$3:R$1000,"="&amp;""),"")</f>
        <v/>
      </c>
      <c r="K57" t="str">
        <f t="shared" ca="1" si="6"/>
        <v/>
      </c>
      <c r="L57" t="str">
        <f ca="1">IF(TODAY()&gt;=A57,COUNTIFS(Board!R$3:R$1000,"&lt;="&amp;A57),"")</f>
        <v/>
      </c>
      <c r="M57" t="str">
        <f t="shared" ca="1" si="3"/>
        <v/>
      </c>
    </row>
    <row r="58" spans="1:13" x14ac:dyDescent="0.25">
      <c r="A58" s="4">
        <v>42855</v>
      </c>
      <c r="B58" t="str">
        <f ca="1">IF(TODAY()&gt;=$A58,COUNTIFS(Board!K$3:K$1000,"&lt;="&amp;A58,Board!L$3:L$1000,"="&amp;""),"")</f>
        <v/>
      </c>
      <c r="C58" t="str">
        <f ca="1">IF(TODAY()&gt;=$A58,COUNTIFS(Board!L$3:L$1000,"&lt;="&amp;B58,Board!M$3:M$1000,"="&amp;""),"")</f>
        <v/>
      </c>
      <c r="D58" t="str">
        <f ca="1">IF(TODAY()&gt;=$A58,COUNTIFS(Board!M$3:M$1000,"&lt;="&amp;C58,Board!N$3:N$1000,"="&amp;""),"")</f>
        <v/>
      </c>
      <c r="E58" t="str">
        <f t="shared" ca="1" si="4"/>
        <v/>
      </c>
      <c r="F58" t="str">
        <f ca="1">IF(TODAY()&gt;=$A58,COUNTIFS(Board!N$3:N$1000,"&lt;="&amp;A58,Board!O$3:O$1000,"="&amp;""),"")</f>
        <v/>
      </c>
      <c r="G58" t="str">
        <f ca="1">IF(TODAY()&gt;=$A58,COUNTIFS(Board!O$3:O$1000,"&lt;="&amp;B58,Board!P$3:P$1000,"="&amp;""),"")</f>
        <v/>
      </c>
      <c r="H58" t="str">
        <f t="shared" ca="1" si="5"/>
        <v/>
      </c>
      <c r="I58" t="str">
        <f ca="1">IF(TODAY()&gt;=$A58,COUNTIFS(Board!P$3:P$1000,"&lt;="&amp;A58,Board!Q$3:Q$1000,"="&amp;""),"")</f>
        <v/>
      </c>
      <c r="J58" t="str">
        <f ca="1">IF(TODAY()&gt;=$A58,COUNTIFS(Board!Q$3:Q$1000,"&lt;="&amp;B58,Board!R$3:R$1000,"="&amp;""),"")</f>
        <v/>
      </c>
      <c r="K58" t="str">
        <f t="shared" ca="1" si="6"/>
        <v/>
      </c>
      <c r="L58" t="str">
        <f ca="1">IF(TODAY()&gt;=A58,COUNTIFS(Board!R$3:R$1000,"&lt;="&amp;A58),"")</f>
        <v/>
      </c>
      <c r="M58" t="str">
        <f t="shared" ca="1" si="3"/>
        <v/>
      </c>
    </row>
    <row r="59" spans="1:13" x14ac:dyDescent="0.25">
      <c r="A59" s="4">
        <v>42856</v>
      </c>
      <c r="B59" t="str">
        <f ca="1">IF(TODAY()&gt;=$A59,COUNTIFS(Board!K$3:K$1000,"&lt;="&amp;A59,Board!L$3:L$1000,"="&amp;""),"")</f>
        <v/>
      </c>
      <c r="C59" t="str">
        <f ca="1">IF(TODAY()&gt;=$A59,COUNTIFS(Board!L$3:L$1000,"&lt;="&amp;B59,Board!M$3:M$1000,"="&amp;""),"")</f>
        <v/>
      </c>
      <c r="D59" t="str">
        <f ca="1">IF(TODAY()&gt;=$A59,COUNTIFS(Board!M$3:M$1000,"&lt;="&amp;C59,Board!N$3:N$1000,"="&amp;""),"")</f>
        <v/>
      </c>
      <c r="E59" t="str">
        <f t="shared" ca="1" si="4"/>
        <v/>
      </c>
      <c r="F59" t="str">
        <f ca="1">IF(TODAY()&gt;=$A59,COUNTIFS(Board!N$3:N$1000,"&lt;="&amp;A59,Board!O$3:O$1000,"="&amp;""),"")</f>
        <v/>
      </c>
      <c r="G59" t="str">
        <f ca="1">IF(TODAY()&gt;=$A59,COUNTIFS(Board!O$3:O$1000,"&lt;="&amp;B59,Board!P$3:P$1000,"="&amp;""),"")</f>
        <v/>
      </c>
      <c r="H59" t="str">
        <f t="shared" ca="1" si="5"/>
        <v/>
      </c>
      <c r="I59" t="str">
        <f ca="1">IF(TODAY()&gt;=$A59,COUNTIFS(Board!P$3:P$1000,"&lt;="&amp;A59,Board!Q$3:Q$1000,"="&amp;""),"")</f>
        <v/>
      </c>
      <c r="J59" t="str">
        <f ca="1">IF(TODAY()&gt;=$A59,COUNTIFS(Board!Q$3:Q$1000,"&lt;="&amp;B59,Board!R$3:R$1000,"="&amp;""),"")</f>
        <v/>
      </c>
      <c r="K59" t="str">
        <f t="shared" ca="1" si="6"/>
        <v/>
      </c>
      <c r="L59" t="str">
        <f ca="1">IF(TODAY()&gt;=A59,COUNTIFS(Board!R$3:R$1000,"&lt;="&amp;A59),"")</f>
        <v/>
      </c>
      <c r="M59" t="str">
        <f t="shared" ca="1" si="3"/>
        <v/>
      </c>
    </row>
    <row r="60" spans="1:13" x14ac:dyDescent="0.25">
      <c r="A60" s="4">
        <v>42857</v>
      </c>
      <c r="B60" t="str">
        <f ca="1">IF(TODAY()&gt;=$A60,COUNTIFS(Board!K$3:K$1000,"&lt;="&amp;A60,Board!L$3:L$1000,"="&amp;""),"")</f>
        <v/>
      </c>
      <c r="C60" t="str">
        <f ca="1">IF(TODAY()&gt;=$A60,COUNTIFS(Board!L$3:L$1000,"&lt;="&amp;B60,Board!M$3:M$1000,"="&amp;""),"")</f>
        <v/>
      </c>
      <c r="D60" t="str">
        <f ca="1">IF(TODAY()&gt;=$A60,COUNTIFS(Board!M$3:M$1000,"&lt;="&amp;C60,Board!N$3:N$1000,"="&amp;""),"")</f>
        <v/>
      </c>
      <c r="E60" t="str">
        <f t="shared" ca="1" si="4"/>
        <v/>
      </c>
      <c r="F60" t="str">
        <f ca="1">IF(TODAY()&gt;=$A60,COUNTIFS(Board!N$3:N$1000,"&lt;="&amp;A60,Board!O$3:O$1000,"="&amp;""),"")</f>
        <v/>
      </c>
      <c r="G60" t="str">
        <f ca="1">IF(TODAY()&gt;=$A60,COUNTIFS(Board!O$3:O$1000,"&lt;="&amp;B60,Board!P$3:P$1000,"="&amp;""),"")</f>
        <v/>
      </c>
      <c r="H60" t="str">
        <f t="shared" ca="1" si="5"/>
        <v/>
      </c>
      <c r="I60" t="str">
        <f ca="1">IF(TODAY()&gt;=$A60,COUNTIFS(Board!P$3:P$1000,"&lt;="&amp;A60,Board!Q$3:Q$1000,"="&amp;""),"")</f>
        <v/>
      </c>
      <c r="J60" t="str">
        <f ca="1">IF(TODAY()&gt;=$A60,COUNTIFS(Board!Q$3:Q$1000,"&lt;="&amp;B60,Board!R$3:R$1000,"="&amp;""),"")</f>
        <v/>
      </c>
      <c r="K60" t="str">
        <f t="shared" ca="1" si="6"/>
        <v/>
      </c>
      <c r="L60" t="str">
        <f ca="1">IF(TODAY()&gt;=A60,COUNTIFS(Board!R$3:R$1000,"&lt;="&amp;A60),"")</f>
        <v/>
      </c>
      <c r="M60" t="str">
        <f t="shared" ca="1" si="3"/>
        <v/>
      </c>
    </row>
    <row r="61" spans="1:13" x14ac:dyDescent="0.25">
      <c r="A61" s="4">
        <v>42858</v>
      </c>
      <c r="B61" t="str">
        <f ca="1">IF(TODAY()&gt;=$A61,COUNTIFS(Board!K$3:K$1000,"&lt;="&amp;A61,Board!L$3:L$1000,"="&amp;""),"")</f>
        <v/>
      </c>
      <c r="C61" t="str">
        <f ca="1">IF(TODAY()&gt;=$A61,COUNTIFS(Board!L$3:L$1000,"&lt;="&amp;B61,Board!M$3:M$1000,"="&amp;""),"")</f>
        <v/>
      </c>
      <c r="D61" t="str">
        <f ca="1">IF(TODAY()&gt;=$A61,COUNTIFS(Board!M$3:M$1000,"&lt;="&amp;C61,Board!N$3:N$1000,"="&amp;""),"")</f>
        <v/>
      </c>
      <c r="E61" t="str">
        <f t="shared" ca="1" si="4"/>
        <v/>
      </c>
      <c r="F61" t="str">
        <f ca="1">IF(TODAY()&gt;=$A61,COUNTIFS(Board!N$3:N$1000,"&lt;="&amp;A61,Board!O$3:O$1000,"="&amp;""),"")</f>
        <v/>
      </c>
      <c r="G61" t="str">
        <f ca="1">IF(TODAY()&gt;=$A61,COUNTIFS(Board!O$3:O$1000,"&lt;="&amp;B61,Board!P$3:P$1000,"="&amp;""),"")</f>
        <v/>
      </c>
      <c r="H61" t="str">
        <f t="shared" ca="1" si="5"/>
        <v/>
      </c>
      <c r="I61" t="str">
        <f ca="1">IF(TODAY()&gt;=$A61,COUNTIFS(Board!P$3:P$1000,"&lt;="&amp;A61,Board!Q$3:Q$1000,"="&amp;""),"")</f>
        <v/>
      </c>
      <c r="J61" t="str">
        <f ca="1">IF(TODAY()&gt;=$A61,COUNTIFS(Board!Q$3:Q$1000,"&lt;="&amp;B61,Board!R$3:R$1000,"="&amp;""),"")</f>
        <v/>
      </c>
      <c r="K61" t="str">
        <f t="shared" ca="1" si="6"/>
        <v/>
      </c>
      <c r="L61" t="str">
        <f ca="1">IF(TODAY()&gt;=A61,COUNTIFS(Board!R$3:R$1000,"&lt;="&amp;A61),"")</f>
        <v/>
      </c>
      <c r="M61" t="str">
        <f t="shared" ca="1" si="3"/>
        <v/>
      </c>
    </row>
    <row r="62" spans="1:13" x14ac:dyDescent="0.25">
      <c r="A62" s="4">
        <v>42859</v>
      </c>
      <c r="B62" t="str">
        <f ca="1">IF(TODAY()&gt;=$A62,COUNTIFS(Board!K$3:K$1000,"&lt;="&amp;A62,Board!L$3:L$1000,"="&amp;""),"")</f>
        <v/>
      </c>
      <c r="C62" t="str">
        <f ca="1">IF(TODAY()&gt;=$A62,COUNTIFS(Board!L$3:L$1000,"&lt;="&amp;B62,Board!M$3:M$1000,"="&amp;""),"")</f>
        <v/>
      </c>
      <c r="D62" t="str">
        <f ca="1">IF(TODAY()&gt;=$A62,COUNTIFS(Board!M$3:M$1000,"&lt;="&amp;C62,Board!N$3:N$1000,"="&amp;""),"")</f>
        <v/>
      </c>
      <c r="E62" t="str">
        <f t="shared" ca="1" si="4"/>
        <v/>
      </c>
      <c r="F62" t="str">
        <f ca="1">IF(TODAY()&gt;=$A62,COUNTIFS(Board!N$3:N$1000,"&lt;="&amp;A62,Board!O$3:O$1000,"="&amp;""),"")</f>
        <v/>
      </c>
      <c r="G62" t="str">
        <f ca="1">IF(TODAY()&gt;=$A62,COUNTIFS(Board!O$3:O$1000,"&lt;="&amp;B62,Board!P$3:P$1000,"="&amp;""),"")</f>
        <v/>
      </c>
      <c r="H62" t="str">
        <f t="shared" ca="1" si="5"/>
        <v/>
      </c>
      <c r="I62" t="str">
        <f ca="1">IF(TODAY()&gt;=$A62,COUNTIFS(Board!P$3:P$1000,"&lt;="&amp;A62,Board!Q$3:Q$1000,"="&amp;""),"")</f>
        <v/>
      </c>
      <c r="J62" t="str">
        <f ca="1">IF(TODAY()&gt;=$A62,COUNTIFS(Board!Q$3:Q$1000,"&lt;="&amp;B62,Board!R$3:R$1000,"="&amp;""),"")</f>
        <v/>
      </c>
      <c r="K62" t="str">
        <f t="shared" ca="1" si="6"/>
        <v/>
      </c>
      <c r="L62" t="str">
        <f ca="1">IF(TODAY()&gt;=A62,COUNTIFS(Board!R$3:R$1000,"&lt;="&amp;A62),"")</f>
        <v/>
      </c>
      <c r="M62" t="str">
        <f t="shared" ca="1" si="3"/>
        <v/>
      </c>
    </row>
    <row r="63" spans="1:13" x14ac:dyDescent="0.25">
      <c r="A63" s="4">
        <v>42860</v>
      </c>
      <c r="B63" t="str">
        <f ca="1">IF(TODAY()&gt;=$A63,COUNTIFS(Board!K$3:K$1000,"&lt;="&amp;A63,Board!L$3:L$1000,"="&amp;""),"")</f>
        <v/>
      </c>
      <c r="C63" t="str">
        <f ca="1">IF(TODAY()&gt;=$A63,COUNTIFS(Board!L$3:L$1000,"&lt;="&amp;B63,Board!M$3:M$1000,"="&amp;""),"")</f>
        <v/>
      </c>
      <c r="D63" t="str">
        <f ca="1">IF(TODAY()&gt;=$A63,COUNTIFS(Board!M$3:M$1000,"&lt;="&amp;C63,Board!N$3:N$1000,"="&amp;""),"")</f>
        <v/>
      </c>
      <c r="E63" t="str">
        <f t="shared" ca="1" si="4"/>
        <v/>
      </c>
      <c r="F63" t="str">
        <f ca="1">IF(TODAY()&gt;=$A63,COUNTIFS(Board!N$3:N$1000,"&lt;="&amp;A63,Board!O$3:O$1000,"="&amp;""),"")</f>
        <v/>
      </c>
      <c r="G63" t="str">
        <f ca="1">IF(TODAY()&gt;=$A63,COUNTIFS(Board!O$3:O$1000,"&lt;="&amp;B63,Board!P$3:P$1000,"="&amp;""),"")</f>
        <v/>
      </c>
      <c r="H63" t="str">
        <f t="shared" ca="1" si="5"/>
        <v/>
      </c>
      <c r="I63" t="str">
        <f ca="1">IF(TODAY()&gt;=$A63,COUNTIFS(Board!P$3:P$1000,"&lt;="&amp;A63,Board!Q$3:Q$1000,"="&amp;""),"")</f>
        <v/>
      </c>
      <c r="J63" t="str">
        <f ca="1">IF(TODAY()&gt;=$A63,COUNTIFS(Board!Q$3:Q$1000,"&lt;="&amp;B63,Board!R$3:R$1000,"="&amp;""),"")</f>
        <v/>
      </c>
      <c r="K63" t="str">
        <f t="shared" ca="1" si="6"/>
        <v/>
      </c>
      <c r="L63" t="str">
        <f ca="1">IF(TODAY()&gt;=A63,COUNTIFS(Board!R$3:R$1000,"&lt;="&amp;A63),"")</f>
        <v/>
      </c>
      <c r="M63" t="str">
        <f t="shared" ca="1" si="3"/>
        <v/>
      </c>
    </row>
    <row r="64" spans="1:13" x14ac:dyDescent="0.25">
      <c r="A64" s="4">
        <v>42861</v>
      </c>
      <c r="B64" t="str">
        <f ca="1">IF(TODAY()&gt;=$A64,COUNTIFS(Board!K$3:K$1000,"&lt;="&amp;A64,Board!L$3:L$1000,"="&amp;""),"")</f>
        <v/>
      </c>
      <c r="C64" t="str">
        <f ca="1">IF(TODAY()&gt;=$A64,COUNTIFS(Board!L$3:L$1000,"&lt;="&amp;B64,Board!M$3:M$1000,"="&amp;""),"")</f>
        <v/>
      </c>
      <c r="D64" t="str">
        <f ca="1">IF(TODAY()&gt;=$A64,COUNTIFS(Board!M$3:M$1000,"&lt;="&amp;C64,Board!N$3:N$1000,"="&amp;""),"")</f>
        <v/>
      </c>
      <c r="E64" t="str">
        <f t="shared" ca="1" si="4"/>
        <v/>
      </c>
      <c r="F64" t="str">
        <f ca="1">IF(TODAY()&gt;=$A64,COUNTIFS(Board!N$3:N$1000,"&lt;="&amp;A64,Board!O$3:O$1000,"="&amp;""),"")</f>
        <v/>
      </c>
      <c r="G64" t="str">
        <f ca="1">IF(TODAY()&gt;=$A64,COUNTIFS(Board!O$3:O$1000,"&lt;="&amp;B64,Board!P$3:P$1000,"="&amp;""),"")</f>
        <v/>
      </c>
      <c r="H64" t="str">
        <f t="shared" ca="1" si="5"/>
        <v/>
      </c>
      <c r="I64" t="str">
        <f ca="1">IF(TODAY()&gt;=$A64,COUNTIFS(Board!P$3:P$1000,"&lt;="&amp;A64,Board!Q$3:Q$1000,"="&amp;""),"")</f>
        <v/>
      </c>
      <c r="J64" t="str">
        <f ca="1">IF(TODAY()&gt;=$A64,COUNTIFS(Board!Q$3:Q$1000,"&lt;="&amp;B64,Board!R$3:R$1000,"="&amp;""),"")</f>
        <v/>
      </c>
      <c r="K64" t="str">
        <f t="shared" ca="1" si="6"/>
        <v/>
      </c>
      <c r="L64" t="str">
        <f ca="1">IF(TODAY()&gt;=A64,COUNTIFS(Board!R$3:R$1000,"&lt;="&amp;A64),"")</f>
        <v/>
      </c>
      <c r="M64" t="str">
        <f t="shared" ca="1" si="3"/>
        <v/>
      </c>
    </row>
    <row r="65" spans="1:13" x14ac:dyDescent="0.25">
      <c r="A65" s="4">
        <v>42862</v>
      </c>
      <c r="B65" t="str">
        <f ca="1">IF(TODAY()&gt;=$A65,COUNTIFS(Board!K$3:K$1000,"&lt;="&amp;A65,Board!L$3:L$1000,"="&amp;""),"")</f>
        <v/>
      </c>
      <c r="C65" t="str">
        <f ca="1">IF(TODAY()&gt;=$A65,COUNTIFS(Board!L$3:L$1000,"&lt;="&amp;B65,Board!M$3:M$1000,"="&amp;""),"")</f>
        <v/>
      </c>
      <c r="D65" t="str">
        <f ca="1">IF(TODAY()&gt;=$A65,COUNTIFS(Board!M$3:M$1000,"&lt;="&amp;C65,Board!N$3:N$1000,"="&amp;""),"")</f>
        <v/>
      </c>
      <c r="E65" t="str">
        <f t="shared" ca="1" si="4"/>
        <v/>
      </c>
      <c r="F65" t="str">
        <f ca="1">IF(TODAY()&gt;=$A65,COUNTIFS(Board!N$3:N$1000,"&lt;="&amp;A65,Board!O$3:O$1000,"="&amp;""),"")</f>
        <v/>
      </c>
      <c r="G65" t="str">
        <f ca="1">IF(TODAY()&gt;=$A65,COUNTIFS(Board!O$3:O$1000,"&lt;="&amp;B65,Board!P$3:P$1000,"="&amp;""),"")</f>
        <v/>
      </c>
      <c r="H65" t="str">
        <f t="shared" ca="1" si="5"/>
        <v/>
      </c>
      <c r="I65" t="str">
        <f ca="1">IF(TODAY()&gt;=$A65,COUNTIFS(Board!P$3:P$1000,"&lt;="&amp;A65,Board!Q$3:Q$1000,"="&amp;""),"")</f>
        <v/>
      </c>
      <c r="J65" t="str">
        <f ca="1">IF(TODAY()&gt;=$A65,COUNTIFS(Board!Q$3:Q$1000,"&lt;="&amp;B65,Board!R$3:R$1000,"="&amp;""),"")</f>
        <v/>
      </c>
      <c r="K65" t="str">
        <f t="shared" ca="1" si="6"/>
        <v/>
      </c>
      <c r="L65" t="str">
        <f ca="1">IF(TODAY()&gt;=A65,COUNTIFS(Board!R$3:R$1000,"&lt;="&amp;A65),"")</f>
        <v/>
      </c>
      <c r="M65" t="str">
        <f t="shared" ca="1" si="3"/>
        <v/>
      </c>
    </row>
    <row r="66" spans="1:13" x14ac:dyDescent="0.25">
      <c r="A66" s="4">
        <v>42863</v>
      </c>
      <c r="B66" t="str">
        <f ca="1">IF(TODAY()&gt;=$A66,COUNTIFS(Board!K$3:K$1000,"&lt;="&amp;A66,Board!L$3:L$1000,"="&amp;""),"")</f>
        <v/>
      </c>
      <c r="C66" t="str">
        <f ca="1">IF(TODAY()&gt;=$A66,COUNTIFS(Board!L$3:L$1000,"&lt;="&amp;B66,Board!M$3:M$1000,"="&amp;""),"")</f>
        <v/>
      </c>
      <c r="D66" t="str">
        <f ca="1">IF(TODAY()&gt;=$A66,COUNTIFS(Board!M$3:M$1000,"&lt;="&amp;C66,Board!N$3:N$1000,"="&amp;""),"")</f>
        <v/>
      </c>
      <c r="E66" t="str">
        <f t="shared" ca="1" si="4"/>
        <v/>
      </c>
      <c r="F66" t="str">
        <f ca="1">IF(TODAY()&gt;=$A66,COUNTIFS(Board!N$3:N$1000,"&lt;="&amp;A66,Board!O$3:O$1000,"="&amp;""),"")</f>
        <v/>
      </c>
      <c r="G66" t="str">
        <f ca="1">IF(TODAY()&gt;=$A66,COUNTIFS(Board!O$3:O$1000,"&lt;="&amp;B66,Board!P$3:P$1000,"="&amp;""),"")</f>
        <v/>
      </c>
      <c r="H66" t="str">
        <f t="shared" ca="1" si="5"/>
        <v/>
      </c>
      <c r="I66" t="str">
        <f ca="1">IF(TODAY()&gt;=$A66,COUNTIFS(Board!P$3:P$1000,"&lt;="&amp;A66,Board!Q$3:Q$1000,"="&amp;""),"")</f>
        <v/>
      </c>
      <c r="J66" t="str">
        <f ca="1">IF(TODAY()&gt;=$A66,COUNTIFS(Board!Q$3:Q$1000,"&lt;="&amp;B66,Board!R$3:R$1000,"="&amp;""),"")</f>
        <v/>
      </c>
      <c r="K66" t="str">
        <f t="shared" ca="1" si="6"/>
        <v/>
      </c>
      <c r="L66" t="str">
        <f ca="1">IF(TODAY()&gt;=A66,COUNTIFS(Board!R$3:R$1000,"&lt;="&amp;A66),"")</f>
        <v/>
      </c>
      <c r="M66" t="str">
        <f t="shared" ca="1" si="3"/>
        <v/>
      </c>
    </row>
    <row r="67" spans="1:13" x14ac:dyDescent="0.25">
      <c r="A67" s="4">
        <v>42864</v>
      </c>
      <c r="B67" t="str">
        <f ca="1">IF(TODAY()&gt;=$A67,COUNTIFS(Board!K$3:K$1000,"&lt;="&amp;A67,Board!L$3:L$1000,"="&amp;""),"")</f>
        <v/>
      </c>
      <c r="C67" t="str">
        <f ca="1">IF(TODAY()&gt;=$A67,COUNTIFS(Board!L$3:L$1000,"&lt;="&amp;B67,Board!M$3:M$1000,"="&amp;""),"")</f>
        <v/>
      </c>
      <c r="D67" t="str">
        <f ca="1">IF(TODAY()&gt;=$A67,COUNTIFS(Board!M$3:M$1000,"&lt;="&amp;C67,Board!N$3:N$1000,"="&amp;""),"")</f>
        <v/>
      </c>
      <c r="E67" t="str">
        <f t="shared" ca="1" si="4"/>
        <v/>
      </c>
      <c r="F67" t="str">
        <f ca="1">IF(TODAY()&gt;=$A67,COUNTIFS(Board!N$3:N$1000,"&lt;="&amp;A67,Board!O$3:O$1000,"="&amp;""),"")</f>
        <v/>
      </c>
      <c r="G67" t="str">
        <f ca="1">IF(TODAY()&gt;=$A67,COUNTIFS(Board!O$3:O$1000,"&lt;="&amp;B67,Board!P$3:P$1000,"="&amp;""),"")</f>
        <v/>
      </c>
      <c r="H67" t="str">
        <f t="shared" ca="1" si="5"/>
        <v/>
      </c>
      <c r="I67" t="str">
        <f ca="1">IF(TODAY()&gt;=$A67,COUNTIFS(Board!P$3:P$1000,"&lt;="&amp;A67,Board!Q$3:Q$1000,"="&amp;""),"")</f>
        <v/>
      </c>
      <c r="J67" t="str">
        <f ca="1">IF(TODAY()&gt;=$A67,COUNTIFS(Board!Q$3:Q$1000,"&lt;="&amp;B67,Board!R$3:R$1000,"="&amp;""),"")</f>
        <v/>
      </c>
      <c r="K67" t="str">
        <f t="shared" ca="1" si="6"/>
        <v/>
      </c>
      <c r="L67" t="str">
        <f ca="1">IF(TODAY()&gt;=A67,COUNTIFS(Board!R$3:R$1000,"&lt;="&amp;A67),"")</f>
        <v/>
      </c>
      <c r="M67" t="str">
        <f t="shared" ca="1" si="3"/>
        <v/>
      </c>
    </row>
    <row r="68" spans="1:13" x14ac:dyDescent="0.25">
      <c r="A68" s="4">
        <v>42865</v>
      </c>
      <c r="B68" t="str">
        <f ca="1">IF(TODAY()&gt;=$A68,COUNTIFS(Board!K$3:K$1000,"&lt;="&amp;A68,Board!L$3:L$1000,"="&amp;""),"")</f>
        <v/>
      </c>
      <c r="C68" t="str">
        <f ca="1">IF(TODAY()&gt;=$A68,COUNTIFS(Board!L$3:L$1000,"&lt;="&amp;B68,Board!M$3:M$1000,"="&amp;""),"")</f>
        <v/>
      </c>
      <c r="D68" t="str">
        <f ca="1">IF(TODAY()&gt;=$A68,COUNTIFS(Board!M$3:M$1000,"&lt;="&amp;C68,Board!N$3:N$1000,"="&amp;""),"")</f>
        <v/>
      </c>
      <c r="E68" t="str">
        <f t="shared" ca="1" si="4"/>
        <v/>
      </c>
      <c r="F68" t="str">
        <f ca="1">IF(TODAY()&gt;=$A68,COUNTIFS(Board!N$3:N$1000,"&lt;="&amp;A68,Board!O$3:O$1000,"="&amp;""),"")</f>
        <v/>
      </c>
      <c r="G68" t="str">
        <f ca="1">IF(TODAY()&gt;=$A68,COUNTIFS(Board!O$3:O$1000,"&lt;="&amp;B68,Board!P$3:P$1000,"="&amp;""),"")</f>
        <v/>
      </c>
      <c r="H68" t="str">
        <f t="shared" ca="1" si="5"/>
        <v/>
      </c>
      <c r="I68" t="str">
        <f ca="1">IF(TODAY()&gt;=$A68,COUNTIFS(Board!P$3:P$1000,"&lt;="&amp;A68,Board!Q$3:Q$1000,"="&amp;""),"")</f>
        <v/>
      </c>
      <c r="J68" t="str">
        <f ca="1">IF(TODAY()&gt;=$A68,COUNTIFS(Board!Q$3:Q$1000,"&lt;="&amp;B68,Board!R$3:R$1000,"="&amp;""),"")</f>
        <v/>
      </c>
      <c r="K68" t="str">
        <f t="shared" ca="1" si="6"/>
        <v/>
      </c>
      <c r="L68" t="str">
        <f ca="1">IF(TODAY()&gt;=A68,COUNTIFS(Board!R$3:R$1000,"&lt;="&amp;A68),"")</f>
        <v/>
      </c>
      <c r="M68" t="str">
        <f t="shared" ref="M68:M131" ca="1" si="7">IF(TODAY()&gt;=A68,B68+E68+H68+K68+L68-L67,"")</f>
        <v/>
      </c>
    </row>
    <row r="69" spans="1:13" x14ac:dyDescent="0.25">
      <c r="A69" s="4">
        <v>42866</v>
      </c>
      <c r="B69" t="str">
        <f ca="1">IF(TODAY()&gt;=$A69,COUNTIFS(Board!K$3:K$1000,"&lt;="&amp;A69,Board!L$3:L$1000,"="&amp;""),"")</f>
        <v/>
      </c>
      <c r="C69" t="str">
        <f ca="1">IF(TODAY()&gt;=$A69,COUNTIFS(Board!L$3:L$1000,"&lt;="&amp;B69,Board!M$3:M$1000,"="&amp;""),"")</f>
        <v/>
      </c>
      <c r="D69" t="str">
        <f ca="1">IF(TODAY()&gt;=$A69,COUNTIFS(Board!M$3:M$1000,"&lt;="&amp;C69,Board!N$3:N$1000,"="&amp;""),"")</f>
        <v/>
      </c>
      <c r="E69" t="str">
        <f t="shared" ca="1" si="4"/>
        <v/>
      </c>
      <c r="F69" t="str">
        <f ca="1">IF(TODAY()&gt;=$A69,COUNTIFS(Board!N$3:N$1000,"&lt;="&amp;A69,Board!O$3:O$1000,"="&amp;""),"")</f>
        <v/>
      </c>
      <c r="G69" t="str">
        <f ca="1">IF(TODAY()&gt;=$A69,COUNTIFS(Board!O$3:O$1000,"&lt;="&amp;B69,Board!P$3:P$1000,"="&amp;""),"")</f>
        <v/>
      </c>
      <c r="H69" t="str">
        <f t="shared" ca="1" si="5"/>
        <v/>
      </c>
      <c r="I69" t="str">
        <f ca="1">IF(TODAY()&gt;=$A69,COUNTIFS(Board!P$3:P$1000,"&lt;="&amp;A69,Board!Q$3:Q$1000,"="&amp;""),"")</f>
        <v/>
      </c>
      <c r="J69" t="str">
        <f ca="1">IF(TODAY()&gt;=$A69,COUNTIFS(Board!Q$3:Q$1000,"&lt;="&amp;B69,Board!R$3:R$1000,"="&amp;""),"")</f>
        <v/>
      </c>
      <c r="K69" t="str">
        <f t="shared" ca="1" si="6"/>
        <v/>
      </c>
      <c r="L69" t="str">
        <f ca="1">IF(TODAY()&gt;=A69,COUNTIFS(Board!R$3:R$1000,"&lt;="&amp;A69),"")</f>
        <v/>
      </c>
      <c r="M69" t="str">
        <f t="shared" ca="1" si="7"/>
        <v/>
      </c>
    </row>
    <row r="70" spans="1:13" x14ac:dyDescent="0.25">
      <c r="A70" s="4">
        <v>42867</v>
      </c>
      <c r="B70" t="str">
        <f ca="1">IF(TODAY()&gt;=$A70,COUNTIFS(Board!K$3:K$1000,"&lt;="&amp;A70,Board!L$3:L$1000,"="&amp;""),"")</f>
        <v/>
      </c>
      <c r="C70" t="str">
        <f ca="1">IF(TODAY()&gt;=$A70,COUNTIFS(Board!L$3:L$1000,"&lt;="&amp;B70,Board!M$3:M$1000,"="&amp;""),"")</f>
        <v/>
      </c>
      <c r="D70" t="str">
        <f ca="1">IF(TODAY()&gt;=$A70,COUNTIFS(Board!M$3:M$1000,"&lt;="&amp;C70,Board!N$3:N$1000,"="&amp;""),"")</f>
        <v/>
      </c>
      <c r="E70" t="str">
        <f t="shared" ca="1" si="4"/>
        <v/>
      </c>
      <c r="F70" t="str">
        <f ca="1">IF(TODAY()&gt;=$A70,COUNTIFS(Board!N$3:N$1000,"&lt;="&amp;A70,Board!O$3:O$1000,"="&amp;""),"")</f>
        <v/>
      </c>
      <c r="G70" t="str">
        <f ca="1">IF(TODAY()&gt;=$A70,COUNTIFS(Board!O$3:O$1000,"&lt;="&amp;B70,Board!P$3:P$1000,"="&amp;""),"")</f>
        <v/>
      </c>
      <c r="H70" t="str">
        <f t="shared" ca="1" si="5"/>
        <v/>
      </c>
      <c r="I70" t="str">
        <f ca="1">IF(TODAY()&gt;=$A70,COUNTIFS(Board!P$3:P$1000,"&lt;="&amp;A70,Board!Q$3:Q$1000,"="&amp;""),"")</f>
        <v/>
      </c>
      <c r="J70" t="str">
        <f ca="1">IF(TODAY()&gt;=$A70,COUNTIFS(Board!Q$3:Q$1000,"&lt;="&amp;B70,Board!R$3:R$1000,"="&amp;""),"")</f>
        <v/>
      </c>
      <c r="K70" t="str">
        <f t="shared" ca="1" si="6"/>
        <v/>
      </c>
      <c r="L70" t="str">
        <f ca="1">IF(TODAY()&gt;=A70,COUNTIFS(Board!R$3:R$1000,"&lt;="&amp;A70),"")</f>
        <v/>
      </c>
      <c r="M70" t="str">
        <f t="shared" ca="1" si="7"/>
        <v/>
      </c>
    </row>
    <row r="71" spans="1:13" x14ac:dyDescent="0.25">
      <c r="A71" s="4">
        <v>42868</v>
      </c>
      <c r="B71" t="str">
        <f ca="1">IF(TODAY()&gt;=$A71,COUNTIFS(Board!K$3:K$1000,"&lt;="&amp;A71,Board!L$3:L$1000,"="&amp;""),"")</f>
        <v/>
      </c>
      <c r="C71" t="str">
        <f ca="1">IF(TODAY()&gt;=$A71,COUNTIFS(Board!L$3:L$1000,"&lt;="&amp;B71,Board!M$3:M$1000,"="&amp;""),"")</f>
        <v/>
      </c>
      <c r="D71" t="str">
        <f ca="1">IF(TODAY()&gt;=$A71,COUNTIFS(Board!M$3:M$1000,"&lt;="&amp;C71,Board!N$3:N$1000,"="&amp;""),"")</f>
        <v/>
      </c>
      <c r="E71" t="str">
        <f t="shared" ca="1" si="4"/>
        <v/>
      </c>
      <c r="F71" t="str">
        <f ca="1">IF(TODAY()&gt;=$A71,COUNTIFS(Board!N$3:N$1000,"&lt;="&amp;A71,Board!O$3:O$1000,"="&amp;""),"")</f>
        <v/>
      </c>
      <c r="G71" t="str">
        <f ca="1">IF(TODAY()&gt;=$A71,COUNTIFS(Board!O$3:O$1000,"&lt;="&amp;B71,Board!P$3:P$1000,"="&amp;""),"")</f>
        <v/>
      </c>
      <c r="H71" t="str">
        <f t="shared" ca="1" si="5"/>
        <v/>
      </c>
      <c r="I71" t="str">
        <f ca="1">IF(TODAY()&gt;=$A71,COUNTIFS(Board!P$3:P$1000,"&lt;="&amp;A71,Board!Q$3:Q$1000,"="&amp;""),"")</f>
        <v/>
      </c>
      <c r="J71" t="str">
        <f ca="1">IF(TODAY()&gt;=$A71,COUNTIFS(Board!Q$3:Q$1000,"&lt;="&amp;B71,Board!R$3:R$1000,"="&amp;""),"")</f>
        <v/>
      </c>
      <c r="K71" t="str">
        <f t="shared" ca="1" si="6"/>
        <v/>
      </c>
      <c r="L71" t="str">
        <f ca="1">IF(TODAY()&gt;=A71,COUNTIFS(Board!R$3:R$1000,"&lt;="&amp;A71),"")</f>
        <v/>
      </c>
      <c r="M71" t="str">
        <f t="shared" ca="1" si="7"/>
        <v/>
      </c>
    </row>
    <row r="72" spans="1:13" x14ac:dyDescent="0.25">
      <c r="A72" s="4">
        <v>42869</v>
      </c>
      <c r="B72" t="str">
        <f ca="1">IF(TODAY()&gt;=$A72,COUNTIFS(Board!K$3:K$1000,"&lt;="&amp;A72,Board!L$3:L$1000,"="&amp;""),"")</f>
        <v/>
      </c>
      <c r="C72" t="str">
        <f ca="1">IF(TODAY()&gt;=$A72,COUNTIFS(Board!L$3:L$1000,"&lt;="&amp;B72,Board!M$3:M$1000,"="&amp;""),"")</f>
        <v/>
      </c>
      <c r="D72" t="str">
        <f ca="1">IF(TODAY()&gt;=$A72,COUNTIFS(Board!M$3:M$1000,"&lt;="&amp;C72,Board!N$3:N$1000,"="&amp;""),"")</f>
        <v/>
      </c>
      <c r="E72" t="str">
        <f t="shared" ca="1" si="4"/>
        <v/>
      </c>
      <c r="F72" t="str">
        <f ca="1">IF(TODAY()&gt;=$A72,COUNTIFS(Board!N$3:N$1000,"&lt;="&amp;A72,Board!O$3:O$1000,"="&amp;""),"")</f>
        <v/>
      </c>
      <c r="G72" t="str">
        <f ca="1">IF(TODAY()&gt;=$A72,COUNTIFS(Board!O$3:O$1000,"&lt;="&amp;B72,Board!P$3:P$1000,"="&amp;""),"")</f>
        <v/>
      </c>
      <c r="H72" t="str">
        <f t="shared" ca="1" si="5"/>
        <v/>
      </c>
      <c r="I72" t="str">
        <f ca="1">IF(TODAY()&gt;=$A72,COUNTIFS(Board!P$3:P$1000,"&lt;="&amp;A72,Board!Q$3:Q$1000,"="&amp;""),"")</f>
        <v/>
      </c>
      <c r="J72" t="str">
        <f ca="1">IF(TODAY()&gt;=$A72,COUNTIFS(Board!Q$3:Q$1000,"&lt;="&amp;B72,Board!R$3:R$1000,"="&amp;""),"")</f>
        <v/>
      </c>
      <c r="K72" t="str">
        <f t="shared" ca="1" si="6"/>
        <v/>
      </c>
      <c r="L72" t="str">
        <f ca="1">IF(TODAY()&gt;=A72,COUNTIFS(Board!R$3:R$1000,"&lt;="&amp;A72),"")</f>
        <v/>
      </c>
      <c r="M72" t="str">
        <f t="shared" ca="1" si="7"/>
        <v/>
      </c>
    </row>
    <row r="73" spans="1:13" x14ac:dyDescent="0.25">
      <c r="A73" s="4">
        <v>42870</v>
      </c>
      <c r="B73" t="str">
        <f ca="1">IF(TODAY()&gt;=$A73,COUNTIFS(Board!K$3:K$1000,"&lt;="&amp;A73,Board!L$3:L$1000,"="&amp;""),"")</f>
        <v/>
      </c>
      <c r="C73" t="str">
        <f ca="1">IF(TODAY()&gt;=$A73,COUNTIFS(Board!L$3:L$1000,"&lt;="&amp;B73,Board!M$3:M$1000,"="&amp;""),"")</f>
        <v/>
      </c>
      <c r="D73" t="str">
        <f ca="1">IF(TODAY()&gt;=$A73,COUNTIFS(Board!M$3:M$1000,"&lt;="&amp;C73,Board!N$3:N$1000,"="&amp;""),"")</f>
        <v/>
      </c>
      <c r="E73" t="str">
        <f t="shared" ca="1" si="4"/>
        <v/>
      </c>
      <c r="F73" t="str">
        <f ca="1">IF(TODAY()&gt;=$A73,COUNTIFS(Board!N$3:N$1000,"&lt;="&amp;A73,Board!O$3:O$1000,"="&amp;""),"")</f>
        <v/>
      </c>
      <c r="G73" t="str">
        <f ca="1">IF(TODAY()&gt;=$A73,COUNTIFS(Board!O$3:O$1000,"&lt;="&amp;B73,Board!P$3:P$1000,"="&amp;""),"")</f>
        <v/>
      </c>
      <c r="H73" t="str">
        <f t="shared" ca="1" si="5"/>
        <v/>
      </c>
      <c r="I73" t="str">
        <f ca="1">IF(TODAY()&gt;=$A73,COUNTIFS(Board!P$3:P$1000,"&lt;="&amp;A73,Board!Q$3:Q$1000,"="&amp;""),"")</f>
        <v/>
      </c>
      <c r="J73" t="str">
        <f ca="1">IF(TODAY()&gt;=$A73,COUNTIFS(Board!Q$3:Q$1000,"&lt;="&amp;B73,Board!R$3:R$1000,"="&amp;""),"")</f>
        <v/>
      </c>
      <c r="K73" t="str">
        <f t="shared" ca="1" si="6"/>
        <v/>
      </c>
      <c r="L73" t="str">
        <f ca="1">IF(TODAY()&gt;=A73,COUNTIFS(Board!R$3:R$1000,"&lt;="&amp;A73),"")</f>
        <v/>
      </c>
      <c r="M73" t="str">
        <f t="shared" ca="1" si="7"/>
        <v/>
      </c>
    </row>
    <row r="74" spans="1:13" x14ac:dyDescent="0.25">
      <c r="A74" s="4">
        <v>42871</v>
      </c>
      <c r="B74" t="str">
        <f ca="1">IF(TODAY()&gt;=$A74,COUNTIFS(Board!K$3:K$1000,"&lt;="&amp;A74,Board!L$3:L$1000,"="&amp;""),"")</f>
        <v/>
      </c>
      <c r="C74" t="str">
        <f ca="1">IF(TODAY()&gt;=$A74,COUNTIFS(Board!L$3:L$1000,"&lt;="&amp;B74,Board!M$3:M$1000,"="&amp;""),"")</f>
        <v/>
      </c>
      <c r="D74" t="str">
        <f ca="1">IF(TODAY()&gt;=$A74,COUNTIFS(Board!M$3:M$1000,"&lt;="&amp;C74,Board!N$3:N$1000,"="&amp;""),"")</f>
        <v/>
      </c>
      <c r="E74" t="str">
        <f t="shared" ca="1" si="4"/>
        <v/>
      </c>
      <c r="F74" t="str">
        <f ca="1">IF(TODAY()&gt;=$A74,COUNTIFS(Board!N$3:N$1000,"&lt;="&amp;A74,Board!O$3:O$1000,"="&amp;""),"")</f>
        <v/>
      </c>
      <c r="G74" t="str">
        <f ca="1">IF(TODAY()&gt;=$A74,COUNTIFS(Board!O$3:O$1000,"&lt;="&amp;B74,Board!P$3:P$1000,"="&amp;""),"")</f>
        <v/>
      </c>
      <c r="H74" t="str">
        <f t="shared" ca="1" si="5"/>
        <v/>
      </c>
      <c r="I74" t="str">
        <f ca="1">IF(TODAY()&gt;=$A74,COUNTIFS(Board!P$3:P$1000,"&lt;="&amp;A74,Board!Q$3:Q$1000,"="&amp;""),"")</f>
        <v/>
      </c>
      <c r="J74" t="str">
        <f ca="1">IF(TODAY()&gt;=$A74,COUNTIFS(Board!Q$3:Q$1000,"&lt;="&amp;B74,Board!R$3:R$1000,"="&amp;""),"")</f>
        <v/>
      </c>
      <c r="K74" t="str">
        <f t="shared" ca="1" si="6"/>
        <v/>
      </c>
      <c r="L74" t="str">
        <f ca="1">IF(TODAY()&gt;=A74,COUNTIFS(Board!R$3:R$1000,"&lt;="&amp;A74),"")</f>
        <v/>
      </c>
      <c r="M74" t="str">
        <f t="shared" ca="1" si="7"/>
        <v/>
      </c>
    </row>
    <row r="75" spans="1:13" x14ac:dyDescent="0.25">
      <c r="A75" s="4">
        <v>42872</v>
      </c>
      <c r="B75" t="str">
        <f ca="1">IF(TODAY()&gt;=$A75,COUNTIFS(Board!K$3:K$1000,"&lt;="&amp;A75,Board!L$3:L$1000,"="&amp;""),"")</f>
        <v/>
      </c>
      <c r="C75" t="str">
        <f ca="1">IF(TODAY()&gt;=$A75,COUNTIFS(Board!L$3:L$1000,"&lt;="&amp;B75,Board!M$3:M$1000,"="&amp;""),"")</f>
        <v/>
      </c>
      <c r="D75" t="str">
        <f ca="1">IF(TODAY()&gt;=$A75,COUNTIFS(Board!M$3:M$1000,"&lt;="&amp;C75,Board!N$3:N$1000,"="&amp;""),"")</f>
        <v/>
      </c>
      <c r="E75" t="str">
        <f t="shared" ca="1" si="4"/>
        <v/>
      </c>
      <c r="F75" t="str">
        <f ca="1">IF(TODAY()&gt;=$A75,COUNTIFS(Board!N$3:N$1000,"&lt;="&amp;A75,Board!O$3:O$1000,"="&amp;""),"")</f>
        <v/>
      </c>
      <c r="G75" t="str">
        <f ca="1">IF(TODAY()&gt;=$A75,COUNTIFS(Board!O$3:O$1000,"&lt;="&amp;B75,Board!P$3:P$1000,"="&amp;""),"")</f>
        <v/>
      </c>
      <c r="H75" t="str">
        <f t="shared" ca="1" si="5"/>
        <v/>
      </c>
      <c r="I75" t="str">
        <f ca="1">IF(TODAY()&gt;=$A75,COUNTIFS(Board!P$3:P$1000,"&lt;="&amp;A75,Board!Q$3:Q$1000,"="&amp;""),"")</f>
        <v/>
      </c>
      <c r="J75" t="str">
        <f ca="1">IF(TODAY()&gt;=$A75,COUNTIFS(Board!Q$3:Q$1000,"&lt;="&amp;B75,Board!R$3:R$1000,"="&amp;""),"")</f>
        <v/>
      </c>
      <c r="K75" t="str">
        <f t="shared" ca="1" si="6"/>
        <v/>
      </c>
      <c r="L75" t="str">
        <f ca="1">IF(TODAY()&gt;=A75,COUNTIFS(Board!R$3:R$1000,"&lt;="&amp;A75),"")</f>
        <v/>
      </c>
      <c r="M75" t="str">
        <f t="shared" ca="1" si="7"/>
        <v/>
      </c>
    </row>
    <row r="76" spans="1:13" x14ac:dyDescent="0.25">
      <c r="A76" s="4">
        <v>42873</v>
      </c>
      <c r="B76" t="str">
        <f ca="1">IF(TODAY()&gt;=$A76,COUNTIFS(Board!K$3:K$1000,"&lt;="&amp;A76,Board!L$3:L$1000,"="&amp;""),"")</f>
        <v/>
      </c>
      <c r="C76" t="str">
        <f ca="1">IF(TODAY()&gt;=$A76,COUNTIFS(Board!L$3:L$1000,"&lt;="&amp;B76,Board!M$3:M$1000,"="&amp;""),"")</f>
        <v/>
      </c>
      <c r="D76" t="str">
        <f ca="1">IF(TODAY()&gt;=$A76,COUNTIFS(Board!M$3:M$1000,"&lt;="&amp;C76,Board!N$3:N$1000,"="&amp;""),"")</f>
        <v/>
      </c>
      <c r="E76" t="str">
        <f t="shared" ca="1" si="4"/>
        <v/>
      </c>
      <c r="F76" t="str">
        <f ca="1">IF(TODAY()&gt;=$A76,COUNTIFS(Board!N$3:N$1000,"&lt;="&amp;A76,Board!O$3:O$1000,"="&amp;""),"")</f>
        <v/>
      </c>
      <c r="G76" t="str">
        <f ca="1">IF(TODAY()&gt;=$A76,COUNTIFS(Board!O$3:O$1000,"&lt;="&amp;B76,Board!P$3:P$1000,"="&amp;""),"")</f>
        <v/>
      </c>
      <c r="H76" t="str">
        <f t="shared" ca="1" si="5"/>
        <v/>
      </c>
      <c r="I76" t="str">
        <f ca="1">IF(TODAY()&gt;=$A76,COUNTIFS(Board!P$3:P$1000,"&lt;="&amp;A76,Board!Q$3:Q$1000,"="&amp;""),"")</f>
        <v/>
      </c>
      <c r="J76" t="str">
        <f ca="1">IF(TODAY()&gt;=$A76,COUNTIFS(Board!Q$3:Q$1000,"&lt;="&amp;B76,Board!R$3:R$1000,"="&amp;""),"")</f>
        <v/>
      </c>
      <c r="K76" t="str">
        <f t="shared" ca="1" si="6"/>
        <v/>
      </c>
      <c r="L76" t="str">
        <f ca="1">IF(TODAY()&gt;=A76,COUNTIFS(Board!R$3:R$1000,"&lt;="&amp;A76),"")</f>
        <v/>
      </c>
      <c r="M76" t="str">
        <f t="shared" ca="1" si="7"/>
        <v/>
      </c>
    </row>
    <row r="77" spans="1:13" x14ac:dyDescent="0.25">
      <c r="A77" s="4">
        <v>42874</v>
      </c>
      <c r="B77" t="str">
        <f ca="1">IF(TODAY()&gt;=$A77,COUNTIFS(Board!K$3:K$1000,"&lt;="&amp;A77,Board!L$3:L$1000,"="&amp;""),"")</f>
        <v/>
      </c>
      <c r="C77" t="str">
        <f ca="1">IF(TODAY()&gt;=$A77,COUNTIFS(Board!L$3:L$1000,"&lt;="&amp;B77,Board!M$3:M$1000,"="&amp;""),"")</f>
        <v/>
      </c>
      <c r="D77" t="str">
        <f ca="1">IF(TODAY()&gt;=$A77,COUNTIFS(Board!M$3:M$1000,"&lt;="&amp;C77,Board!N$3:N$1000,"="&amp;""),"")</f>
        <v/>
      </c>
      <c r="E77" t="str">
        <f t="shared" ca="1" si="4"/>
        <v/>
      </c>
      <c r="F77" t="str">
        <f ca="1">IF(TODAY()&gt;=$A77,COUNTIFS(Board!N$3:N$1000,"&lt;="&amp;A77,Board!O$3:O$1000,"="&amp;""),"")</f>
        <v/>
      </c>
      <c r="G77" t="str">
        <f ca="1">IF(TODAY()&gt;=$A77,COUNTIFS(Board!O$3:O$1000,"&lt;="&amp;B77,Board!P$3:P$1000,"="&amp;""),"")</f>
        <v/>
      </c>
      <c r="H77" t="str">
        <f t="shared" ca="1" si="5"/>
        <v/>
      </c>
      <c r="I77" t="str">
        <f ca="1">IF(TODAY()&gt;=$A77,COUNTIFS(Board!P$3:P$1000,"&lt;="&amp;A77,Board!Q$3:Q$1000,"="&amp;""),"")</f>
        <v/>
      </c>
      <c r="J77" t="str">
        <f ca="1">IF(TODAY()&gt;=$A77,COUNTIFS(Board!Q$3:Q$1000,"&lt;="&amp;B77,Board!R$3:R$1000,"="&amp;""),"")</f>
        <v/>
      </c>
      <c r="K77" t="str">
        <f t="shared" ca="1" si="6"/>
        <v/>
      </c>
      <c r="L77" t="str">
        <f ca="1">IF(TODAY()&gt;=A77,COUNTIFS(Board!R$3:R$1000,"&lt;="&amp;A77),"")</f>
        <v/>
      </c>
      <c r="M77" t="str">
        <f t="shared" ca="1" si="7"/>
        <v/>
      </c>
    </row>
    <row r="78" spans="1:13" x14ac:dyDescent="0.25">
      <c r="A78" s="4">
        <v>42875</v>
      </c>
      <c r="B78" t="str">
        <f ca="1">IF(TODAY()&gt;=$A78,COUNTIFS(Board!K$3:K$1000,"&lt;="&amp;A78,Board!L$3:L$1000,"="&amp;""),"")</f>
        <v/>
      </c>
      <c r="C78" t="str">
        <f ca="1">IF(TODAY()&gt;=$A78,COUNTIFS(Board!L$3:L$1000,"&lt;="&amp;B78,Board!M$3:M$1000,"="&amp;""),"")</f>
        <v/>
      </c>
      <c r="D78" t="str">
        <f ca="1">IF(TODAY()&gt;=$A78,COUNTIFS(Board!M$3:M$1000,"&lt;="&amp;C78,Board!N$3:N$1000,"="&amp;""),"")</f>
        <v/>
      </c>
      <c r="E78" t="str">
        <f t="shared" ca="1" si="4"/>
        <v/>
      </c>
      <c r="F78" t="str">
        <f ca="1">IF(TODAY()&gt;=$A78,COUNTIFS(Board!N$3:N$1000,"&lt;="&amp;A78,Board!O$3:O$1000,"="&amp;""),"")</f>
        <v/>
      </c>
      <c r="G78" t="str">
        <f ca="1">IF(TODAY()&gt;=$A78,COUNTIFS(Board!O$3:O$1000,"&lt;="&amp;B78,Board!P$3:P$1000,"="&amp;""),"")</f>
        <v/>
      </c>
      <c r="H78" t="str">
        <f t="shared" ca="1" si="5"/>
        <v/>
      </c>
      <c r="I78" t="str">
        <f ca="1">IF(TODAY()&gt;=$A78,COUNTIFS(Board!P$3:P$1000,"&lt;="&amp;A78,Board!Q$3:Q$1000,"="&amp;""),"")</f>
        <v/>
      </c>
      <c r="J78" t="str">
        <f ca="1">IF(TODAY()&gt;=$A78,COUNTIFS(Board!Q$3:Q$1000,"&lt;="&amp;B78,Board!R$3:R$1000,"="&amp;""),"")</f>
        <v/>
      </c>
      <c r="K78" t="str">
        <f t="shared" ca="1" si="6"/>
        <v/>
      </c>
      <c r="L78" t="str">
        <f ca="1">IF(TODAY()&gt;=A78,COUNTIFS(Board!R$3:R$1000,"&lt;="&amp;A78),"")</f>
        <v/>
      </c>
      <c r="M78" t="str">
        <f t="shared" ca="1" si="7"/>
        <v/>
      </c>
    </row>
    <row r="79" spans="1:13" x14ac:dyDescent="0.25">
      <c r="A79" s="4">
        <v>42876</v>
      </c>
      <c r="B79" t="str">
        <f ca="1">IF(TODAY()&gt;=$A79,COUNTIFS(Board!K$3:K$1000,"&lt;="&amp;A79,Board!L$3:L$1000,"="&amp;""),"")</f>
        <v/>
      </c>
      <c r="C79" t="str">
        <f ca="1">IF(TODAY()&gt;=$A79,COUNTIFS(Board!L$3:L$1000,"&lt;="&amp;B79,Board!M$3:M$1000,"="&amp;""),"")</f>
        <v/>
      </c>
      <c r="D79" t="str">
        <f ca="1">IF(TODAY()&gt;=$A79,COUNTIFS(Board!M$3:M$1000,"&lt;="&amp;C79,Board!N$3:N$1000,"="&amp;""),"")</f>
        <v/>
      </c>
      <c r="E79" t="str">
        <f t="shared" ref="E79:E142" ca="1" si="8">IF(D79&lt;&gt;"",SUM(C79:D79),"")</f>
        <v/>
      </c>
      <c r="F79" t="str">
        <f ca="1">IF(TODAY()&gt;=$A79,COUNTIFS(Board!N$3:N$1000,"&lt;="&amp;A79,Board!O$3:O$1000,"="&amp;""),"")</f>
        <v/>
      </c>
      <c r="G79" t="str">
        <f ca="1">IF(TODAY()&gt;=$A79,COUNTIFS(Board!O$3:O$1000,"&lt;="&amp;B79,Board!P$3:P$1000,"="&amp;""),"")</f>
        <v/>
      </c>
      <c r="H79" t="str">
        <f t="shared" ref="H79:H142" ca="1" si="9">IF(G79&lt;&gt;"",SUM(F79:G79),"")</f>
        <v/>
      </c>
      <c r="I79" t="str">
        <f ca="1">IF(TODAY()&gt;=$A79,COUNTIFS(Board!P$3:P$1000,"&lt;="&amp;A79,Board!Q$3:Q$1000,"="&amp;""),"")</f>
        <v/>
      </c>
      <c r="J79" t="str">
        <f ca="1">IF(TODAY()&gt;=$A79,COUNTIFS(Board!Q$3:Q$1000,"&lt;="&amp;B79,Board!R$3:R$1000,"="&amp;""),"")</f>
        <v/>
      </c>
      <c r="K79" t="str">
        <f t="shared" ref="K79:K142" ca="1" si="10">IF(J79&lt;&gt;"",SUM(I79:J79),"")</f>
        <v/>
      </c>
      <c r="L79" t="str">
        <f ca="1">IF(TODAY()&gt;=A79,COUNTIFS(Board!R$3:R$1000,"&lt;="&amp;A79),"")</f>
        <v/>
      </c>
      <c r="M79" t="str">
        <f t="shared" ca="1" si="7"/>
        <v/>
      </c>
    </row>
    <row r="80" spans="1:13" x14ac:dyDescent="0.25">
      <c r="A80" s="4">
        <v>42877</v>
      </c>
      <c r="B80" t="str">
        <f ca="1">IF(TODAY()&gt;=$A80,COUNTIFS(Board!K$3:K$1000,"&lt;="&amp;A80,Board!L$3:L$1000,"="&amp;""),"")</f>
        <v/>
      </c>
      <c r="C80" t="str">
        <f ca="1">IF(TODAY()&gt;=$A80,COUNTIFS(Board!L$3:L$1000,"&lt;="&amp;B80,Board!M$3:M$1000,"="&amp;""),"")</f>
        <v/>
      </c>
      <c r="D80" t="str">
        <f ca="1">IF(TODAY()&gt;=$A80,COUNTIFS(Board!M$3:M$1000,"&lt;="&amp;C80,Board!N$3:N$1000,"="&amp;""),"")</f>
        <v/>
      </c>
      <c r="E80" t="str">
        <f t="shared" ca="1" si="8"/>
        <v/>
      </c>
      <c r="F80" t="str">
        <f ca="1">IF(TODAY()&gt;=$A80,COUNTIFS(Board!N$3:N$1000,"&lt;="&amp;A80,Board!O$3:O$1000,"="&amp;""),"")</f>
        <v/>
      </c>
      <c r="G80" t="str">
        <f ca="1">IF(TODAY()&gt;=$A80,COUNTIFS(Board!O$3:O$1000,"&lt;="&amp;B80,Board!P$3:P$1000,"="&amp;""),"")</f>
        <v/>
      </c>
      <c r="H80" t="str">
        <f t="shared" ca="1" si="9"/>
        <v/>
      </c>
      <c r="I80" t="str">
        <f ca="1">IF(TODAY()&gt;=$A80,COUNTIFS(Board!P$3:P$1000,"&lt;="&amp;A80,Board!Q$3:Q$1000,"="&amp;""),"")</f>
        <v/>
      </c>
      <c r="J80" t="str">
        <f ca="1">IF(TODAY()&gt;=$A80,COUNTIFS(Board!Q$3:Q$1000,"&lt;="&amp;B80,Board!R$3:R$1000,"="&amp;""),"")</f>
        <v/>
      </c>
      <c r="K80" t="str">
        <f t="shared" ca="1" si="10"/>
        <v/>
      </c>
      <c r="L80" t="str">
        <f ca="1">IF(TODAY()&gt;=A80,COUNTIFS(Board!R$3:R$1000,"&lt;="&amp;A80),"")</f>
        <v/>
      </c>
      <c r="M80" t="str">
        <f t="shared" ca="1" si="7"/>
        <v/>
      </c>
    </row>
    <row r="81" spans="1:13" x14ac:dyDescent="0.25">
      <c r="A81" s="4">
        <v>42878</v>
      </c>
      <c r="B81" t="str">
        <f ca="1">IF(TODAY()&gt;=$A81,COUNTIFS(Board!K$3:K$1000,"&lt;="&amp;A81,Board!L$3:L$1000,"="&amp;""),"")</f>
        <v/>
      </c>
      <c r="C81" t="str">
        <f ca="1">IF(TODAY()&gt;=$A81,COUNTIFS(Board!L$3:L$1000,"&lt;="&amp;B81,Board!M$3:M$1000,"="&amp;""),"")</f>
        <v/>
      </c>
      <c r="D81" t="str">
        <f ca="1">IF(TODAY()&gt;=$A81,COUNTIFS(Board!M$3:M$1000,"&lt;="&amp;C81,Board!N$3:N$1000,"="&amp;""),"")</f>
        <v/>
      </c>
      <c r="E81" t="str">
        <f t="shared" ca="1" si="8"/>
        <v/>
      </c>
      <c r="F81" t="str">
        <f ca="1">IF(TODAY()&gt;=$A81,COUNTIFS(Board!N$3:N$1000,"&lt;="&amp;A81,Board!O$3:O$1000,"="&amp;""),"")</f>
        <v/>
      </c>
      <c r="G81" t="str">
        <f ca="1">IF(TODAY()&gt;=$A81,COUNTIFS(Board!O$3:O$1000,"&lt;="&amp;B81,Board!P$3:P$1000,"="&amp;""),"")</f>
        <v/>
      </c>
      <c r="H81" t="str">
        <f t="shared" ca="1" si="9"/>
        <v/>
      </c>
      <c r="I81" t="str">
        <f ca="1">IF(TODAY()&gt;=$A81,COUNTIFS(Board!P$3:P$1000,"&lt;="&amp;A81,Board!Q$3:Q$1000,"="&amp;""),"")</f>
        <v/>
      </c>
      <c r="J81" t="str">
        <f ca="1">IF(TODAY()&gt;=$A81,COUNTIFS(Board!Q$3:Q$1000,"&lt;="&amp;B81,Board!R$3:R$1000,"="&amp;""),"")</f>
        <v/>
      </c>
      <c r="K81" t="str">
        <f t="shared" ca="1" si="10"/>
        <v/>
      </c>
      <c r="L81" t="str">
        <f ca="1">IF(TODAY()&gt;=A81,COUNTIFS(Board!R$3:R$1000,"&lt;="&amp;A81),"")</f>
        <v/>
      </c>
      <c r="M81" t="str">
        <f t="shared" ca="1" si="7"/>
        <v/>
      </c>
    </row>
    <row r="82" spans="1:13" x14ac:dyDescent="0.25">
      <c r="A82" s="4">
        <v>42879</v>
      </c>
      <c r="B82" t="str">
        <f ca="1">IF(TODAY()&gt;=$A82,COUNTIFS(Board!K$3:K$1000,"&lt;="&amp;A82,Board!L$3:L$1000,"="&amp;""),"")</f>
        <v/>
      </c>
      <c r="C82" t="str">
        <f ca="1">IF(TODAY()&gt;=$A82,COUNTIFS(Board!L$3:L$1000,"&lt;="&amp;B82,Board!M$3:M$1000,"="&amp;""),"")</f>
        <v/>
      </c>
      <c r="D82" t="str">
        <f ca="1">IF(TODAY()&gt;=$A82,COUNTIFS(Board!M$3:M$1000,"&lt;="&amp;C82,Board!N$3:N$1000,"="&amp;""),"")</f>
        <v/>
      </c>
      <c r="E82" t="str">
        <f t="shared" ca="1" si="8"/>
        <v/>
      </c>
      <c r="F82" t="str">
        <f ca="1">IF(TODAY()&gt;=$A82,COUNTIFS(Board!N$3:N$1000,"&lt;="&amp;A82,Board!O$3:O$1000,"="&amp;""),"")</f>
        <v/>
      </c>
      <c r="G82" t="str">
        <f ca="1">IF(TODAY()&gt;=$A82,COUNTIFS(Board!O$3:O$1000,"&lt;="&amp;B82,Board!P$3:P$1000,"="&amp;""),"")</f>
        <v/>
      </c>
      <c r="H82" t="str">
        <f t="shared" ca="1" si="9"/>
        <v/>
      </c>
      <c r="I82" t="str">
        <f ca="1">IF(TODAY()&gt;=$A82,COUNTIFS(Board!P$3:P$1000,"&lt;="&amp;A82,Board!Q$3:Q$1000,"="&amp;""),"")</f>
        <v/>
      </c>
      <c r="J82" t="str">
        <f ca="1">IF(TODAY()&gt;=$A82,COUNTIFS(Board!Q$3:Q$1000,"&lt;="&amp;B82,Board!R$3:R$1000,"="&amp;""),"")</f>
        <v/>
      </c>
      <c r="K82" t="str">
        <f t="shared" ca="1" si="10"/>
        <v/>
      </c>
      <c r="L82" t="str">
        <f ca="1">IF(TODAY()&gt;=A82,COUNTIFS(Board!R$3:R$1000,"&lt;="&amp;A82),"")</f>
        <v/>
      </c>
      <c r="M82" t="str">
        <f t="shared" ca="1" si="7"/>
        <v/>
      </c>
    </row>
    <row r="83" spans="1:13" x14ac:dyDescent="0.25">
      <c r="A83" s="4">
        <v>42880</v>
      </c>
      <c r="B83" t="str">
        <f ca="1">IF(TODAY()&gt;=$A83,COUNTIFS(Board!K$3:K$1000,"&lt;="&amp;A83,Board!L$3:L$1000,"="&amp;""),"")</f>
        <v/>
      </c>
      <c r="C83" t="str">
        <f ca="1">IF(TODAY()&gt;=$A83,COUNTIFS(Board!L$3:L$1000,"&lt;="&amp;B83,Board!M$3:M$1000,"="&amp;""),"")</f>
        <v/>
      </c>
      <c r="D83" t="str">
        <f ca="1">IF(TODAY()&gt;=$A83,COUNTIFS(Board!M$3:M$1000,"&lt;="&amp;C83,Board!N$3:N$1000,"="&amp;""),"")</f>
        <v/>
      </c>
      <c r="E83" t="str">
        <f t="shared" ca="1" si="8"/>
        <v/>
      </c>
      <c r="F83" t="str">
        <f ca="1">IF(TODAY()&gt;=$A83,COUNTIFS(Board!N$3:N$1000,"&lt;="&amp;A83,Board!O$3:O$1000,"="&amp;""),"")</f>
        <v/>
      </c>
      <c r="G83" t="str">
        <f ca="1">IF(TODAY()&gt;=$A83,COUNTIFS(Board!O$3:O$1000,"&lt;="&amp;B83,Board!P$3:P$1000,"="&amp;""),"")</f>
        <v/>
      </c>
      <c r="H83" t="str">
        <f t="shared" ca="1" si="9"/>
        <v/>
      </c>
      <c r="I83" t="str">
        <f ca="1">IF(TODAY()&gt;=$A83,COUNTIFS(Board!P$3:P$1000,"&lt;="&amp;A83,Board!Q$3:Q$1000,"="&amp;""),"")</f>
        <v/>
      </c>
      <c r="J83" t="str">
        <f ca="1">IF(TODAY()&gt;=$A83,COUNTIFS(Board!Q$3:Q$1000,"&lt;="&amp;B83,Board!R$3:R$1000,"="&amp;""),"")</f>
        <v/>
      </c>
      <c r="K83" t="str">
        <f t="shared" ca="1" si="10"/>
        <v/>
      </c>
      <c r="L83" t="str">
        <f ca="1">IF(TODAY()&gt;=A83,COUNTIFS(Board!R$3:R$1000,"&lt;="&amp;A83),"")</f>
        <v/>
      </c>
      <c r="M83" t="str">
        <f t="shared" ca="1" si="7"/>
        <v/>
      </c>
    </row>
    <row r="84" spans="1:13" x14ac:dyDescent="0.25">
      <c r="A84" s="4">
        <v>42881</v>
      </c>
      <c r="B84" t="str">
        <f ca="1">IF(TODAY()&gt;=$A84,COUNTIFS(Board!K$3:K$1000,"&lt;="&amp;A84,Board!L$3:L$1000,"="&amp;""),"")</f>
        <v/>
      </c>
      <c r="C84" t="str">
        <f ca="1">IF(TODAY()&gt;=$A84,COUNTIFS(Board!L$3:L$1000,"&lt;="&amp;B84,Board!M$3:M$1000,"="&amp;""),"")</f>
        <v/>
      </c>
      <c r="D84" t="str">
        <f ca="1">IF(TODAY()&gt;=$A84,COUNTIFS(Board!M$3:M$1000,"&lt;="&amp;C84,Board!N$3:N$1000,"="&amp;""),"")</f>
        <v/>
      </c>
      <c r="E84" t="str">
        <f t="shared" ca="1" si="8"/>
        <v/>
      </c>
      <c r="F84" t="str">
        <f ca="1">IF(TODAY()&gt;=$A84,COUNTIFS(Board!N$3:N$1000,"&lt;="&amp;A84,Board!O$3:O$1000,"="&amp;""),"")</f>
        <v/>
      </c>
      <c r="G84" t="str">
        <f ca="1">IF(TODAY()&gt;=$A84,COUNTIFS(Board!O$3:O$1000,"&lt;="&amp;B84,Board!P$3:P$1000,"="&amp;""),"")</f>
        <v/>
      </c>
      <c r="H84" t="str">
        <f t="shared" ca="1" si="9"/>
        <v/>
      </c>
      <c r="I84" t="str">
        <f ca="1">IF(TODAY()&gt;=$A84,COUNTIFS(Board!P$3:P$1000,"&lt;="&amp;A84,Board!Q$3:Q$1000,"="&amp;""),"")</f>
        <v/>
      </c>
      <c r="J84" t="str">
        <f ca="1">IF(TODAY()&gt;=$A84,COUNTIFS(Board!Q$3:Q$1000,"&lt;="&amp;B84,Board!R$3:R$1000,"="&amp;""),"")</f>
        <v/>
      </c>
      <c r="K84" t="str">
        <f t="shared" ca="1" si="10"/>
        <v/>
      </c>
      <c r="L84" t="str">
        <f ca="1">IF(TODAY()&gt;=A84,COUNTIFS(Board!R$3:R$1000,"&lt;="&amp;A84),"")</f>
        <v/>
      </c>
      <c r="M84" t="str">
        <f t="shared" ca="1" si="7"/>
        <v/>
      </c>
    </row>
    <row r="85" spans="1:13" x14ac:dyDescent="0.25">
      <c r="A85" s="4">
        <v>42882</v>
      </c>
      <c r="B85" t="str">
        <f ca="1">IF(TODAY()&gt;=$A85,COUNTIFS(Board!K$3:K$1000,"&lt;="&amp;A85,Board!L$3:L$1000,"="&amp;""),"")</f>
        <v/>
      </c>
      <c r="C85" t="str">
        <f ca="1">IF(TODAY()&gt;=$A85,COUNTIFS(Board!L$3:L$1000,"&lt;="&amp;B85,Board!M$3:M$1000,"="&amp;""),"")</f>
        <v/>
      </c>
      <c r="D85" t="str">
        <f ca="1">IF(TODAY()&gt;=$A85,COUNTIFS(Board!M$3:M$1000,"&lt;="&amp;C85,Board!N$3:N$1000,"="&amp;""),"")</f>
        <v/>
      </c>
      <c r="E85" t="str">
        <f t="shared" ca="1" si="8"/>
        <v/>
      </c>
      <c r="F85" t="str">
        <f ca="1">IF(TODAY()&gt;=$A85,COUNTIFS(Board!N$3:N$1000,"&lt;="&amp;A85,Board!O$3:O$1000,"="&amp;""),"")</f>
        <v/>
      </c>
      <c r="G85" t="str">
        <f ca="1">IF(TODAY()&gt;=$A85,COUNTIFS(Board!O$3:O$1000,"&lt;="&amp;B85,Board!P$3:P$1000,"="&amp;""),"")</f>
        <v/>
      </c>
      <c r="H85" t="str">
        <f t="shared" ca="1" si="9"/>
        <v/>
      </c>
      <c r="I85" t="str">
        <f ca="1">IF(TODAY()&gt;=$A85,COUNTIFS(Board!P$3:P$1000,"&lt;="&amp;A85,Board!Q$3:Q$1000,"="&amp;""),"")</f>
        <v/>
      </c>
      <c r="J85" t="str">
        <f ca="1">IF(TODAY()&gt;=$A85,COUNTIFS(Board!Q$3:Q$1000,"&lt;="&amp;B85,Board!R$3:R$1000,"="&amp;""),"")</f>
        <v/>
      </c>
      <c r="K85" t="str">
        <f t="shared" ca="1" si="10"/>
        <v/>
      </c>
      <c r="L85" t="str">
        <f ca="1">IF(TODAY()&gt;=A85,COUNTIFS(Board!R$3:R$1000,"&lt;="&amp;A85),"")</f>
        <v/>
      </c>
      <c r="M85" t="str">
        <f t="shared" ca="1" si="7"/>
        <v/>
      </c>
    </row>
    <row r="86" spans="1:13" x14ac:dyDescent="0.25">
      <c r="A86" s="4">
        <v>42883</v>
      </c>
      <c r="B86" t="str">
        <f ca="1">IF(TODAY()&gt;=$A86,COUNTIFS(Board!K$3:K$1000,"&lt;="&amp;A86,Board!L$3:L$1000,"="&amp;""),"")</f>
        <v/>
      </c>
      <c r="C86" t="str">
        <f ca="1">IF(TODAY()&gt;=$A86,COUNTIFS(Board!L$3:L$1000,"&lt;="&amp;B86,Board!M$3:M$1000,"="&amp;""),"")</f>
        <v/>
      </c>
      <c r="D86" t="str">
        <f ca="1">IF(TODAY()&gt;=$A86,COUNTIFS(Board!M$3:M$1000,"&lt;="&amp;C86,Board!N$3:N$1000,"="&amp;""),"")</f>
        <v/>
      </c>
      <c r="E86" t="str">
        <f t="shared" ca="1" si="8"/>
        <v/>
      </c>
      <c r="F86" t="str">
        <f ca="1">IF(TODAY()&gt;=$A86,COUNTIFS(Board!N$3:N$1000,"&lt;="&amp;A86,Board!O$3:O$1000,"="&amp;""),"")</f>
        <v/>
      </c>
      <c r="G86" t="str">
        <f ca="1">IF(TODAY()&gt;=$A86,COUNTIFS(Board!O$3:O$1000,"&lt;="&amp;B86,Board!P$3:P$1000,"="&amp;""),"")</f>
        <v/>
      </c>
      <c r="H86" t="str">
        <f t="shared" ca="1" si="9"/>
        <v/>
      </c>
      <c r="I86" t="str">
        <f ca="1">IF(TODAY()&gt;=$A86,COUNTIFS(Board!P$3:P$1000,"&lt;="&amp;A86,Board!Q$3:Q$1000,"="&amp;""),"")</f>
        <v/>
      </c>
      <c r="J86" t="str">
        <f ca="1">IF(TODAY()&gt;=$A86,COUNTIFS(Board!Q$3:Q$1000,"&lt;="&amp;B86,Board!R$3:R$1000,"="&amp;""),"")</f>
        <v/>
      </c>
      <c r="K86" t="str">
        <f t="shared" ca="1" si="10"/>
        <v/>
      </c>
      <c r="L86" t="str">
        <f ca="1">IF(TODAY()&gt;=A86,COUNTIFS(Board!R$3:R$1000,"&lt;="&amp;A86),"")</f>
        <v/>
      </c>
      <c r="M86" t="str">
        <f t="shared" ca="1" si="7"/>
        <v/>
      </c>
    </row>
    <row r="87" spans="1:13" x14ac:dyDescent="0.25">
      <c r="A87" s="4">
        <v>42884</v>
      </c>
      <c r="B87" t="str">
        <f ca="1">IF(TODAY()&gt;=$A87,COUNTIFS(Board!K$3:K$1000,"&lt;="&amp;A87,Board!L$3:L$1000,"="&amp;""),"")</f>
        <v/>
      </c>
      <c r="C87" t="str">
        <f ca="1">IF(TODAY()&gt;=$A87,COUNTIFS(Board!L$3:L$1000,"&lt;="&amp;B87,Board!M$3:M$1000,"="&amp;""),"")</f>
        <v/>
      </c>
      <c r="D87" t="str">
        <f ca="1">IF(TODAY()&gt;=$A87,COUNTIFS(Board!M$3:M$1000,"&lt;="&amp;C87,Board!N$3:N$1000,"="&amp;""),"")</f>
        <v/>
      </c>
      <c r="E87" t="str">
        <f t="shared" ca="1" si="8"/>
        <v/>
      </c>
      <c r="F87" t="str">
        <f ca="1">IF(TODAY()&gt;=$A87,COUNTIFS(Board!N$3:N$1000,"&lt;="&amp;A87,Board!O$3:O$1000,"="&amp;""),"")</f>
        <v/>
      </c>
      <c r="G87" t="str">
        <f ca="1">IF(TODAY()&gt;=$A87,COUNTIFS(Board!O$3:O$1000,"&lt;="&amp;B87,Board!P$3:P$1000,"="&amp;""),"")</f>
        <v/>
      </c>
      <c r="H87" t="str">
        <f t="shared" ca="1" si="9"/>
        <v/>
      </c>
      <c r="I87" t="str">
        <f ca="1">IF(TODAY()&gt;=$A87,COUNTIFS(Board!P$3:P$1000,"&lt;="&amp;A87,Board!Q$3:Q$1000,"="&amp;""),"")</f>
        <v/>
      </c>
      <c r="J87" t="str">
        <f ca="1">IF(TODAY()&gt;=$A87,COUNTIFS(Board!Q$3:Q$1000,"&lt;="&amp;B87,Board!R$3:R$1000,"="&amp;""),"")</f>
        <v/>
      </c>
      <c r="K87" t="str">
        <f t="shared" ca="1" si="10"/>
        <v/>
      </c>
      <c r="L87" t="str">
        <f ca="1">IF(TODAY()&gt;=A87,COUNTIFS(Board!R$3:R$1000,"&lt;="&amp;A87),"")</f>
        <v/>
      </c>
      <c r="M87" t="str">
        <f t="shared" ca="1" si="7"/>
        <v/>
      </c>
    </row>
    <row r="88" spans="1:13" x14ac:dyDescent="0.25">
      <c r="A88" s="4">
        <v>42885</v>
      </c>
      <c r="B88" t="str">
        <f ca="1">IF(TODAY()&gt;=$A88,COUNTIFS(Board!K$3:K$1000,"&lt;="&amp;A88,Board!L$3:L$1000,"="&amp;""),"")</f>
        <v/>
      </c>
      <c r="C88" t="str">
        <f ca="1">IF(TODAY()&gt;=$A88,COUNTIFS(Board!L$3:L$1000,"&lt;="&amp;B88,Board!M$3:M$1000,"="&amp;""),"")</f>
        <v/>
      </c>
      <c r="D88" t="str">
        <f ca="1">IF(TODAY()&gt;=$A88,COUNTIFS(Board!M$3:M$1000,"&lt;="&amp;C88,Board!N$3:N$1000,"="&amp;""),"")</f>
        <v/>
      </c>
      <c r="E88" t="str">
        <f t="shared" ca="1" si="8"/>
        <v/>
      </c>
      <c r="F88" t="str">
        <f ca="1">IF(TODAY()&gt;=$A88,COUNTIFS(Board!N$3:N$1000,"&lt;="&amp;A88,Board!O$3:O$1000,"="&amp;""),"")</f>
        <v/>
      </c>
      <c r="G88" t="str">
        <f ca="1">IF(TODAY()&gt;=$A88,COUNTIFS(Board!O$3:O$1000,"&lt;="&amp;B88,Board!P$3:P$1000,"="&amp;""),"")</f>
        <v/>
      </c>
      <c r="H88" t="str">
        <f t="shared" ca="1" si="9"/>
        <v/>
      </c>
      <c r="I88" t="str">
        <f ca="1">IF(TODAY()&gt;=$A88,COUNTIFS(Board!P$3:P$1000,"&lt;="&amp;A88,Board!Q$3:Q$1000,"="&amp;""),"")</f>
        <v/>
      </c>
      <c r="J88" t="str">
        <f ca="1">IF(TODAY()&gt;=$A88,COUNTIFS(Board!Q$3:Q$1000,"&lt;="&amp;B88,Board!R$3:R$1000,"="&amp;""),"")</f>
        <v/>
      </c>
      <c r="K88" t="str">
        <f t="shared" ca="1" si="10"/>
        <v/>
      </c>
      <c r="L88" t="str">
        <f ca="1">IF(TODAY()&gt;=A88,COUNTIFS(Board!R$3:R$1000,"&lt;="&amp;A88),"")</f>
        <v/>
      </c>
      <c r="M88" t="str">
        <f t="shared" ca="1" si="7"/>
        <v/>
      </c>
    </row>
    <row r="89" spans="1:13" x14ac:dyDescent="0.25">
      <c r="A89" s="4">
        <v>42886</v>
      </c>
      <c r="B89" t="str">
        <f ca="1">IF(TODAY()&gt;=$A89,COUNTIFS(Board!K$3:K$1000,"&lt;="&amp;A89,Board!L$3:L$1000,"="&amp;""),"")</f>
        <v/>
      </c>
      <c r="C89" t="str">
        <f ca="1">IF(TODAY()&gt;=$A89,COUNTIFS(Board!L$3:L$1000,"&lt;="&amp;B89,Board!M$3:M$1000,"="&amp;""),"")</f>
        <v/>
      </c>
      <c r="D89" t="str">
        <f ca="1">IF(TODAY()&gt;=$A89,COUNTIFS(Board!M$3:M$1000,"&lt;="&amp;C89,Board!N$3:N$1000,"="&amp;""),"")</f>
        <v/>
      </c>
      <c r="E89" t="str">
        <f t="shared" ca="1" si="8"/>
        <v/>
      </c>
      <c r="F89" t="str">
        <f ca="1">IF(TODAY()&gt;=$A89,COUNTIFS(Board!N$3:N$1000,"&lt;="&amp;A89,Board!O$3:O$1000,"="&amp;""),"")</f>
        <v/>
      </c>
      <c r="G89" t="str">
        <f ca="1">IF(TODAY()&gt;=$A89,COUNTIFS(Board!O$3:O$1000,"&lt;="&amp;B89,Board!P$3:P$1000,"="&amp;""),"")</f>
        <v/>
      </c>
      <c r="H89" t="str">
        <f t="shared" ca="1" si="9"/>
        <v/>
      </c>
      <c r="I89" t="str">
        <f ca="1">IF(TODAY()&gt;=$A89,COUNTIFS(Board!P$3:P$1000,"&lt;="&amp;A89,Board!Q$3:Q$1000,"="&amp;""),"")</f>
        <v/>
      </c>
      <c r="J89" t="str">
        <f ca="1">IF(TODAY()&gt;=$A89,COUNTIFS(Board!Q$3:Q$1000,"&lt;="&amp;B89,Board!R$3:R$1000,"="&amp;""),"")</f>
        <v/>
      </c>
      <c r="K89" t="str">
        <f t="shared" ca="1" si="10"/>
        <v/>
      </c>
      <c r="L89" t="str">
        <f ca="1">IF(TODAY()&gt;=A89,COUNTIFS(Board!R$3:R$1000,"&lt;="&amp;A89),"")</f>
        <v/>
      </c>
      <c r="M89" t="str">
        <f t="shared" ca="1" si="7"/>
        <v/>
      </c>
    </row>
    <row r="90" spans="1:13" x14ac:dyDescent="0.25">
      <c r="A90" s="4">
        <v>42887</v>
      </c>
      <c r="B90" t="str">
        <f ca="1">IF(TODAY()&gt;=$A90,COUNTIFS(Board!K$3:K$1000,"&lt;="&amp;A90,Board!L$3:L$1000,"="&amp;""),"")</f>
        <v/>
      </c>
      <c r="C90" t="str">
        <f ca="1">IF(TODAY()&gt;=$A90,COUNTIFS(Board!L$3:L$1000,"&lt;="&amp;B90,Board!M$3:M$1000,"="&amp;""),"")</f>
        <v/>
      </c>
      <c r="D90" t="str">
        <f ca="1">IF(TODAY()&gt;=$A90,COUNTIFS(Board!M$3:M$1000,"&lt;="&amp;C90,Board!N$3:N$1000,"="&amp;""),"")</f>
        <v/>
      </c>
      <c r="E90" t="str">
        <f t="shared" ca="1" si="8"/>
        <v/>
      </c>
      <c r="F90" t="str">
        <f ca="1">IF(TODAY()&gt;=$A90,COUNTIFS(Board!N$3:N$1000,"&lt;="&amp;A90,Board!O$3:O$1000,"="&amp;""),"")</f>
        <v/>
      </c>
      <c r="G90" t="str">
        <f ca="1">IF(TODAY()&gt;=$A90,COUNTIFS(Board!O$3:O$1000,"&lt;="&amp;B90,Board!P$3:P$1000,"="&amp;""),"")</f>
        <v/>
      </c>
      <c r="H90" t="str">
        <f t="shared" ca="1" si="9"/>
        <v/>
      </c>
      <c r="I90" t="str">
        <f ca="1">IF(TODAY()&gt;=$A90,COUNTIFS(Board!P$3:P$1000,"&lt;="&amp;A90,Board!Q$3:Q$1000,"="&amp;""),"")</f>
        <v/>
      </c>
      <c r="J90" t="str">
        <f ca="1">IF(TODAY()&gt;=$A90,COUNTIFS(Board!Q$3:Q$1000,"&lt;="&amp;B90,Board!R$3:R$1000,"="&amp;""),"")</f>
        <v/>
      </c>
      <c r="K90" t="str">
        <f t="shared" ca="1" si="10"/>
        <v/>
      </c>
      <c r="L90" t="str">
        <f ca="1">IF(TODAY()&gt;=A90,COUNTIFS(Board!R$3:R$1000,"&lt;="&amp;A90),"")</f>
        <v/>
      </c>
      <c r="M90" t="str">
        <f t="shared" ca="1" si="7"/>
        <v/>
      </c>
    </row>
    <row r="91" spans="1:13" x14ac:dyDescent="0.25">
      <c r="A91" s="4">
        <v>42888</v>
      </c>
      <c r="B91" t="str">
        <f ca="1">IF(TODAY()&gt;=$A91,COUNTIFS(Board!K$3:K$1000,"&lt;="&amp;A91,Board!L$3:L$1000,"="&amp;""),"")</f>
        <v/>
      </c>
      <c r="C91" t="str">
        <f ca="1">IF(TODAY()&gt;=$A91,COUNTIFS(Board!L$3:L$1000,"&lt;="&amp;B91,Board!M$3:M$1000,"="&amp;""),"")</f>
        <v/>
      </c>
      <c r="D91" t="str">
        <f ca="1">IF(TODAY()&gt;=$A91,COUNTIFS(Board!M$3:M$1000,"&lt;="&amp;C91,Board!N$3:N$1000,"="&amp;""),"")</f>
        <v/>
      </c>
      <c r="E91" t="str">
        <f t="shared" ca="1" si="8"/>
        <v/>
      </c>
      <c r="F91" t="str">
        <f ca="1">IF(TODAY()&gt;=$A91,COUNTIFS(Board!N$3:N$1000,"&lt;="&amp;A91,Board!O$3:O$1000,"="&amp;""),"")</f>
        <v/>
      </c>
      <c r="G91" t="str">
        <f ca="1">IF(TODAY()&gt;=$A91,COUNTIFS(Board!O$3:O$1000,"&lt;="&amp;B91,Board!P$3:P$1000,"="&amp;""),"")</f>
        <v/>
      </c>
      <c r="H91" t="str">
        <f t="shared" ca="1" si="9"/>
        <v/>
      </c>
      <c r="I91" t="str">
        <f ca="1">IF(TODAY()&gt;=$A91,COUNTIFS(Board!P$3:P$1000,"&lt;="&amp;A91,Board!Q$3:Q$1000,"="&amp;""),"")</f>
        <v/>
      </c>
      <c r="J91" t="str">
        <f ca="1">IF(TODAY()&gt;=$A91,COUNTIFS(Board!Q$3:Q$1000,"&lt;="&amp;B91,Board!R$3:R$1000,"="&amp;""),"")</f>
        <v/>
      </c>
      <c r="K91" t="str">
        <f t="shared" ca="1" si="10"/>
        <v/>
      </c>
      <c r="L91" t="str">
        <f ca="1">IF(TODAY()&gt;=A91,COUNTIFS(Board!R$3:R$1000,"&lt;="&amp;A91),"")</f>
        <v/>
      </c>
      <c r="M91" t="str">
        <f t="shared" ca="1" si="7"/>
        <v/>
      </c>
    </row>
    <row r="92" spans="1:13" x14ac:dyDescent="0.25">
      <c r="A92" s="4">
        <v>42889</v>
      </c>
      <c r="B92" t="str">
        <f ca="1">IF(TODAY()&gt;=$A92,COUNTIFS(Board!K$3:K$1000,"&lt;="&amp;A92,Board!L$3:L$1000,"="&amp;""),"")</f>
        <v/>
      </c>
      <c r="C92" t="str">
        <f ca="1">IF(TODAY()&gt;=$A92,COUNTIFS(Board!L$3:L$1000,"&lt;="&amp;B92,Board!M$3:M$1000,"="&amp;""),"")</f>
        <v/>
      </c>
      <c r="D92" t="str">
        <f ca="1">IF(TODAY()&gt;=$A92,COUNTIFS(Board!M$3:M$1000,"&lt;="&amp;C92,Board!N$3:N$1000,"="&amp;""),"")</f>
        <v/>
      </c>
      <c r="E92" t="str">
        <f t="shared" ca="1" si="8"/>
        <v/>
      </c>
      <c r="F92" t="str">
        <f ca="1">IF(TODAY()&gt;=$A92,COUNTIFS(Board!N$3:N$1000,"&lt;="&amp;A92,Board!O$3:O$1000,"="&amp;""),"")</f>
        <v/>
      </c>
      <c r="G92" t="str">
        <f ca="1">IF(TODAY()&gt;=$A92,COUNTIFS(Board!O$3:O$1000,"&lt;="&amp;B92,Board!P$3:P$1000,"="&amp;""),"")</f>
        <v/>
      </c>
      <c r="H92" t="str">
        <f t="shared" ca="1" si="9"/>
        <v/>
      </c>
      <c r="I92" t="str">
        <f ca="1">IF(TODAY()&gt;=$A92,COUNTIFS(Board!P$3:P$1000,"&lt;="&amp;A92,Board!Q$3:Q$1000,"="&amp;""),"")</f>
        <v/>
      </c>
      <c r="J92" t="str">
        <f ca="1">IF(TODAY()&gt;=$A92,COUNTIFS(Board!Q$3:Q$1000,"&lt;="&amp;B92,Board!R$3:R$1000,"="&amp;""),"")</f>
        <v/>
      </c>
      <c r="K92" t="str">
        <f t="shared" ca="1" si="10"/>
        <v/>
      </c>
      <c r="L92" t="str">
        <f ca="1">IF(TODAY()&gt;=A92,COUNTIFS(Board!R$3:R$1000,"&lt;="&amp;A92),"")</f>
        <v/>
      </c>
      <c r="M92" t="str">
        <f t="shared" ca="1" si="7"/>
        <v/>
      </c>
    </row>
    <row r="93" spans="1:13" x14ac:dyDescent="0.25">
      <c r="A93" s="4">
        <v>42890</v>
      </c>
      <c r="B93" t="str">
        <f ca="1">IF(TODAY()&gt;=$A93,COUNTIFS(Board!K$3:K$1000,"&lt;="&amp;A93,Board!L$3:L$1000,"="&amp;""),"")</f>
        <v/>
      </c>
      <c r="C93" t="str">
        <f ca="1">IF(TODAY()&gt;=$A93,COUNTIFS(Board!L$3:L$1000,"&lt;="&amp;B93,Board!M$3:M$1000,"="&amp;""),"")</f>
        <v/>
      </c>
      <c r="D93" t="str">
        <f ca="1">IF(TODAY()&gt;=$A93,COUNTIFS(Board!M$3:M$1000,"&lt;="&amp;C93,Board!N$3:N$1000,"="&amp;""),"")</f>
        <v/>
      </c>
      <c r="E93" t="str">
        <f t="shared" ca="1" si="8"/>
        <v/>
      </c>
      <c r="F93" t="str">
        <f ca="1">IF(TODAY()&gt;=$A93,COUNTIFS(Board!N$3:N$1000,"&lt;="&amp;A93,Board!O$3:O$1000,"="&amp;""),"")</f>
        <v/>
      </c>
      <c r="G93" t="str">
        <f ca="1">IF(TODAY()&gt;=$A93,COUNTIFS(Board!O$3:O$1000,"&lt;="&amp;B93,Board!P$3:P$1000,"="&amp;""),"")</f>
        <v/>
      </c>
      <c r="H93" t="str">
        <f t="shared" ca="1" si="9"/>
        <v/>
      </c>
      <c r="I93" t="str">
        <f ca="1">IF(TODAY()&gt;=$A93,COUNTIFS(Board!P$3:P$1000,"&lt;="&amp;A93,Board!Q$3:Q$1000,"="&amp;""),"")</f>
        <v/>
      </c>
      <c r="J93" t="str">
        <f ca="1">IF(TODAY()&gt;=$A93,COUNTIFS(Board!Q$3:Q$1000,"&lt;="&amp;B93,Board!R$3:R$1000,"="&amp;""),"")</f>
        <v/>
      </c>
      <c r="K93" t="str">
        <f t="shared" ca="1" si="10"/>
        <v/>
      </c>
      <c r="L93" t="str">
        <f ca="1">IF(TODAY()&gt;=A93,COUNTIFS(Board!R$3:R$1000,"&lt;="&amp;A93),"")</f>
        <v/>
      </c>
      <c r="M93" t="str">
        <f t="shared" ca="1" si="7"/>
        <v/>
      </c>
    </row>
    <row r="94" spans="1:13" x14ac:dyDescent="0.25">
      <c r="A94" s="4">
        <v>42891</v>
      </c>
      <c r="B94" t="str">
        <f ca="1">IF(TODAY()&gt;=$A94,COUNTIFS(Board!K$3:K$1000,"&lt;="&amp;A94,Board!L$3:L$1000,"="&amp;""),"")</f>
        <v/>
      </c>
      <c r="C94" t="str">
        <f ca="1">IF(TODAY()&gt;=$A94,COUNTIFS(Board!L$3:L$1000,"&lt;="&amp;B94,Board!M$3:M$1000,"="&amp;""),"")</f>
        <v/>
      </c>
      <c r="D94" t="str">
        <f ca="1">IF(TODAY()&gt;=$A94,COUNTIFS(Board!M$3:M$1000,"&lt;="&amp;C94,Board!N$3:N$1000,"="&amp;""),"")</f>
        <v/>
      </c>
      <c r="E94" t="str">
        <f t="shared" ca="1" si="8"/>
        <v/>
      </c>
      <c r="F94" t="str">
        <f ca="1">IF(TODAY()&gt;=$A94,COUNTIFS(Board!N$3:N$1000,"&lt;="&amp;A94,Board!O$3:O$1000,"="&amp;""),"")</f>
        <v/>
      </c>
      <c r="G94" t="str">
        <f ca="1">IF(TODAY()&gt;=$A94,COUNTIFS(Board!O$3:O$1000,"&lt;="&amp;B94,Board!P$3:P$1000,"="&amp;""),"")</f>
        <v/>
      </c>
      <c r="H94" t="str">
        <f t="shared" ca="1" si="9"/>
        <v/>
      </c>
      <c r="I94" t="str">
        <f ca="1">IF(TODAY()&gt;=$A94,COUNTIFS(Board!P$3:P$1000,"&lt;="&amp;A94,Board!Q$3:Q$1000,"="&amp;""),"")</f>
        <v/>
      </c>
      <c r="J94" t="str">
        <f ca="1">IF(TODAY()&gt;=$A94,COUNTIFS(Board!Q$3:Q$1000,"&lt;="&amp;B94,Board!R$3:R$1000,"="&amp;""),"")</f>
        <v/>
      </c>
      <c r="K94" t="str">
        <f t="shared" ca="1" si="10"/>
        <v/>
      </c>
      <c r="L94" t="str">
        <f ca="1">IF(TODAY()&gt;=A94,COUNTIFS(Board!R$3:R$1000,"&lt;="&amp;A94),"")</f>
        <v/>
      </c>
      <c r="M94" t="str">
        <f t="shared" ca="1" si="7"/>
        <v/>
      </c>
    </row>
    <row r="95" spans="1:13" x14ac:dyDescent="0.25">
      <c r="A95" s="4">
        <v>42892</v>
      </c>
      <c r="B95" t="str">
        <f ca="1">IF(TODAY()&gt;=$A95,COUNTIFS(Board!K$3:K$1000,"&lt;="&amp;A95,Board!L$3:L$1000,"="&amp;""),"")</f>
        <v/>
      </c>
      <c r="C95" t="str">
        <f ca="1">IF(TODAY()&gt;=$A95,COUNTIFS(Board!L$3:L$1000,"&lt;="&amp;B95,Board!M$3:M$1000,"="&amp;""),"")</f>
        <v/>
      </c>
      <c r="D95" t="str">
        <f ca="1">IF(TODAY()&gt;=$A95,COUNTIFS(Board!M$3:M$1000,"&lt;="&amp;C95,Board!N$3:N$1000,"="&amp;""),"")</f>
        <v/>
      </c>
      <c r="E95" t="str">
        <f t="shared" ca="1" si="8"/>
        <v/>
      </c>
      <c r="F95" t="str">
        <f ca="1">IF(TODAY()&gt;=$A95,COUNTIFS(Board!N$3:N$1000,"&lt;="&amp;A95,Board!O$3:O$1000,"="&amp;""),"")</f>
        <v/>
      </c>
      <c r="G95" t="str">
        <f ca="1">IF(TODAY()&gt;=$A95,COUNTIFS(Board!O$3:O$1000,"&lt;="&amp;B95,Board!P$3:P$1000,"="&amp;""),"")</f>
        <v/>
      </c>
      <c r="H95" t="str">
        <f t="shared" ca="1" si="9"/>
        <v/>
      </c>
      <c r="I95" t="str">
        <f ca="1">IF(TODAY()&gt;=$A95,COUNTIFS(Board!P$3:P$1000,"&lt;="&amp;A95,Board!Q$3:Q$1000,"="&amp;""),"")</f>
        <v/>
      </c>
      <c r="J95" t="str">
        <f ca="1">IF(TODAY()&gt;=$A95,COUNTIFS(Board!Q$3:Q$1000,"&lt;="&amp;B95,Board!R$3:R$1000,"="&amp;""),"")</f>
        <v/>
      </c>
      <c r="K95" t="str">
        <f t="shared" ca="1" si="10"/>
        <v/>
      </c>
      <c r="L95" t="str">
        <f ca="1">IF(TODAY()&gt;=A95,COUNTIFS(Board!R$3:R$1000,"&lt;="&amp;A95),"")</f>
        <v/>
      </c>
      <c r="M95" t="str">
        <f t="shared" ca="1" si="7"/>
        <v/>
      </c>
    </row>
    <row r="96" spans="1:13" x14ac:dyDescent="0.25">
      <c r="A96" s="4">
        <v>42893</v>
      </c>
      <c r="B96" t="str">
        <f ca="1">IF(TODAY()&gt;=$A96,COUNTIFS(Board!K$3:K$1000,"&lt;="&amp;A96,Board!L$3:L$1000,"="&amp;""),"")</f>
        <v/>
      </c>
      <c r="C96" t="str">
        <f ca="1">IF(TODAY()&gt;=$A96,COUNTIFS(Board!L$3:L$1000,"&lt;="&amp;B96,Board!M$3:M$1000,"="&amp;""),"")</f>
        <v/>
      </c>
      <c r="D96" t="str">
        <f ca="1">IF(TODAY()&gt;=$A96,COUNTIFS(Board!M$3:M$1000,"&lt;="&amp;C96,Board!N$3:N$1000,"="&amp;""),"")</f>
        <v/>
      </c>
      <c r="E96" t="str">
        <f t="shared" ca="1" si="8"/>
        <v/>
      </c>
      <c r="F96" t="str">
        <f ca="1">IF(TODAY()&gt;=$A96,COUNTIFS(Board!N$3:N$1000,"&lt;="&amp;A96,Board!O$3:O$1000,"="&amp;""),"")</f>
        <v/>
      </c>
      <c r="G96" t="str">
        <f ca="1">IF(TODAY()&gt;=$A96,COUNTIFS(Board!O$3:O$1000,"&lt;="&amp;B96,Board!P$3:P$1000,"="&amp;""),"")</f>
        <v/>
      </c>
      <c r="H96" t="str">
        <f t="shared" ca="1" si="9"/>
        <v/>
      </c>
      <c r="I96" t="str">
        <f ca="1">IF(TODAY()&gt;=$A96,COUNTIFS(Board!P$3:P$1000,"&lt;="&amp;A96,Board!Q$3:Q$1000,"="&amp;""),"")</f>
        <v/>
      </c>
      <c r="J96" t="str">
        <f ca="1">IF(TODAY()&gt;=$A96,COUNTIFS(Board!Q$3:Q$1000,"&lt;="&amp;B96,Board!R$3:R$1000,"="&amp;""),"")</f>
        <v/>
      </c>
      <c r="K96" t="str">
        <f t="shared" ca="1" si="10"/>
        <v/>
      </c>
      <c r="L96" t="str">
        <f ca="1">IF(TODAY()&gt;=A96,COUNTIFS(Board!R$3:R$1000,"&lt;="&amp;A96),"")</f>
        <v/>
      </c>
      <c r="M96" t="str">
        <f t="shared" ca="1" si="7"/>
        <v/>
      </c>
    </row>
    <row r="97" spans="1:13" x14ac:dyDescent="0.25">
      <c r="A97" s="4">
        <v>42894</v>
      </c>
      <c r="B97" t="str">
        <f ca="1">IF(TODAY()&gt;=$A97,COUNTIFS(Board!K$3:K$1000,"&lt;="&amp;A97,Board!L$3:L$1000,"="&amp;""),"")</f>
        <v/>
      </c>
      <c r="C97" t="str">
        <f ca="1">IF(TODAY()&gt;=$A97,COUNTIFS(Board!L$3:L$1000,"&lt;="&amp;B97,Board!M$3:M$1000,"="&amp;""),"")</f>
        <v/>
      </c>
      <c r="D97" t="str">
        <f ca="1">IF(TODAY()&gt;=$A97,COUNTIFS(Board!M$3:M$1000,"&lt;="&amp;C97,Board!N$3:N$1000,"="&amp;""),"")</f>
        <v/>
      </c>
      <c r="E97" t="str">
        <f t="shared" ca="1" si="8"/>
        <v/>
      </c>
      <c r="F97" t="str">
        <f ca="1">IF(TODAY()&gt;=$A97,COUNTIFS(Board!N$3:N$1000,"&lt;="&amp;A97,Board!O$3:O$1000,"="&amp;""),"")</f>
        <v/>
      </c>
      <c r="G97" t="str">
        <f ca="1">IF(TODAY()&gt;=$A97,COUNTIFS(Board!O$3:O$1000,"&lt;="&amp;B97,Board!P$3:P$1000,"="&amp;""),"")</f>
        <v/>
      </c>
      <c r="H97" t="str">
        <f t="shared" ca="1" si="9"/>
        <v/>
      </c>
      <c r="I97" t="str">
        <f ca="1">IF(TODAY()&gt;=$A97,COUNTIFS(Board!P$3:P$1000,"&lt;="&amp;A97,Board!Q$3:Q$1000,"="&amp;""),"")</f>
        <v/>
      </c>
      <c r="J97" t="str">
        <f ca="1">IF(TODAY()&gt;=$A97,COUNTIFS(Board!Q$3:Q$1000,"&lt;="&amp;B97,Board!R$3:R$1000,"="&amp;""),"")</f>
        <v/>
      </c>
      <c r="K97" t="str">
        <f t="shared" ca="1" si="10"/>
        <v/>
      </c>
      <c r="L97" t="str">
        <f ca="1">IF(TODAY()&gt;=A97,COUNTIFS(Board!R$3:R$1000,"&lt;="&amp;A97),"")</f>
        <v/>
      </c>
      <c r="M97" t="str">
        <f t="shared" ca="1" si="7"/>
        <v/>
      </c>
    </row>
    <row r="98" spans="1:13" x14ac:dyDescent="0.25">
      <c r="A98" s="4">
        <v>42895</v>
      </c>
      <c r="B98" t="str">
        <f ca="1">IF(TODAY()&gt;=$A98,COUNTIFS(Board!K$3:K$1000,"&lt;="&amp;A98,Board!L$3:L$1000,"="&amp;""),"")</f>
        <v/>
      </c>
      <c r="C98" t="str">
        <f ca="1">IF(TODAY()&gt;=$A98,COUNTIFS(Board!L$3:L$1000,"&lt;="&amp;B98,Board!M$3:M$1000,"="&amp;""),"")</f>
        <v/>
      </c>
      <c r="D98" t="str">
        <f ca="1">IF(TODAY()&gt;=$A98,COUNTIFS(Board!M$3:M$1000,"&lt;="&amp;C98,Board!N$3:N$1000,"="&amp;""),"")</f>
        <v/>
      </c>
      <c r="E98" t="str">
        <f t="shared" ca="1" si="8"/>
        <v/>
      </c>
      <c r="F98" t="str">
        <f ca="1">IF(TODAY()&gt;=$A98,COUNTIFS(Board!N$3:N$1000,"&lt;="&amp;A98,Board!O$3:O$1000,"="&amp;""),"")</f>
        <v/>
      </c>
      <c r="G98" t="str">
        <f ca="1">IF(TODAY()&gt;=$A98,COUNTIFS(Board!O$3:O$1000,"&lt;="&amp;B98,Board!P$3:P$1000,"="&amp;""),"")</f>
        <v/>
      </c>
      <c r="H98" t="str">
        <f t="shared" ca="1" si="9"/>
        <v/>
      </c>
      <c r="I98" t="str">
        <f ca="1">IF(TODAY()&gt;=$A98,COUNTIFS(Board!P$3:P$1000,"&lt;="&amp;A98,Board!Q$3:Q$1000,"="&amp;""),"")</f>
        <v/>
      </c>
      <c r="J98" t="str">
        <f ca="1">IF(TODAY()&gt;=$A98,COUNTIFS(Board!Q$3:Q$1000,"&lt;="&amp;B98,Board!R$3:R$1000,"="&amp;""),"")</f>
        <v/>
      </c>
      <c r="K98" t="str">
        <f t="shared" ca="1" si="10"/>
        <v/>
      </c>
      <c r="L98" t="str">
        <f ca="1">IF(TODAY()&gt;=A98,COUNTIFS(Board!R$3:R$1000,"&lt;="&amp;A98),"")</f>
        <v/>
      </c>
      <c r="M98" t="str">
        <f t="shared" ca="1" si="7"/>
        <v/>
      </c>
    </row>
    <row r="99" spans="1:13" x14ac:dyDescent="0.25">
      <c r="A99" s="4">
        <v>42896</v>
      </c>
      <c r="B99" t="str">
        <f ca="1">IF(TODAY()&gt;=$A99,COUNTIFS(Board!K$3:K$1000,"&lt;="&amp;A99,Board!L$3:L$1000,"="&amp;""),"")</f>
        <v/>
      </c>
      <c r="C99" t="str">
        <f ca="1">IF(TODAY()&gt;=$A99,COUNTIFS(Board!L$3:L$1000,"&lt;="&amp;B99,Board!M$3:M$1000,"="&amp;""),"")</f>
        <v/>
      </c>
      <c r="D99" t="str">
        <f ca="1">IF(TODAY()&gt;=$A99,COUNTIFS(Board!M$3:M$1000,"&lt;="&amp;C99,Board!N$3:N$1000,"="&amp;""),"")</f>
        <v/>
      </c>
      <c r="E99" t="str">
        <f t="shared" ca="1" si="8"/>
        <v/>
      </c>
      <c r="F99" t="str">
        <f ca="1">IF(TODAY()&gt;=$A99,COUNTIFS(Board!N$3:N$1000,"&lt;="&amp;A99,Board!O$3:O$1000,"="&amp;""),"")</f>
        <v/>
      </c>
      <c r="G99" t="str">
        <f ca="1">IF(TODAY()&gt;=$A99,COUNTIFS(Board!O$3:O$1000,"&lt;="&amp;B99,Board!P$3:P$1000,"="&amp;""),"")</f>
        <v/>
      </c>
      <c r="H99" t="str">
        <f t="shared" ca="1" si="9"/>
        <v/>
      </c>
      <c r="I99" t="str">
        <f ca="1">IF(TODAY()&gt;=$A99,COUNTIFS(Board!P$3:P$1000,"&lt;="&amp;A99,Board!Q$3:Q$1000,"="&amp;""),"")</f>
        <v/>
      </c>
      <c r="J99" t="str">
        <f ca="1">IF(TODAY()&gt;=$A99,COUNTIFS(Board!Q$3:Q$1000,"&lt;="&amp;B99,Board!R$3:R$1000,"="&amp;""),"")</f>
        <v/>
      </c>
      <c r="K99" t="str">
        <f t="shared" ca="1" si="10"/>
        <v/>
      </c>
      <c r="L99" t="str">
        <f ca="1">IF(TODAY()&gt;=A99,COUNTIFS(Board!R$3:R$1000,"&lt;="&amp;A99),"")</f>
        <v/>
      </c>
      <c r="M99" t="str">
        <f t="shared" ca="1" si="7"/>
        <v/>
      </c>
    </row>
    <row r="100" spans="1:13" x14ac:dyDescent="0.25">
      <c r="A100" s="4">
        <v>42897</v>
      </c>
      <c r="B100" t="str">
        <f ca="1">IF(TODAY()&gt;=$A100,COUNTIFS(Board!K$3:K$1000,"&lt;="&amp;A100,Board!L$3:L$1000,"="&amp;""),"")</f>
        <v/>
      </c>
      <c r="C100" t="str">
        <f ca="1">IF(TODAY()&gt;=$A100,COUNTIFS(Board!L$3:L$1000,"&lt;="&amp;B100,Board!M$3:M$1000,"="&amp;""),"")</f>
        <v/>
      </c>
      <c r="D100" t="str">
        <f ca="1">IF(TODAY()&gt;=$A100,COUNTIFS(Board!M$3:M$1000,"&lt;="&amp;C100,Board!N$3:N$1000,"="&amp;""),"")</f>
        <v/>
      </c>
      <c r="E100" t="str">
        <f t="shared" ca="1" si="8"/>
        <v/>
      </c>
      <c r="F100" t="str">
        <f ca="1">IF(TODAY()&gt;=$A100,COUNTIFS(Board!N$3:N$1000,"&lt;="&amp;A100,Board!O$3:O$1000,"="&amp;""),"")</f>
        <v/>
      </c>
      <c r="G100" t="str">
        <f ca="1">IF(TODAY()&gt;=$A100,COUNTIFS(Board!O$3:O$1000,"&lt;="&amp;B100,Board!P$3:P$1000,"="&amp;""),"")</f>
        <v/>
      </c>
      <c r="H100" t="str">
        <f t="shared" ca="1" si="9"/>
        <v/>
      </c>
      <c r="I100" t="str">
        <f ca="1">IF(TODAY()&gt;=$A100,COUNTIFS(Board!P$3:P$1000,"&lt;="&amp;A100,Board!Q$3:Q$1000,"="&amp;""),"")</f>
        <v/>
      </c>
      <c r="J100" t="str">
        <f ca="1">IF(TODAY()&gt;=$A100,COUNTIFS(Board!Q$3:Q$1000,"&lt;="&amp;B100,Board!R$3:R$1000,"="&amp;""),"")</f>
        <v/>
      </c>
      <c r="K100" t="str">
        <f t="shared" ca="1" si="10"/>
        <v/>
      </c>
      <c r="L100" t="str">
        <f ca="1">IF(TODAY()&gt;=A100,COUNTIFS(Board!R$3:R$1000,"&lt;="&amp;A100),"")</f>
        <v/>
      </c>
      <c r="M100" t="str">
        <f t="shared" ca="1" si="7"/>
        <v/>
      </c>
    </row>
    <row r="101" spans="1:13" x14ac:dyDescent="0.25">
      <c r="A101" s="4">
        <v>42898</v>
      </c>
      <c r="B101" t="str">
        <f ca="1">IF(TODAY()&gt;=$A101,COUNTIFS(Board!K$3:K$1000,"&lt;="&amp;A101,Board!L$3:L$1000,"="&amp;""),"")</f>
        <v/>
      </c>
      <c r="C101" t="str">
        <f ca="1">IF(TODAY()&gt;=$A101,COUNTIFS(Board!L$3:L$1000,"&lt;="&amp;B101,Board!M$3:M$1000,"="&amp;""),"")</f>
        <v/>
      </c>
      <c r="D101" t="str">
        <f ca="1">IF(TODAY()&gt;=$A101,COUNTIFS(Board!M$3:M$1000,"&lt;="&amp;C101,Board!N$3:N$1000,"="&amp;""),"")</f>
        <v/>
      </c>
      <c r="E101" t="str">
        <f t="shared" ca="1" si="8"/>
        <v/>
      </c>
      <c r="F101" t="str">
        <f ca="1">IF(TODAY()&gt;=$A101,COUNTIFS(Board!N$3:N$1000,"&lt;="&amp;A101,Board!O$3:O$1000,"="&amp;""),"")</f>
        <v/>
      </c>
      <c r="G101" t="str">
        <f ca="1">IF(TODAY()&gt;=$A101,COUNTIFS(Board!O$3:O$1000,"&lt;="&amp;B101,Board!P$3:P$1000,"="&amp;""),"")</f>
        <v/>
      </c>
      <c r="H101" t="str">
        <f t="shared" ca="1" si="9"/>
        <v/>
      </c>
      <c r="I101" t="str">
        <f ca="1">IF(TODAY()&gt;=$A101,COUNTIFS(Board!P$3:P$1000,"&lt;="&amp;A101,Board!Q$3:Q$1000,"="&amp;""),"")</f>
        <v/>
      </c>
      <c r="J101" t="str">
        <f ca="1">IF(TODAY()&gt;=$A101,COUNTIFS(Board!Q$3:Q$1000,"&lt;="&amp;B101,Board!R$3:R$1000,"="&amp;""),"")</f>
        <v/>
      </c>
      <c r="K101" t="str">
        <f t="shared" ca="1" si="10"/>
        <v/>
      </c>
      <c r="L101" t="str">
        <f ca="1">IF(TODAY()&gt;=A101,COUNTIFS(Board!R$3:R$1000,"&lt;="&amp;A101),"")</f>
        <v/>
      </c>
      <c r="M101" t="str">
        <f t="shared" ca="1" si="7"/>
        <v/>
      </c>
    </row>
    <row r="102" spans="1:13" x14ac:dyDescent="0.25">
      <c r="A102" s="4">
        <v>42899</v>
      </c>
      <c r="B102" t="str">
        <f ca="1">IF(TODAY()&gt;=$A102,COUNTIFS(Board!K$3:K$1000,"&lt;="&amp;A102,Board!L$3:L$1000,"="&amp;""),"")</f>
        <v/>
      </c>
      <c r="C102" t="str">
        <f ca="1">IF(TODAY()&gt;=$A102,COUNTIFS(Board!L$3:L$1000,"&lt;="&amp;B102,Board!M$3:M$1000,"="&amp;""),"")</f>
        <v/>
      </c>
      <c r="D102" t="str">
        <f ca="1">IF(TODAY()&gt;=$A102,COUNTIFS(Board!M$3:M$1000,"&lt;="&amp;C102,Board!N$3:N$1000,"="&amp;""),"")</f>
        <v/>
      </c>
      <c r="E102" t="str">
        <f t="shared" ca="1" si="8"/>
        <v/>
      </c>
      <c r="F102" t="str">
        <f ca="1">IF(TODAY()&gt;=$A102,COUNTIFS(Board!N$3:N$1000,"&lt;="&amp;A102,Board!O$3:O$1000,"="&amp;""),"")</f>
        <v/>
      </c>
      <c r="G102" t="str">
        <f ca="1">IF(TODAY()&gt;=$A102,COUNTIFS(Board!O$3:O$1000,"&lt;="&amp;B102,Board!P$3:P$1000,"="&amp;""),"")</f>
        <v/>
      </c>
      <c r="H102" t="str">
        <f t="shared" ca="1" si="9"/>
        <v/>
      </c>
      <c r="I102" t="str">
        <f ca="1">IF(TODAY()&gt;=$A102,COUNTIFS(Board!P$3:P$1000,"&lt;="&amp;A102,Board!Q$3:Q$1000,"="&amp;""),"")</f>
        <v/>
      </c>
      <c r="J102" t="str">
        <f ca="1">IF(TODAY()&gt;=$A102,COUNTIFS(Board!Q$3:Q$1000,"&lt;="&amp;B102,Board!R$3:R$1000,"="&amp;""),"")</f>
        <v/>
      </c>
      <c r="K102" t="str">
        <f t="shared" ca="1" si="10"/>
        <v/>
      </c>
      <c r="L102" t="str">
        <f ca="1">IF(TODAY()&gt;=A102,COUNTIFS(Board!R$3:R$1000,"&lt;="&amp;A102),"")</f>
        <v/>
      </c>
      <c r="M102" t="str">
        <f t="shared" ca="1" si="7"/>
        <v/>
      </c>
    </row>
    <row r="103" spans="1:13" x14ac:dyDescent="0.25">
      <c r="A103" s="4">
        <v>42900</v>
      </c>
      <c r="B103" t="str">
        <f ca="1">IF(TODAY()&gt;=$A103,COUNTIFS(Board!K$3:K$1000,"&lt;="&amp;A103,Board!L$3:L$1000,"="&amp;""),"")</f>
        <v/>
      </c>
      <c r="C103" t="str">
        <f ca="1">IF(TODAY()&gt;=$A103,COUNTIFS(Board!L$3:L$1000,"&lt;="&amp;B103,Board!M$3:M$1000,"="&amp;""),"")</f>
        <v/>
      </c>
      <c r="D103" t="str">
        <f ca="1">IF(TODAY()&gt;=$A103,COUNTIFS(Board!M$3:M$1000,"&lt;="&amp;C103,Board!N$3:N$1000,"="&amp;""),"")</f>
        <v/>
      </c>
      <c r="E103" t="str">
        <f t="shared" ca="1" si="8"/>
        <v/>
      </c>
      <c r="F103" t="str">
        <f ca="1">IF(TODAY()&gt;=$A103,COUNTIFS(Board!N$3:N$1000,"&lt;="&amp;A103,Board!O$3:O$1000,"="&amp;""),"")</f>
        <v/>
      </c>
      <c r="G103" t="str">
        <f ca="1">IF(TODAY()&gt;=$A103,COUNTIFS(Board!O$3:O$1000,"&lt;="&amp;B103,Board!P$3:P$1000,"="&amp;""),"")</f>
        <v/>
      </c>
      <c r="H103" t="str">
        <f t="shared" ca="1" si="9"/>
        <v/>
      </c>
      <c r="I103" t="str">
        <f ca="1">IF(TODAY()&gt;=$A103,COUNTIFS(Board!P$3:P$1000,"&lt;="&amp;A103,Board!Q$3:Q$1000,"="&amp;""),"")</f>
        <v/>
      </c>
      <c r="J103" t="str">
        <f ca="1">IF(TODAY()&gt;=$A103,COUNTIFS(Board!Q$3:Q$1000,"&lt;="&amp;B103,Board!R$3:R$1000,"="&amp;""),"")</f>
        <v/>
      </c>
      <c r="K103" t="str">
        <f t="shared" ca="1" si="10"/>
        <v/>
      </c>
      <c r="L103" t="str">
        <f ca="1">IF(TODAY()&gt;=A103,COUNTIFS(Board!R$3:R$1000,"&lt;="&amp;A103),"")</f>
        <v/>
      </c>
      <c r="M103" t="str">
        <f t="shared" ca="1" si="7"/>
        <v/>
      </c>
    </row>
    <row r="104" spans="1:13" x14ac:dyDescent="0.25">
      <c r="A104" s="4">
        <v>42901</v>
      </c>
      <c r="B104" t="str">
        <f ca="1">IF(TODAY()&gt;=$A104,COUNTIFS(Board!K$3:K$1000,"&lt;="&amp;A104,Board!L$3:L$1000,"="&amp;""),"")</f>
        <v/>
      </c>
      <c r="C104" t="str">
        <f ca="1">IF(TODAY()&gt;=$A104,COUNTIFS(Board!L$3:L$1000,"&lt;="&amp;B104,Board!M$3:M$1000,"="&amp;""),"")</f>
        <v/>
      </c>
      <c r="D104" t="str">
        <f ca="1">IF(TODAY()&gt;=$A104,COUNTIFS(Board!M$3:M$1000,"&lt;="&amp;C104,Board!N$3:N$1000,"="&amp;""),"")</f>
        <v/>
      </c>
      <c r="E104" t="str">
        <f t="shared" ca="1" si="8"/>
        <v/>
      </c>
      <c r="F104" t="str">
        <f ca="1">IF(TODAY()&gt;=$A104,COUNTIFS(Board!N$3:N$1000,"&lt;="&amp;A104,Board!O$3:O$1000,"="&amp;""),"")</f>
        <v/>
      </c>
      <c r="G104" t="str">
        <f ca="1">IF(TODAY()&gt;=$A104,COUNTIFS(Board!O$3:O$1000,"&lt;="&amp;B104,Board!P$3:P$1000,"="&amp;""),"")</f>
        <v/>
      </c>
      <c r="H104" t="str">
        <f t="shared" ca="1" si="9"/>
        <v/>
      </c>
      <c r="I104" t="str">
        <f ca="1">IF(TODAY()&gt;=$A104,COUNTIFS(Board!P$3:P$1000,"&lt;="&amp;A104,Board!Q$3:Q$1000,"="&amp;""),"")</f>
        <v/>
      </c>
      <c r="J104" t="str">
        <f ca="1">IF(TODAY()&gt;=$A104,COUNTIFS(Board!Q$3:Q$1000,"&lt;="&amp;B104,Board!R$3:R$1000,"="&amp;""),"")</f>
        <v/>
      </c>
      <c r="K104" t="str">
        <f t="shared" ca="1" si="10"/>
        <v/>
      </c>
      <c r="L104" t="str">
        <f ca="1">IF(TODAY()&gt;=A104,COUNTIFS(Board!R$3:R$1000,"&lt;="&amp;A104),"")</f>
        <v/>
      </c>
      <c r="M104" t="str">
        <f t="shared" ca="1" si="7"/>
        <v/>
      </c>
    </row>
    <row r="105" spans="1:13" x14ac:dyDescent="0.25">
      <c r="A105" s="4">
        <v>42902</v>
      </c>
      <c r="B105" t="str">
        <f ca="1">IF(TODAY()&gt;=$A105,COUNTIFS(Board!K$3:K$1000,"&lt;="&amp;A105,Board!L$3:L$1000,"="&amp;""),"")</f>
        <v/>
      </c>
      <c r="C105" t="str">
        <f ca="1">IF(TODAY()&gt;=$A105,COUNTIFS(Board!L$3:L$1000,"&lt;="&amp;B105,Board!M$3:M$1000,"="&amp;""),"")</f>
        <v/>
      </c>
      <c r="D105" t="str">
        <f ca="1">IF(TODAY()&gt;=$A105,COUNTIFS(Board!M$3:M$1000,"&lt;="&amp;C105,Board!N$3:N$1000,"="&amp;""),"")</f>
        <v/>
      </c>
      <c r="E105" t="str">
        <f t="shared" ca="1" si="8"/>
        <v/>
      </c>
      <c r="F105" t="str">
        <f ca="1">IF(TODAY()&gt;=$A105,COUNTIFS(Board!N$3:N$1000,"&lt;="&amp;A105,Board!O$3:O$1000,"="&amp;""),"")</f>
        <v/>
      </c>
      <c r="G105" t="str">
        <f ca="1">IF(TODAY()&gt;=$A105,COUNTIFS(Board!O$3:O$1000,"&lt;="&amp;B105,Board!P$3:P$1000,"="&amp;""),"")</f>
        <v/>
      </c>
      <c r="H105" t="str">
        <f t="shared" ca="1" si="9"/>
        <v/>
      </c>
      <c r="I105" t="str">
        <f ca="1">IF(TODAY()&gt;=$A105,COUNTIFS(Board!P$3:P$1000,"&lt;="&amp;A105,Board!Q$3:Q$1000,"="&amp;""),"")</f>
        <v/>
      </c>
      <c r="J105" t="str">
        <f ca="1">IF(TODAY()&gt;=$A105,COUNTIFS(Board!Q$3:Q$1000,"&lt;="&amp;B105,Board!R$3:R$1000,"="&amp;""),"")</f>
        <v/>
      </c>
      <c r="K105" t="str">
        <f t="shared" ca="1" si="10"/>
        <v/>
      </c>
      <c r="L105" t="str">
        <f ca="1">IF(TODAY()&gt;=A105,COUNTIFS(Board!R$3:R$1000,"&lt;="&amp;A105),"")</f>
        <v/>
      </c>
      <c r="M105" t="str">
        <f t="shared" ca="1" si="7"/>
        <v/>
      </c>
    </row>
    <row r="106" spans="1:13" x14ac:dyDescent="0.25">
      <c r="A106" s="4">
        <v>42903</v>
      </c>
      <c r="B106" t="str">
        <f ca="1">IF(TODAY()&gt;=$A106,COUNTIFS(Board!K$3:K$1000,"&lt;="&amp;A106,Board!L$3:L$1000,"="&amp;""),"")</f>
        <v/>
      </c>
      <c r="C106" t="str">
        <f ca="1">IF(TODAY()&gt;=$A106,COUNTIFS(Board!L$3:L$1000,"&lt;="&amp;B106,Board!M$3:M$1000,"="&amp;""),"")</f>
        <v/>
      </c>
      <c r="D106" t="str">
        <f ca="1">IF(TODAY()&gt;=$A106,COUNTIFS(Board!M$3:M$1000,"&lt;="&amp;C106,Board!N$3:N$1000,"="&amp;""),"")</f>
        <v/>
      </c>
      <c r="E106" t="str">
        <f t="shared" ca="1" si="8"/>
        <v/>
      </c>
      <c r="F106" t="str">
        <f ca="1">IF(TODAY()&gt;=$A106,COUNTIFS(Board!N$3:N$1000,"&lt;="&amp;A106,Board!O$3:O$1000,"="&amp;""),"")</f>
        <v/>
      </c>
      <c r="G106" t="str">
        <f ca="1">IF(TODAY()&gt;=$A106,COUNTIFS(Board!O$3:O$1000,"&lt;="&amp;B106,Board!P$3:P$1000,"="&amp;""),"")</f>
        <v/>
      </c>
      <c r="H106" t="str">
        <f t="shared" ca="1" si="9"/>
        <v/>
      </c>
      <c r="I106" t="str">
        <f ca="1">IF(TODAY()&gt;=$A106,COUNTIFS(Board!P$3:P$1000,"&lt;="&amp;A106,Board!Q$3:Q$1000,"="&amp;""),"")</f>
        <v/>
      </c>
      <c r="J106" t="str">
        <f ca="1">IF(TODAY()&gt;=$A106,COUNTIFS(Board!Q$3:Q$1000,"&lt;="&amp;B106,Board!R$3:R$1000,"="&amp;""),"")</f>
        <v/>
      </c>
      <c r="K106" t="str">
        <f t="shared" ca="1" si="10"/>
        <v/>
      </c>
      <c r="L106" t="str">
        <f ca="1">IF(TODAY()&gt;=A106,COUNTIFS(Board!R$3:R$1000,"&lt;="&amp;A106),"")</f>
        <v/>
      </c>
      <c r="M106" t="str">
        <f t="shared" ca="1" si="7"/>
        <v/>
      </c>
    </row>
    <row r="107" spans="1:13" x14ac:dyDescent="0.25">
      <c r="A107" s="4">
        <v>42904</v>
      </c>
      <c r="B107" t="str">
        <f ca="1">IF(TODAY()&gt;=$A107,COUNTIFS(Board!K$3:K$1000,"&lt;="&amp;A107,Board!L$3:L$1000,"="&amp;""),"")</f>
        <v/>
      </c>
      <c r="C107" t="str">
        <f ca="1">IF(TODAY()&gt;=$A107,COUNTIFS(Board!L$3:L$1000,"&lt;="&amp;B107,Board!M$3:M$1000,"="&amp;""),"")</f>
        <v/>
      </c>
      <c r="D107" t="str">
        <f ca="1">IF(TODAY()&gt;=$A107,COUNTIFS(Board!M$3:M$1000,"&lt;="&amp;C107,Board!N$3:N$1000,"="&amp;""),"")</f>
        <v/>
      </c>
      <c r="E107" t="str">
        <f t="shared" ca="1" si="8"/>
        <v/>
      </c>
      <c r="F107" t="str">
        <f ca="1">IF(TODAY()&gt;=$A107,COUNTIFS(Board!N$3:N$1000,"&lt;="&amp;A107,Board!O$3:O$1000,"="&amp;""),"")</f>
        <v/>
      </c>
      <c r="G107" t="str">
        <f ca="1">IF(TODAY()&gt;=$A107,COUNTIFS(Board!O$3:O$1000,"&lt;="&amp;B107,Board!P$3:P$1000,"="&amp;""),"")</f>
        <v/>
      </c>
      <c r="H107" t="str">
        <f t="shared" ca="1" si="9"/>
        <v/>
      </c>
      <c r="I107" t="str">
        <f ca="1">IF(TODAY()&gt;=$A107,COUNTIFS(Board!P$3:P$1000,"&lt;="&amp;A107,Board!Q$3:Q$1000,"="&amp;""),"")</f>
        <v/>
      </c>
      <c r="J107" t="str">
        <f ca="1">IF(TODAY()&gt;=$A107,COUNTIFS(Board!Q$3:Q$1000,"&lt;="&amp;B107,Board!R$3:R$1000,"="&amp;""),"")</f>
        <v/>
      </c>
      <c r="K107" t="str">
        <f t="shared" ca="1" si="10"/>
        <v/>
      </c>
      <c r="L107" t="str">
        <f ca="1">IF(TODAY()&gt;=A107,COUNTIFS(Board!R$3:R$1000,"&lt;="&amp;A107),"")</f>
        <v/>
      </c>
      <c r="M107" t="str">
        <f t="shared" ca="1" si="7"/>
        <v/>
      </c>
    </row>
    <row r="108" spans="1:13" x14ac:dyDescent="0.25">
      <c r="A108" s="4">
        <v>42905</v>
      </c>
      <c r="B108" t="str">
        <f ca="1">IF(TODAY()&gt;=$A108,COUNTIFS(Board!K$3:K$1000,"&lt;="&amp;A108,Board!L$3:L$1000,"="&amp;""),"")</f>
        <v/>
      </c>
      <c r="C108" t="str">
        <f ca="1">IF(TODAY()&gt;=$A108,COUNTIFS(Board!L$3:L$1000,"&lt;="&amp;B108,Board!M$3:M$1000,"="&amp;""),"")</f>
        <v/>
      </c>
      <c r="D108" t="str">
        <f ca="1">IF(TODAY()&gt;=$A108,COUNTIFS(Board!M$3:M$1000,"&lt;="&amp;C108,Board!N$3:N$1000,"="&amp;""),"")</f>
        <v/>
      </c>
      <c r="E108" t="str">
        <f t="shared" ca="1" si="8"/>
        <v/>
      </c>
      <c r="F108" t="str">
        <f ca="1">IF(TODAY()&gt;=$A108,COUNTIFS(Board!N$3:N$1000,"&lt;="&amp;A108,Board!O$3:O$1000,"="&amp;""),"")</f>
        <v/>
      </c>
      <c r="G108" t="str">
        <f ca="1">IF(TODAY()&gt;=$A108,COUNTIFS(Board!O$3:O$1000,"&lt;="&amp;B108,Board!P$3:P$1000,"="&amp;""),"")</f>
        <v/>
      </c>
      <c r="H108" t="str">
        <f t="shared" ca="1" si="9"/>
        <v/>
      </c>
      <c r="I108" t="str">
        <f ca="1">IF(TODAY()&gt;=$A108,COUNTIFS(Board!P$3:P$1000,"&lt;="&amp;A108,Board!Q$3:Q$1000,"="&amp;""),"")</f>
        <v/>
      </c>
      <c r="J108" t="str">
        <f ca="1">IF(TODAY()&gt;=$A108,COUNTIFS(Board!Q$3:Q$1000,"&lt;="&amp;B108,Board!R$3:R$1000,"="&amp;""),"")</f>
        <v/>
      </c>
      <c r="K108" t="str">
        <f t="shared" ca="1" si="10"/>
        <v/>
      </c>
      <c r="L108" t="str">
        <f ca="1">IF(TODAY()&gt;=A108,COUNTIFS(Board!R$3:R$1000,"&lt;="&amp;A108),"")</f>
        <v/>
      </c>
      <c r="M108" t="str">
        <f t="shared" ca="1" si="7"/>
        <v/>
      </c>
    </row>
    <row r="109" spans="1:13" x14ac:dyDescent="0.25">
      <c r="A109" s="4">
        <v>42906</v>
      </c>
      <c r="B109" t="str">
        <f ca="1">IF(TODAY()&gt;=$A109,COUNTIFS(Board!K$3:K$1000,"&lt;="&amp;A109,Board!L$3:L$1000,"="&amp;""),"")</f>
        <v/>
      </c>
      <c r="C109" t="str">
        <f ca="1">IF(TODAY()&gt;=$A109,COUNTIFS(Board!L$3:L$1000,"&lt;="&amp;B109,Board!M$3:M$1000,"="&amp;""),"")</f>
        <v/>
      </c>
      <c r="D109" t="str">
        <f ca="1">IF(TODAY()&gt;=$A109,COUNTIFS(Board!M$3:M$1000,"&lt;="&amp;C109,Board!N$3:N$1000,"="&amp;""),"")</f>
        <v/>
      </c>
      <c r="E109" t="str">
        <f t="shared" ca="1" si="8"/>
        <v/>
      </c>
      <c r="F109" t="str">
        <f ca="1">IF(TODAY()&gt;=$A109,COUNTIFS(Board!N$3:N$1000,"&lt;="&amp;A109,Board!O$3:O$1000,"="&amp;""),"")</f>
        <v/>
      </c>
      <c r="G109" t="str">
        <f ca="1">IF(TODAY()&gt;=$A109,COUNTIFS(Board!O$3:O$1000,"&lt;="&amp;B109,Board!P$3:P$1000,"="&amp;""),"")</f>
        <v/>
      </c>
      <c r="H109" t="str">
        <f t="shared" ca="1" si="9"/>
        <v/>
      </c>
      <c r="I109" t="str">
        <f ca="1">IF(TODAY()&gt;=$A109,COUNTIFS(Board!P$3:P$1000,"&lt;="&amp;A109,Board!Q$3:Q$1000,"="&amp;""),"")</f>
        <v/>
      </c>
      <c r="J109" t="str">
        <f ca="1">IF(TODAY()&gt;=$A109,COUNTIFS(Board!Q$3:Q$1000,"&lt;="&amp;B109,Board!R$3:R$1000,"="&amp;""),"")</f>
        <v/>
      </c>
      <c r="K109" t="str">
        <f t="shared" ca="1" si="10"/>
        <v/>
      </c>
      <c r="L109" t="str">
        <f ca="1">IF(TODAY()&gt;=A109,COUNTIFS(Board!R$3:R$1000,"&lt;="&amp;A109),"")</f>
        <v/>
      </c>
      <c r="M109" t="str">
        <f t="shared" ca="1" si="7"/>
        <v/>
      </c>
    </row>
    <row r="110" spans="1:13" x14ac:dyDescent="0.25">
      <c r="A110" s="4">
        <v>42907</v>
      </c>
      <c r="B110" t="str">
        <f ca="1">IF(TODAY()&gt;=$A110,COUNTIFS(Board!K$3:K$1000,"&lt;="&amp;A110,Board!L$3:L$1000,"="&amp;""),"")</f>
        <v/>
      </c>
      <c r="C110" t="str">
        <f ca="1">IF(TODAY()&gt;=$A110,COUNTIFS(Board!L$3:L$1000,"&lt;="&amp;B110,Board!M$3:M$1000,"="&amp;""),"")</f>
        <v/>
      </c>
      <c r="D110" t="str">
        <f ca="1">IF(TODAY()&gt;=$A110,COUNTIFS(Board!M$3:M$1000,"&lt;="&amp;C110,Board!N$3:N$1000,"="&amp;""),"")</f>
        <v/>
      </c>
      <c r="E110" t="str">
        <f t="shared" ca="1" si="8"/>
        <v/>
      </c>
      <c r="F110" t="str">
        <f ca="1">IF(TODAY()&gt;=$A110,COUNTIFS(Board!N$3:N$1000,"&lt;="&amp;A110,Board!O$3:O$1000,"="&amp;""),"")</f>
        <v/>
      </c>
      <c r="G110" t="str">
        <f ca="1">IF(TODAY()&gt;=$A110,COUNTIFS(Board!O$3:O$1000,"&lt;="&amp;B110,Board!P$3:P$1000,"="&amp;""),"")</f>
        <v/>
      </c>
      <c r="H110" t="str">
        <f t="shared" ca="1" si="9"/>
        <v/>
      </c>
      <c r="I110" t="str">
        <f ca="1">IF(TODAY()&gt;=$A110,COUNTIFS(Board!P$3:P$1000,"&lt;="&amp;A110,Board!Q$3:Q$1000,"="&amp;""),"")</f>
        <v/>
      </c>
      <c r="J110" t="str">
        <f ca="1">IF(TODAY()&gt;=$A110,COUNTIFS(Board!Q$3:Q$1000,"&lt;="&amp;B110,Board!R$3:R$1000,"="&amp;""),"")</f>
        <v/>
      </c>
      <c r="K110" t="str">
        <f t="shared" ca="1" si="10"/>
        <v/>
      </c>
      <c r="L110" t="str">
        <f ca="1">IF(TODAY()&gt;=A110,COUNTIFS(Board!R$3:R$1000,"&lt;="&amp;A110),"")</f>
        <v/>
      </c>
      <c r="M110" t="str">
        <f t="shared" ca="1" si="7"/>
        <v/>
      </c>
    </row>
    <row r="111" spans="1:13" x14ac:dyDescent="0.25">
      <c r="A111" s="4">
        <v>42908</v>
      </c>
      <c r="B111" t="str">
        <f ca="1">IF(TODAY()&gt;=$A111,COUNTIFS(Board!K$3:K$1000,"&lt;="&amp;A111,Board!L$3:L$1000,"="&amp;""),"")</f>
        <v/>
      </c>
      <c r="C111" t="str">
        <f ca="1">IF(TODAY()&gt;=$A111,COUNTIFS(Board!L$3:L$1000,"&lt;="&amp;B111,Board!M$3:M$1000,"="&amp;""),"")</f>
        <v/>
      </c>
      <c r="D111" t="str">
        <f ca="1">IF(TODAY()&gt;=$A111,COUNTIFS(Board!M$3:M$1000,"&lt;="&amp;C111,Board!N$3:N$1000,"="&amp;""),"")</f>
        <v/>
      </c>
      <c r="E111" t="str">
        <f t="shared" ca="1" si="8"/>
        <v/>
      </c>
      <c r="F111" t="str">
        <f ca="1">IF(TODAY()&gt;=$A111,COUNTIFS(Board!N$3:N$1000,"&lt;="&amp;A111,Board!O$3:O$1000,"="&amp;""),"")</f>
        <v/>
      </c>
      <c r="G111" t="str">
        <f ca="1">IF(TODAY()&gt;=$A111,COUNTIFS(Board!O$3:O$1000,"&lt;="&amp;B111,Board!P$3:P$1000,"="&amp;""),"")</f>
        <v/>
      </c>
      <c r="H111" t="str">
        <f t="shared" ca="1" si="9"/>
        <v/>
      </c>
      <c r="I111" t="str">
        <f ca="1">IF(TODAY()&gt;=$A111,COUNTIFS(Board!P$3:P$1000,"&lt;="&amp;A111,Board!Q$3:Q$1000,"="&amp;""),"")</f>
        <v/>
      </c>
      <c r="J111" t="str">
        <f ca="1">IF(TODAY()&gt;=$A111,COUNTIFS(Board!Q$3:Q$1000,"&lt;="&amp;B111,Board!R$3:R$1000,"="&amp;""),"")</f>
        <v/>
      </c>
      <c r="K111" t="str">
        <f t="shared" ca="1" si="10"/>
        <v/>
      </c>
      <c r="L111" t="str">
        <f ca="1">IF(TODAY()&gt;=A111,COUNTIFS(Board!R$3:R$1000,"&lt;="&amp;A111),"")</f>
        <v/>
      </c>
      <c r="M111" t="str">
        <f t="shared" ca="1" si="7"/>
        <v/>
      </c>
    </row>
    <row r="112" spans="1:13" x14ac:dyDescent="0.25">
      <c r="A112" s="4">
        <v>42909</v>
      </c>
      <c r="B112" t="str">
        <f ca="1">IF(TODAY()&gt;=$A112,COUNTIFS(Board!K$3:K$1000,"&lt;="&amp;A112,Board!L$3:L$1000,"="&amp;""),"")</f>
        <v/>
      </c>
      <c r="C112" t="str">
        <f ca="1">IF(TODAY()&gt;=$A112,COUNTIFS(Board!L$3:L$1000,"&lt;="&amp;B112,Board!M$3:M$1000,"="&amp;""),"")</f>
        <v/>
      </c>
      <c r="D112" t="str">
        <f ca="1">IF(TODAY()&gt;=$A112,COUNTIFS(Board!M$3:M$1000,"&lt;="&amp;C112,Board!N$3:N$1000,"="&amp;""),"")</f>
        <v/>
      </c>
      <c r="E112" t="str">
        <f t="shared" ca="1" si="8"/>
        <v/>
      </c>
      <c r="F112" t="str">
        <f ca="1">IF(TODAY()&gt;=$A112,COUNTIFS(Board!N$3:N$1000,"&lt;="&amp;A112,Board!O$3:O$1000,"="&amp;""),"")</f>
        <v/>
      </c>
      <c r="G112" t="str">
        <f ca="1">IF(TODAY()&gt;=$A112,COUNTIFS(Board!O$3:O$1000,"&lt;="&amp;B112,Board!P$3:P$1000,"="&amp;""),"")</f>
        <v/>
      </c>
      <c r="H112" t="str">
        <f t="shared" ca="1" si="9"/>
        <v/>
      </c>
      <c r="I112" t="str">
        <f ca="1">IF(TODAY()&gt;=$A112,COUNTIFS(Board!P$3:P$1000,"&lt;="&amp;A112,Board!Q$3:Q$1000,"="&amp;""),"")</f>
        <v/>
      </c>
      <c r="J112" t="str">
        <f ca="1">IF(TODAY()&gt;=$A112,COUNTIFS(Board!Q$3:Q$1000,"&lt;="&amp;B112,Board!R$3:R$1000,"="&amp;""),"")</f>
        <v/>
      </c>
      <c r="K112" t="str">
        <f t="shared" ca="1" si="10"/>
        <v/>
      </c>
      <c r="L112" t="str">
        <f ca="1">IF(TODAY()&gt;=A112,COUNTIFS(Board!R$3:R$1000,"&lt;="&amp;A112),"")</f>
        <v/>
      </c>
      <c r="M112" t="str">
        <f t="shared" ca="1" si="7"/>
        <v/>
      </c>
    </row>
    <row r="113" spans="1:13" x14ac:dyDescent="0.25">
      <c r="A113" s="4">
        <v>42910</v>
      </c>
      <c r="B113" t="str">
        <f ca="1">IF(TODAY()&gt;=$A113,COUNTIFS(Board!K$3:K$1000,"&lt;="&amp;A113,Board!L$3:L$1000,"="&amp;""),"")</f>
        <v/>
      </c>
      <c r="C113" t="str">
        <f ca="1">IF(TODAY()&gt;=$A113,COUNTIFS(Board!L$3:L$1000,"&lt;="&amp;B113,Board!M$3:M$1000,"="&amp;""),"")</f>
        <v/>
      </c>
      <c r="D113" t="str">
        <f ca="1">IF(TODAY()&gt;=$A113,COUNTIFS(Board!M$3:M$1000,"&lt;="&amp;C113,Board!N$3:N$1000,"="&amp;""),"")</f>
        <v/>
      </c>
      <c r="E113" t="str">
        <f t="shared" ca="1" si="8"/>
        <v/>
      </c>
      <c r="F113" t="str">
        <f ca="1">IF(TODAY()&gt;=$A113,COUNTIFS(Board!N$3:N$1000,"&lt;="&amp;A113,Board!O$3:O$1000,"="&amp;""),"")</f>
        <v/>
      </c>
      <c r="G113" t="str">
        <f ca="1">IF(TODAY()&gt;=$A113,COUNTIFS(Board!O$3:O$1000,"&lt;="&amp;B113,Board!P$3:P$1000,"="&amp;""),"")</f>
        <v/>
      </c>
      <c r="H113" t="str">
        <f t="shared" ca="1" si="9"/>
        <v/>
      </c>
      <c r="I113" t="str">
        <f ca="1">IF(TODAY()&gt;=$A113,COUNTIFS(Board!P$3:P$1000,"&lt;="&amp;A113,Board!Q$3:Q$1000,"="&amp;""),"")</f>
        <v/>
      </c>
      <c r="J113" t="str">
        <f ca="1">IF(TODAY()&gt;=$A113,COUNTIFS(Board!Q$3:Q$1000,"&lt;="&amp;B113,Board!R$3:R$1000,"="&amp;""),"")</f>
        <v/>
      </c>
      <c r="K113" t="str">
        <f t="shared" ca="1" si="10"/>
        <v/>
      </c>
      <c r="L113" t="str">
        <f ca="1">IF(TODAY()&gt;=A113,COUNTIFS(Board!R$3:R$1000,"&lt;="&amp;A113),"")</f>
        <v/>
      </c>
      <c r="M113" t="str">
        <f t="shared" ca="1" si="7"/>
        <v/>
      </c>
    </row>
    <row r="114" spans="1:13" x14ac:dyDescent="0.25">
      <c r="A114" s="4">
        <v>42911</v>
      </c>
      <c r="B114" t="str">
        <f ca="1">IF(TODAY()&gt;=$A114,COUNTIFS(Board!K$3:K$1000,"&lt;="&amp;A114,Board!L$3:L$1000,"="&amp;""),"")</f>
        <v/>
      </c>
      <c r="C114" t="str">
        <f ca="1">IF(TODAY()&gt;=$A114,COUNTIFS(Board!L$3:L$1000,"&lt;="&amp;B114,Board!M$3:M$1000,"="&amp;""),"")</f>
        <v/>
      </c>
      <c r="D114" t="str">
        <f ca="1">IF(TODAY()&gt;=$A114,COUNTIFS(Board!M$3:M$1000,"&lt;="&amp;C114,Board!N$3:N$1000,"="&amp;""),"")</f>
        <v/>
      </c>
      <c r="E114" t="str">
        <f t="shared" ca="1" si="8"/>
        <v/>
      </c>
      <c r="F114" t="str">
        <f ca="1">IF(TODAY()&gt;=$A114,COUNTIFS(Board!N$3:N$1000,"&lt;="&amp;A114,Board!O$3:O$1000,"="&amp;""),"")</f>
        <v/>
      </c>
      <c r="G114" t="str">
        <f ca="1">IF(TODAY()&gt;=$A114,COUNTIFS(Board!O$3:O$1000,"&lt;="&amp;B114,Board!P$3:P$1000,"="&amp;""),"")</f>
        <v/>
      </c>
      <c r="H114" t="str">
        <f t="shared" ca="1" si="9"/>
        <v/>
      </c>
      <c r="I114" t="str">
        <f ca="1">IF(TODAY()&gt;=$A114,COUNTIFS(Board!P$3:P$1000,"&lt;="&amp;A114,Board!Q$3:Q$1000,"="&amp;""),"")</f>
        <v/>
      </c>
      <c r="J114" t="str">
        <f ca="1">IF(TODAY()&gt;=$A114,COUNTIFS(Board!Q$3:Q$1000,"&lt;="&amp;B114,Board!R$3:R$1000,"="&amp;""),"")</f>
        <v/>
      </c>
      <c r="K114" t="str">
        <f t="shared" ca="1" si="10"/>
        <v/>
      </c>
      <c r="L114" t="str">
        <f ca="1">IF(TODAY()&gt;=A114,COUNTIFS(Board!R$3:R$1000,"&lt;="&amp;A114),"")</f>
        <v/>
      </c>
      <c r="M114" t="str">
        <f t="shared" ca="1" si="7"/>
        <v/>
      </c>
    </row>
    <row r="115" spans="1:13" x14ac:dyDescent="0.25">
      <c r="A115" s="4">
        <v>42912</v>
      </c>
      <c r="B115" t="str">
        <f ca="1">IF(TODAY()&gt;=$A115,COUNTIFS(Board!K$3:K$1000,"&lt;="&amp;A115,Board!L$3:L$1000,"="&amp;""),"")</f>
        <v/>
      </c>
      <c r="C115" t="str">
        <f ca="1">IF(TODAY()&gt;=$A115,COUNTIFS(Board!L$3:L$1000,"&lt;="&amp;B115,Board!M$3:M$1000,"="&amp;""),"")</f>
        <v/>
      </c>
      <c r="D115" t="str">
        <f ca="1">IF(TODAY()&gt;=$A115,COUNTIFS(Board!M$3:M$1000,"&lt;="&amp;C115,Board!N$3:N$1000,"="&amp;""),"")</f>
        <v/>
      </c>
      <c r="E115" t="str">
        <f t="shared" ca="1" si="8"/>
        <v/>
      </c>
      <c r="F115" t="str">
        <f ca="1">IF(TODAY()&gt;=$A115,COUNTIFS(Board!N$3:N$1000,"&lt;="&amp;A115,Board!O$3:O$1000,"="&amp;""),"")</f>
        <v/>
      </c>
      <c r="G115" t="str">
        <f ca="1">IF(TODAY()&gt;=$A115,COUNTIFS(Board!O$3:O$1000,"&lt;="&amp;B115,Board!P$3:P$1000,"="&amp;""),"")</f>
        <v/>
      </c>
      <c r="H115" t="str">
        <f t="shared" ca="1" si="9"/>
        <v/>
      </c>
      <c r="I115" t="str">
        <f ca="1">IF(TODAY()&gt;=$A115,COUNTIFS(Board!P$3:P$1000,"&lt;="&amp;A115,Board!Q$3:Q$1000,"="&amp;""),"")</f>
        <v/>
      </c>
      <c r="J115" t="str">
        <f ca="1">IF(TODAY()&gt;=$A115,COUNTIFS(Board!Q$3:Q$1000,"&lt;="&amp;B115,Board!R$3:R$1000,"="&amp;""),"")</f>
        <v/>
      </c>
      <c r="K115" t="str">
        <f t="shared" ca="1" si="10"/>
        <v/>
      </c>
      <c r="L115" t="str">
        <f ca="1">IF(TODAY()&gt;=A115,COUNTIFS(Board!R$3:R$1000,"&lt;="&amp;A115),"")</f>
        <v/>
      </c>
      <c r="M115" t="str">
        <f t="shared" ca="1" si="7"/>
        <v/>
      </c>
    </row>
    <row r="116" spans="1:13" x14ac:dyDescent="0.25">
      <c r="A116" s="4">
        <v>42913</v>
      </c>
      <c r="B116" t="str">
        <f ca="1">IF(TODAY()&gt;=$A116,COUNTIFS(Board!K$3:K$1000,"&lt;="&amp;A116,Board!L$3:L$1000,"="&amp;""),"")</f>
        <v/>
      </c>
      <c r="C116" t="str">
        <f ca="1">IF(TODAY()&gt;=$A116,COUNTIFS(Board!L$3:L$1000,"&lt;="&amp;B116,Board!M$3:M$1000,"="&amp;""),"")</f>
        <v/>
      </c>
      <c r="D116" t="str">
        <f ca="1">IF(TODAY()&gt;=$A116,COUNTIFS(Board!M$3:M$1000,"&lt;="&amp;C116,Board!N$3:N$1000,"="&amp;""),"")</f>
        <v/>
      </c>
      <c r="E116" t="str">
        <f t="shared" ca="1" si="8"/>
        <v/>
      </c>
      <c r="F116" t="str">
        <f ca="1">IF(TODAY()&gt;=$A116,COUNTIFS(Board!N$3:N$1000,"&lt;="&amp;A116,Board!O$3:O$1000,"="&amp;""),"")</f>
        <v/>
      </c>
      <c r="G116" t="str">
        <f ca="1">IF(TODAY()&gt;=$A116,COUNTIFS(Board!O$3:O$1000,"&lt;="&amp;B116,Board!P$3:P$1000,"="&amp;""),"")</f>
        <v/>
      </c>
      <c r="H116" t="str">
        <f t="shared" ca="1" si="9"/>
        <v/>
      </c>
      <c r="I116" t="str">
        <f ca="1">IF(TODAY()&gt;=$A116,COUNTIFS(Board!P$3:P$1000,"&lt;="&amp;A116,Board!Q$3:Q$1000,"="&amp;""),"")</f>
        <v/>
      </c>
      <c r="J116" t="str">
        <f ca="1">IF(TODAY()&gt;=$A116,COUNTIFS(Board!Q$3:Q$1000,"&lt;="&amp;B116,Board!R$3:R$1000,"="&amp;""),"")</f>
        <v/>
      </c>
      <c r="K116" t="str">
        <f t="shared" ca="1" si="10"/>
        <v/>
      </c>
      <c r="L116" t="str">
        <f ca="1">IF(TODAY()&gt;=A116,COUNTIFS(Board!R$3:R$1000,"&lt;="&amp;A116),"")</f>
        <v/>
      </c>
      <c r="M116" t="str">
        <f t="shared" ca="1" si="7"/>
        <v/>
      </c>
    </row>
    <row r="117" spans="1:13" x14ac:dyDescent="0.25">
      <c r="A117" s="4">
        <v>42914</v>
      </c>
      <c r="B117" t="str">
        <f ca="1">IF(TODAY()&gt;=$A117,COUNTIFS(Board!K$3:K$1000,"&lt;="&amp;A117,Board!L$3:L$1000,"="&amp;""),"")</f>
        <v/>
      </c>
      <c r="C117" t="str">
        <f ca="1">IF(TODAY()&gt;=$A117,COUNTIFS(Board!L$3:L$1000,"&lt;="&amp;B117,Board!M$3:M$1000,"="&amp;""),"")</f>
        <v/>
      </c>
      <c r="D117" t="str">
        <f ca="1">IF(TODAY()&gt;=$A117,COUNTIFS(Board!M$3:M$1000,"&lt;="&amp;C117,Board!N$3:N$1000,"="&amp;""),"")</f>
        <v/>
      </c>
      <c r="E117" t="str">
        <f t="shared" ca="1" si="8"/>
        <v/>
      </c>
      <c r="F117" t="str">
        <f ca="1">IF(TODAY()&gt;=$A117,COUNTIFS(Board!N$3:N$1000,"&lt;="&amp;A117,Board!O$3:O$1000,"="&amp;""),"")</f>
        <v/>
      </c>
      <c r="G117" t="str">
        <f ca="1">IF(TODAY()&gt;=$A117,COUNTIFS(Board!O$3:O$1000,"&lt;="&amp;B117,Board!P$3:P$1000,"="&amp;""),"")</f>
        <v/>
      </c>
      <c r="H117" t="str">
        <f t="shared" ca="1" si="9"/>
        <v/>
      </c>
      <c r="I117" t="str">
        <f ca="1">IF(TODAY()&gt;=$A117,COUNTIFS(Board!P$3:P$1000,"&lt;="&amp;A117,Board!Q$3:Q$1000,"="&amp;""),"")</f>
        <v/>
      </c>
      <c r="J117" t="str">
        <f ca="1">IF(TODAY()&gt;=$A117,COUNTIFS(Board!Q$3:Q$1000,"&lt;="&amp;B117,Board!R$3:R$1000,"="&amp;""),"")</f>
        <v/>
      </c>
      <c r="K117" t="str">
        <f t="shared" ca="1" si="10"/>
        <v/>
      </c>
      <c r="L117" t="str">
        <f ca="1">IF(TODAY()&gt;=A117,COUNTIFS(Board!R$3:R$1000,"&lt;="&amp;A117),"")</f>
        <v/>
      </c>
      <c r="M117" t="str">
        <f t="shared" ca="1" si="7"/>
        <v/>
      </c>
    </row>
    <row r="118" spans="1:13" x14ac:dyDescent="0.25">
      <c r="A118" s="4">
        <v>42915</v>
      </c>
      <c r="B118" t="str">
        <f ca="1">IF(TODAY()&gt;=$A118,COUNTIFS(Board!K$3:K$1000,"&lt;="&amp;A118,Board!L$3:L$1000,"="&amp;""),"")</f>
        <v/>
      </c>
      <c r="C118" t="str">
        <f ca="1">IF(TODAY()&gt;=$A118,COUNTIFS(Board!L$3:L$1000,"&lt;="&amp;B118,Board!M$3:M$1000,"="&amp;""),"")</f>
        <v/>
      </c>
      <c r="D118" t="str">
        <f ca="1">IF(TODAY()&gt;=$A118,COUNTIFS(Board!M$3:M$1000,"&lt;="&amp;C118,Board!N$3:N$1000,"="&amp;""),"")</f>
        <v/>
      </c>
      <c r="E118" t="str">
        <f t="shared" ca="1" si="8"/>
        <v/>
      </c>
      <c r="F118" t="str">
        <f ca="1">IF(TODAY()&gt;=$A118,COUNTIFS(Board!N$3:N$1000,"&lt;="&amp;A118,Board!O$3:O$1000,"="&amp;""),"")</f>
        <v/>
      </c>
      <c r="G118" t="str">
        <f ca="1">IF(TODAY()&gt;=$A118,COUNTIFS(Board!O$3:O$1000,"&lt;="&amp;B118,Board!P$3:P$1000,"="&amp;""),"")</f>
        <v/>
      </c>
      <c r="H118" t="str">
        <f t="shared" ca="1" si="9"/>
        <v/>
      </c>
      <c r="I118" t="str">
        <f ca="1">IF(TODAY()&gt;=$A118,COUNTIFS(Board!P$3:P$1000,"&lt;="&amp;A118,Board!Q$3:Q$1000,"="&amp;""),"")</f>
        <v/>
      </c>
      <c r="J118" t="str">
        <f ca="1">IF(TODAY()&gt;=$A118,COUNTIFS(Board!Q$3:Q$1000,"&lt;="&amp;B118,Board!R$3:R$1000,"="&amp;""),"")</f>
        <v/>
      </c>
      <c r="K118" t="str">
        <f t="shared" ca="1" si="10"/>
        <v/>
      </c>
      <c r="L118" t="str">
        <f ca="1">IF(TODAY()&gt;=A118,COUNTIFS(Board!R$3:R$1000,"&lt;="&amp;A118),"")</f>
        <v/>
      </c>
      <c r="M118" t="str">
        <f t="shared" ca="1" si="7"/>
        <v/>
      </c>
    </row>
    <row r="119" spans="1:13" x14ac:dyDescent="0.25">
      <c r="A119" s="4">
        <v>42916</v>
      </c>
      <c r="B119" t="str">
        <f ca="1">IF(TODAY()&gt;=$A119,COUNTIFS(Board!K$3:K$1000,"&lt;="&amp;A119,Board!L$3:L$1000,"="&amp;""),"")</f>
        <v/>
      </c>
      <c r="C119" t="str">
        <f ca="1">IF(TODAY()&gt;=$A119,COUNTIFS(Board!L$3:L$1000,"&lt;="&amp;B119,Board!M$3:M$1000,"="&amp;""),"")</f>
        <v/>
      </c>
      <c r="D119" t="str">
        <f ca="1">IF(TODAY()&gt;=$A119,COUNTIFS(Board!M$3:M$1000,"&lt;="&amp;C119,Board!N$3:N$1000,"="&amp;""),"")</f>
        <v/>
      </c>
      <c r="E119" t="str">
        <f t="shared" ca="1" si="8"/>
        <v/>
      </c>
      <c r="F119" t="str">
        <f ca="1">IF(TODAY()&gt;=$A119,COUNTIFS(Board!N$3:N$1000,"&lt;="&amp;A119,Board!O$3:O$1000,"="&amp;""),"")</f>
        <v/>
      </c>
      <c r="G119" t="str">
        <f ca="1">IF(TODAY()&gt;=$A119,COUNTIFS(Board!O$3:O$1000,"&lt;="&amp;B119,Board!P$3:P$1000,"="&amp;""),"")</f>
        <v/>
      </c>
      <c r="H119" t="str">
        <f t="shared" ca="1" si="9"/>
        <v/>
      </c>
      <c r="I119" t="str">
        <f ca="1">IF(TODAY()&gt;=$A119,COUNTIFS(Board!P$3:P$1000,"&lt;="&amp;A119,Board!Q$3:Q$1000,"="&amp;""),"")</f>
        <v/>
      </c>
      <c r="J119" t="str">
        <f ca="1">IF(TODAY()&gt;=$A119,COUNTIFS(Board!Q$3:Q$1000,"&lt;="&amp;B119,Board!R$3:R$1000,"="&amp;""),"")</f>
        <v/>
      </c>
      <c r="K119" t="str">
        <f t="shared" ca="1" si="10"/>
        <v/>
      </c>
      <c r="L119" t="str">
        <f ca="1">IF(TODAY()&gt;=A119,COUNTIFS(Board!R$3:R$1000,"&lt;="&amp;A119),"")</f>
        <v/>
      </c>
      <c r="M119" t="str">
        <f t="shared" ca="1" si="7"/>
        <v/>
      </c>
    </row>
    <row r="120" spans="1:13" x14ac:dyDescent="0.25">
      <c r="A120" s="4">
        <v>42917</v>
      </c>
      <c r="B120" t="str">
        <f ca="1">IF(TODAY()&gt;=$A120,COUNTIFS(Board!K$3:K$1000,"&lt;="&amp;A120,Board!L$3:L$1000,"="&amp;""),"")</f>
        <v/>
      </c>
      <c r="C120" t="str">
        <f ca="1">IF(TODAY()&gt;=$A120,COUNTIFS(Board!L$3:L$1000,"&lt;="&amp;B120,Board!M$3:M$1000,"="&amp;""),"")</f>
        <v/>
      </c>
      <c r="D120" t="str">
        <f ca="1">IF(TODAY()&gt;=$A120,COUNTIFS(Board!M$3:M$1000,"&lt;="&amp;C120,Board!N$3:N$1000,"="&amp;""),"")</f>
        <v/>
      </c>
      <c r="E120" t="str">
        <f t="shared" ca="1" si="8"/>
        <v/>
      </c>
      <c r="F120" t="str">
        <f ca="1">IF(TODAY()&gt;=$A120,COUNTIFS(Board!N$3:N$1000,"&lt;="&amp;A120,Board!O$3:O$1000,"="&amp;""),"")</f>
        <v/>
      </c>
      <c r="G120" t="str">
        <f ca="1">IF(TODAY()&gt;=$A120,COUNTIFS(Board!O$3:O$1000,"&lt;="&amp;B120,Board!P$3:P$1000,"="&amp;""),"")</f>
        <v/>
      </c>
      <c r="H120" t="str">
        <f t="shared" ca="1" si="9"/>
        <v/>
      </c>
      <c r="I120" t="str">
        <f ca="1">IF(TODAY()&gt;=$A120,COUNTIFS(Board!P$3:P$1000,"&lt;="&amp;A120,Board!Q$3:Q$1000,"="&amp;""),"")</f>
        <v/>
      </c>
      <c r="J120" t="str">
        <f ca="1">IF(TODAY()&gt;=$A120,COUNTIFS(Board!Q$3:Q$1000,"&lt;="&amp;B120,Board!R$3:R$1000,"="&amp;""),"")</f>
        <v/>
      </c>
      <c r="K120" t="str">
        <f t="shared" ca="1" si="10"/>
        <v/>
      </c>
      <c r="L120" t="str">
        <f ca="1">IF(TODAY()&gt;=A120,COUNTIFS(Board!R$3:R$1000,"&lt;="&amp;A120),"")</f>
        <v/>
      </c>
      <c r="M120" t="str">
        <f t="shared" ca="1" si="7"/>
        <v/>
      </c>
    </row>
    <row r="121" spans="1:13" x14ac:dyDescent="0.25">
      <c r="A121" s="4">
        <v>42918</v>
      </c>
      <c r="B121" t="str">
        <f ca="1">IF(TODAY()&gt;=$A121,COUNTIFS(Board!K$3:K$1000,"&lt;="&amp;A121,Board!L$3:L$1000,"="&amp;""),"")</f>
        <v/>
      </c>
      <c r="C121" t="str">
        <f ca="1">IF(TODAY()&gt;=$A121,COUNTIFS(Board!L$3:L$1000,"&lt;="&amp;B121,Board!M$3:M$1000,"="&amp;""),"")</f>
        <v/>
      </c>
      <c r="D121" t="str">
        <f ca="1">IF(TODAY()&gt;=$A121,COUNTIFS(Board!M$3:M$1000,"&lt;="&amp;C121,Board!N$3:N$1000,"="&amp;""),"")</f>
        <v/>
      </c>
      <c r="E121" t="str">
        <f t="shared" ca="1" si="8"/>
        <v/>
      </c>
      <c r="F121" t="str">
        <f ca="1">IF(TODAY()&gt;=$A121,COUNTIFS(Board!N$3:N$1000,"&lt;="&amp;A121,Board!O$3:O$1000,"="&amp;""),"")</f>
        <v/>
      </c>
      <c r="G121" t="str">
        <f ca="1">IF(TODAY()&gt;=$A121,COUNTIFS(Board!O$3:O$1000,"&lt;="&amp;B121,Board!P$3:P$1000,"="&amp;""),"")</f>
        <v/>
      </c>
      <c r="H121" t="str">
        <f t="shared" ca="1" si="9"/>
        <v/>
      </c>
      <c r="I121" t="str">
        <f ca="1">IF(TODAY()&gt;=$A121,COUNTIFS(Board!P$3:P$1000,"&lt;="&amp;A121,Board!Q$3:Q$1000,"="&amp;""),"")</f>
        <v/>
      </c>
      <c r="J121" t="str">
        <f ca="1">IF(TODAY()&gt;=$A121,COUNTIFS(Board!Q$3:Q$1000,"&lt;="&amp;B121,Board!R$3:R$1000,"="&amp;""),"")</f>
        <v/>
      </c>
      <c r="K121" t="str">
        <f t="shared" ca="1" si="10"/>
        <v/>
      </c>
      <c r="L121" t="str">
        <f ca="1">IF(TODAY()&gt;=A121,COUNTIFS(Board!R$3:R$1000,"&lt;="&amp;A121),"")</f>
        <v/>
      </c>
      <c r="M121" t="str">
        <f t="shared" ca="1" si="7"/>
        <v/>
      </c>
    </row>
    <row r="122" spans="1:13" x14ac:dyDescent="0.25">
      <c r="A122" s="4">
        <v>42919</v>
      </c>
      <c r="B122" t="str">
        <f ca="1">IF(TODAY()&gt;=$A122,COUNTIFS(Board!K$3:K$1000,"&lt;="&amp;A122,Board!L$3:L$1000,"="&amp;""),"")</f>
        <v/>
      </c>
      <c r="C122" t="str">
        <f ca="1">IF(TODAY()&gt;=$A122,COUNTIFS(Board!L$3:L$1000,"&lt;="&amp;B122,Board!M$3:M$1000,"="&amp;""),"")</f>
        <v/>
      </c>
      <c r="D122" t="str">
        <f ca="1">IF(TODAY()&gt;=$A122,COUNTIFS(Board!M$3:M$1000,"&lt;="&amp;C122,Board!N$3:N$1000,"="&amp;""),"")</f>
        <v/>
      </c>
      <c r="E122" t="str">
        <f t="shared" ca="1" si="8"/>
        <v/>
      </c>
      <c r="F122" t="str">
        <f ca="1">IF(TODAY()&gt;=$A122,COUNTIFS(Board!N$3:N$1000,"&lt;="&amp;A122,Board!O$3:O$1000,"="&amp;""),"")</f>
        <v/>
      </c>
      <c r="G122" t="str">
        <f ca="1">IF(TODAY()&gt;=$A122,COUNTIFS(Board!O$3:O$1000,"&lt;="&amp;B122,Board!P$3:P$1000,"="&amp;""),"")</f>
        <v/>
      </c>
      <c r="H122" t="str">
        <f t="shared" ca="1" si="9"/>
        <v/>
      </c>
      <c r="I122" t="str">
        <f ca="1">IF(TODAY()&gt;=$A122,COUNTIFS(Board!P$3:P$1000,"&lt;="&amp;A122,Board!Q$3:Q$1000,"="&amp;""),"")</f>
        <v/>
      </c>
      <c r="J122" t="str">
        <f ca="1">IF(TODAY()&gt;=$A122,COUNTIFS(Board!Q$3:Q$1000,"&lt;="&amp;B122,Board!R$3:R$1000,"="&amp;""),"")</f>
        <v/>
      </c>
      <c r="K122" t="str">
        <f t="shared" ca="1" si="10"/>
        <v/>
      </c>
      <c r="L122" t="str">
        <f ca="1">IF(TODAY()&gt;=A122,COUNTIFS(Board!R$3:R$1000,"&lt;="&amp;A122),"")</f>
        <v/>
      </c>
      <c r="M122" t="str">
        <f t="shared" ca="1" si="7"/>
        <v/>
      </c>
    </row>
    <row r="123" spans="1:13" x14ac:dyDescent="0.25">
      <c r="A123" s="4">
        <v>42920</v>
      </c>
      <c r="B123" t="str">
        <f ca="1">IF(TODAY()&gt;=$A123,COUNTIFS(Board!K$3:K$1000,"&lt;="&amp;A123,Board!L$3:L$1000,"="&amp;""),"")</f>
        <v/>
      </c>
      <c r="C123" t="str">
        <f ca="1">IF(TODAY()&gt;=$A123,COUNTIFS(Board!L$3:L$1000,"&lt;="&amp;B123,Board!M$3:M$1000,"="&amp;""),"")</f>
        <v/>
      </c>
      <c r="D123" t="str">
        <f ca="1">IF(TODAY()&gt;=$A123,COUNTIFS(Board!M$3:M$1000,"&lt;="&amp;C123,Board!N$3:N$1000,"="&amp;""),"")</f>
        <v/>
      </c>
      <c r="E123" t="str">
        <f t="shared" ca="1" si="8"/>
        <v/>
      </c>
      <c r="F123" t="str">
        <f ca="1">IF(TODAY()&gt;=$A123,COUNTIFS(Board!N$3:N$1000,"&lt;="&amp;A123,Board!O$3:O$1000,"="&amp;""),"")</f>
        <v/>
      </c>
      <c r="G123" t="str">
        <f ca="1">IF(TODAY()&gt;=$A123,COUNTIFS(Board!O$3:O$1000,"&lt;="&amp;B123,Board!P$3:P$1000,"="&amp;""),"")</f>
        <v/>
      </c>
      <c r="H123" t="str">
        <f t="shared" ca="1" si="9"/>
        <v/>
      </c>
      <c r="I123" t="str">
        <f ca="1">IF(TODAY()&gt;=$A123,COUNTIFS(Board!P$3:P$1000,"&lt;="&amp;A123,Board!Q$3:Q$1000,"="&amp;""),"")</f>
        <v/>
      </c>
      <c r="J123" t="str">
        <f ca="1">IF(TODAY()&gt;=$A123,COUNTIFS(Board!Q$3:Q$1000,"&lt;="&amp;B123,Board!R$3:R$1000,"="&amp;""),"")</f>
        <v/>
      </c>
      <c r="K123" t="str">
        <f t="shared" ca="1" si="10"/>
        <v/>
      </c>
      <c r="L123" t="str">
        <f ca="1">IF(TODAY()&gt;=A123,COUNTIFS(Board!R$3:R$1000,"&lt;="&amp;A123),"")</f>
        <v/>
      </c>
      <c r="M123" t="str">
        <f t="shared" ca="1" si="7"/>
        <v/>
      </c>
    </row>
    <row r="124" spans="1:13" x14ac:dyDescent="0.25">
      <c r="A124" s="4">
        <v>42921</v>
      </c>
      <c r="B124" t="str">
        <f ca="1">IF(TODAY()&gt;=$A124,COUNTIFS(Board!K$3:K$1000,"&lt;="&amp;A124,Board!L$3:L$1000,"="&amp;""),"")</f>
        <v/>
      </c>
      <c r="C124" t="str">
        <f ca="1">IF(TODAY()&gt;=$A124,COUNTIFS(Board!L$3:L$1000,"&lt;="&amp;B124,Board!M$3:M$1000,"="&amp;""),"")</f>
        <v/>
      </c>
      <c r="D124" t="str">
        <f ca="1">IF(TODAY()&gt;=$A124,COUNTIFS(Board!M$3:M$1000,"&lt;="&amp;C124,Board!N$3:N$1000,"="&amp;""),"")</f>
        <v/>
      </c>
      <c r="E124" t="str">
        <f t="shared" ca="1" si="8"/>
        <v/>
      </c>
      <c r="F124" t="str">
        <f ca="1">IF(TODAY()&gt;=$A124,COUNTIFS(Board!N$3:N$1000,"&lt;="&amp;A124,Board!O$3:O$1000,"="&amp;""),"")</f>
        <v/>
      </c>
      <c r="G124" t="str">
        <f ca="1">IF(TODAY()&gt;=$A124,COUNTIFS(Board!O$3:O$1000,"&lt;="&amp;B124,Board!P$3:P$1000,"="&amp;""),"")</f>
        <v/>
      </c>
      <c r="H124" t="str">
        <f t="shared" ca="1" si="9"/>
        <v/>
      </c>
      <c r="I124" t="str">
        <f ca="1">IF(TODAY()&gt;=$A124,COUNTIFS(Board!P$3:P$1000,"&lt;="&amp;A124,Board!Q$3:Q$1000,"="&amp;""),"")</f>
        <v/>
      </c>
      <c r="J124" t="str">
        <f ca="1">IF(TODAY()&gt;=$A124,COUNTIFS(Board!Q$3:Q$1000,"&lt;="&amp;B124,Board!R$3:R$1000,"="&amp;""),"")</f>
        <v/>
      </c>
      <c r="K124" t="str">
        <f t="shared" ca="1" si="10"/>
        <v/>
      </c>
      <c r="L124" t="str">
        <f ca="1">IF(TODAY()&gt;=A124,COUNTIFS(Board!R$3:R$1000,"&lt;="&amp;A124),"")</f>
        <v/>
      </c>
      <c r="M124" t="str">
        <f t="shared" ca="1" si="7"/>
        <v/>
      </c>
    </row>
    <row r="125" spans="1:13" x14ac:dyDescent="0.25">
      <c r="A125" s="4">
        <v>42922</v>
      </c>
      <c r="B125" t="str">
        <f ca="1">IF(TODAY()&gt;=$A125,COUNTIFS(Board!K$3:K$1000,"&lt;="&amp;A125,Board!L$3:L$1000,"="&amp;""),"")</f>
        <v/>
      </c>
      <c r="C125" t="str">
        <f ca="1">IF(TODAY()&gt;=$A125,COUNTIFS(Board!L$3:L$1000,"&lt;="&amp;B125,Board!M$3:M$1000,"="&amp;""),"")</f>
        <v/>
      </c>
      <c r="D125" t="str">
        <f ca="1">IF(TODAY()&gt;=$A125,COUNTIFS(Board!M$3:M$1000,"&lt;="&amp;C125,Board!N$3:N$1000,"="&amp;""),"")</f>
        <v/>
      </c>
      <c r="E125" t="str">
        <f t="shared" ca="1" si="8"/>
        <v/>
      </c>
      <c r="F125" t="str">
        <f ca="1">IF(TODAY()&gt;=$A125,COUNTIFS(Board!N$3:N$1000,"&lt;="&amp;A125,Board!O$3:O$1000,"="&amp;""),"")</f>
        <v/>
      </c>
      <c r="G125" t="str">
        <f ca="1">IF(TODAY()&gt;=$A125,COUNTIFS(Board!O$3:O$1000,"&lt;="&amp;B125,Board!P$3:P$1000,"="&amp;""),"")</f>
        <v/>
      </c>
      <c r="H125" t="str">
        <f t="shared" ca="1" si="9"/>
        <v/>
      </c>
      <c r="I125" t="str">
        <f ca="1">IF(TODAY()&gt;=$A125,COUNTIFS(Board!P$3:P$1000,"&lt;="&amp;A125,Board!Q$3:Q$1000,"="&amp;""),"")</f>
        <v/>
      </c>
      <c r="J125" t="str">
        <f ca="1">IF(TODAY()&gt;=$A125,COUNTIFS(Board!Q$3:Q$1000,"&lt;="&amp;B125,Board!R$3:R$1000,"="&amp;""),"")</f>
        <v/>
      </c>
      <c r="K125" t="str">
        <f t="shared" ca="1" si="10"/>
        <v/>
      </c>
      <c r="L125" t="str">
        <f ca="1">IF(TODAY()&gt;=A125,COUNTIFS(Board!R$3:R$1000,"&lt;="&amp;A125),"")</f>
        <v/>
      </c>
      <c r="M125" t="str">
        <f t="shared" ca="1" si="7"/>
        <v/>
      </c>
    </row>
    <row r="126" spans="1:13" x14ac:dyDescent="0.25">
      <c r="A126" s="4">
        <v>42923</v>
      </c>
      <c r="B126" t="str">
        <f ca="1">IF(TODAY()&gt;=$A126,COUNTIFS(Board!K$3:K$1000,"&lt;="&amp;A126,Board!L$3:L$1000,"="&amp;""),"")</f>
        <v/>
      </c>
      <c r="C126" t="str">
        <f ca="1">IF(TODAY()&gt;=$A126,COUNTIFS(Board!L$3:L$1000,"&lt;="&amp;B126,Board!M$3:M$1000,"="&amp;""),"")</f>
        <v/>
      </c>
      <c r="D126" t="str">
        <f ca="1">IF(TODAY()&gt;=$A126,COUNTIFS(Board!M$3:M$1000,"&lt;="&amp;C126,Board!N$3:N$1000,"="&amp;""),"")</f>
        <v/>
      </c>
      <c r="E126" t="str">
        <f t="shared" ca="1" si="8"/>
        <v/>
      </c>
      <c r="F126" t="str">
        <f ca="1">IF(TODAY()&gt;=$A126,COUNTIFS(Board!N$3:N$1000,"&lt;="&amp;A126,Board!O$3:O$1000,"="&amp;""),"")</f>
        <v/>
      </c>
      <c r="G126" t="str">
        <f ca="1">IF(TODAY()&gt;=$A126,COUNTIFS(Board!O$3:O$1000,"&lt;="&amp;B126,Board!P$3:P$1000,"="&amp;""),"")</f>
        <v/>
      </c>
      <c r="H126" t="str">
        <f t="shared" ca="1" si="9"/>
        <v/>
      </c>
      <c r="I126" t="str">
        <f ca="1">IF(TODAY()&gt;=$A126,COUNTIFS(Board!P$3:P$1000,"&lt;="&amp;A126,Board!Q$3:Q$1000,"="&amp;""),"")</f>
        <v/>
      </c>
      <c r="J126" t="str">
        <f ca="1">IF(TODAY()&gt;=$A126,COUNTIFS(Board!Q$3:Q$1000,"&lt;="&amp;B126,Board!R$3:R$1000,"="&amp;""),"")</f>
        <v/>
      </c>
      <c r="K126" t="str">
        <f t="shared" ca="1" si="10"/>
        <v/>
      </c>
      <c r="L126" t="str">
        <f ca="1">IF(TODAY()&gt;=A126,COUNTIFS(Board!R$3:R$1000,"&lt;="&amp;A126),"")</f>
        <v/>
      </c>
      <c r="M126" t="str">
        <f t="shared" ca="1" si="7"/>
        <v/>
      </c>
    </row>
    <row r="127" spans="1:13" x14ac:dyDescent="0.25">
      <c r="A127" s="4">
        <v>42924</v>
      </c>
      <c r="B127" t="str">
        <f ca="1">IF(TODAY()&gt;=$A127,COUNTIFS(Board!K$3:K$1000,"&lt;="&amp;A127,Board!L$3:L$1000,"="&amp;""),"")</f>
        <v/>
      </c>
      <c r="C127" t="str">
        <f ca="1">IF(TODAY()&gt;=$A127,COUNTIFS(Board!L$3:L$1000,"&lt;="&amp;B127,Board!M$3:M$1000,"="&amp;""),"")</f>
        <v/>
      </c>
      <c r="D127" t="str">
        <f ca="1">IF(TODAY()&gt;=$A127,COUNTIFS(Board!M$3:M$1000,"&lt;="&amp;C127,Board!N$3:N$1000,"="&amp;""),"")</f>
        <v/>
      </c>
      <c r="E127" t="str">
        <f t="shared" ca="1" si="8"/>
        <v/>
      </c>
      <c r="F127" t="str">
        <f ca="1">IF(TODAY()&gt;=$A127,COUNTIFS(Board!N$3:N$1000,"&lt;="&amp;A127,Board!O$3:O$1000,"="&amp;""),"")</f>
        <v/>
      </c>
      <c r="G127" t="str">
        <f ca="1">IF(TODAY()&gt;=$A127,COUNTIFS(Board!O$3:O$1000,"&lt;="&amp;B127,Board!P$3:P$1000,"="&amp;""),"")</f>
        <v/>
      </c>
      <c r="H127" t="str">
        <f t="shared" ca="1" si="9"/>
        <v/>
      </c>
      <c r="I127" t="str">
        <f ca="1">IF(TODAY()&gt;=$A127,COUNTIFS(Board!P$3:P$1000,"&lt;="&amp;A127,Board!Q$3:Q$1000,"="&amp;""),"")</f>
        <v/>
      </c>
      <c r="J127" t="str">
        <f ca="1">IF(TODAY()&gt;=$A127,COUNTIFS(Board!Q$3:Q$1000,"&lt;="&amp;B127,Board!R$3:R$1000,"="&amp;""),"")</f>
        <v/>
      </c>
      <c r="K127" t="str">
        <f t="shared" ca="1" si="10"/>
        <v/>
      </c>
      <c r="L127" t="str">
        <f ca="1">IF(TODAY()&gt;=A127,COUNTIFS(Board!R$3:R$1000,"&lt;="&amp;A127),"")</f>
        <v/>
      </c>
      <c r="M127" t="str">
        <f t="shared" ca="1" si="7"/>
        <v/>
      </c>
    </row>
    <row r="128" spans="1:13" x14ac:dyDescent="0.25">
      <c r="A128" s="4">
        <v>42925</v>
      </c>
      <c r="B128" t="str">
        <f ca="1">IF(TODAY()&gt;=$A128,COUNTIFS(Board!K$3:K$1000,"&lt;="&amp;A128,Board!L$3:L$1000,"="&amp;""),"")</f>
        <v/>
      </c>
      <c r="C128" t="str">
        <f ca="1">IF(TODAY()&gt;=$A128,COUNTIFS(Board!L$3:L$1000,"&lt;="&amp;B128,Board!M$3:M$1000,"="&amp;""),"")</f>
        <v/>
      </c>
      <c r="D128" t="str">
        <f ca="1">IF(TODAY()&gt;=$A128,COUNTIFS(Board!M$3:M$1000,"&lt;="&amp;C128,Board!N$3:N$1000,"="&amp;""),"")</f>
        <v/>
      </c>
      <c r="E128" t="str">
        <f t="shared" ca="1" si="8"/>
        <v/>
      </c>
      <c r="F128" t="str">
        <f ca="1">IF(TODAY()&gt;=$A128,COUNTIFS(Board!N$3:N$1000,"&lt;="&amp;A128,Board!O$3:O$1000,"="&amp;""),"")</f>
        <v/>
      </c>
      <c r="G128" t="str">
        <f ca="1">IF(TODAY()&gt;=$A128,COUNTIFS(Board!O$3:O$1000,"&lt;="&amp;B128,Board!P$3:P$1000,"="&amp;""),"")</f>
        <v/>
      </c>
      <c r="H128" t="str">
        <f t="shared" ca="1" si="9"/>
        <v/>
      </c>
      <c r="I128" t="str">
        <f ca="1">IF(TODAY()&gt;=$A128,COUNTIFS(Board!P$3:P$1000,"&lt;="&amp;A128,Board!Q$3:Q$1000,"="&amp;""),"")</f>
        <v/>
      </c>
      <c r="J128" t="str">
        <f ca="1">IF(TODAY()&gt;=$A128,COUNTIFS(Board!Q$3:Q$1000,"&lt;="&amp;B128,Board!R$3:R$1000,"="&amp;""),"")</f>
        <v/>
      </c>
      <c r="K128" t="str">
        <f t="shared" ca="1" si="10"/>
        <v/>
      </c>
      <c r="L128" t="str">
        <f ca="1">IF(TODAY()&gt;=A128,COUNTIFS(Board!R$3:R$1000,"&lt;="&amp;A128),"")</f>
        <v/>
      </c>
      <c r="M128" t="str">
        <f t="shared" ca="1" si="7"/>
        <v/>
      </c>
    </row>
    <row r="129" spans="1:13" x14ac:dyDescent="0.25">
      <c r="A129" s="4">
        <v>42926</v>
      </c>
      <c r="B129" t="str">
        <f ca="1">IF(TODAY()&gt;=$A129,COUNTIFS(Board!K$3:K$1000,"&lt;="&amp;A129,Board!L$3:L$1000,"="&amp;""),"")</f>
        <v/>
      </c>
      <c r="C129" t="str">
        <f ca="1">IF(TODAY()&gt;=$A129,COUNTIFS(Board!L$3:L$1000,"&lt;="&amp;B129,Board!M$3:M$1000,"="&amp;""),"")</f>
        <v/>
      </c>
      <c r="D129" t="str">
        <f ca="1">IF(TODAY()&gt;=$A129,COUNTIFS(Board!M$3:M$1000,"&lt;="&amp;C129,Board!N$3:N$1000,"="&amp;""),"")</f>
        <v/>
      </c>
      <c r="E129" t="str">
        <f t="shared" ca="1" si="8"/>
        <v/>
      </c>
      <c r="F129" t="str">
        <f ca="1">IF(TODAY()&gt;=$A129,COUNTIFS(Board!N$3:N$1000,"&lt;="&amp;A129,Board!O$3:O$1000,"="&amp;""),"")</f>
        <v/>
      </c>
      <c r="G129" t="str">
        <f ca="1">IF(TODAY()&gt;=$A129,COUNTIFS(Board!O$3:O$1000,"&lt;="&amp;B129,Board!P$3:P$1000,"="&amp;""),"")</f>
        <v/>
      </c>
      <c r="H129" t="str">
        <f t="shared" ca="1" si="9"/>
        <v/>
      </c>
      <c r="I129" t="str">
        <f ca="1">IF(TODAY()&gt;=$A129,COUNTIFS(Board!P$3:P$1000,"&lt;="&amp;A129,Board!Q$3:Q$1000,"="&amp;""),"")</f>
        <v/>
      </c>
      <c r="J129" t="str">
        <f ca="1">IF(TODAY()&gt;=$A129,COUNTIFS(Board!Q$3:Q$1000,"&lt;="&amp;B129,Board!R$3:R$1000,"="&amp;""),"")</f>
        <v/>
      </c>
      <c r="K129" t="str">
        <f t="shared" ca="1" si="10"/>
        <v/>
      </c>
      <c r="L129" t="str">
        <f ca="1">IF(TODAY()&gt;=A129,COUNTIFS(Board!R$3:R$1000,"&lt;="&amp;A129),"")</f>
        <v/>
      </c>
      <c r="M129" t="str">
        <f t="shared" ca="1" si="7"/>
        <v/>
      </c>
    </row>
    <row r="130" spans="1:13" x14ac:dyDescent="0.25">
      <c r="A130" s="4">
        <v>42927</v>
      </c>
      <c r="B130" t="str">
        <f ca="1">IF(TODAY()&gt;=$A130,COUNTIFS(Board!K$3:K$1000,"&lt;="&amp;A130,Board!L$3:L$1000,"="&amp;""),"")</f>
        <v/>
      </c>
      <c r="C130" t="str">
        <f ca="1">IF(TODAY()&gt;=$A130,COUNTIFS(Board!L$3:L$1000,"&lt;="&amp;B130,Board!M$3:M$1000,"="&amp;""),"")</f>
        <v/>
      </c>
      <c r="D130" t="str">
        <f ca="1">IF(TODAY()&gt;=$A130,COUNTIFS(Board!M$3:M$1000,"&lt;="&amp;C130,Board!N$3:N$1000,"="&amp;""),"")</f>
        <v/>
      </c>
      <c r="E130" t="str">
        <f t="shared" ca="1" si="8"/>
        <v/>
      </c>
      <c r="F130" t="str">
        <f ca="1">IF(TODAY()&gt;=$A130,COUNTIFS(Board!N$3:N$1000,"&lt;="&amp;A130,Board!O$3:O$1000,"="&amp;""),"")</f>
        <v/>
      </c>
      <c r="G130" t="str">
        <f ca="1">IF(TODAY()&gt;=$A130,COUNTIFS(Board!O$3:O$1000,"&lt;="&amp;B130,Board!P$3:P$1000,"="&amp;""),"")</f>
        <v/>
      </c>
      <c r="H130" t="str">
        <f t="shared" ca="1" si="9"/>
        <v/>
      </c>
      <c r="I130" t="str">
        <f ca="1">IF(TODAY()&gt;=$A130,COUNTIFS(Board!P$3:P$1000,"&lt;="&amp;A130,Board!Q$3:Q$1000,"="&amp;""),"")</f>
        <v/>
      </c>
      <c r="J130" t="str">
        <f ca="1">IF(TODAY()&gt;=$A130,COUNTIFS(Board!Q$3:Q$1000,"&lt;="&amp;B130,Board!R$3:R$1000,"="&amp;""),"")</f>
        <v/>
      </c>
      <c r="K130" t="str">
        <f t="shared" ca="1" si="10"/>
        <v/>
      </c>
      <c r="L130" t="str">
        <f ca="1">IF(TODAY()&gt;=A130,COUNTIFS(Board!R$3:R$1000,"&lt;="&amp;A130),"")</f>
        <v/>
      </c>
      <c r="M130" t="str">
        <f t="shared" ca="1" si="7"/>
        <v/>
      </c>
    </row>
    <row r="131" spans="1:13" x14ac:dyDescent="0.25">
      <c r="A131" s="4">
        <v>42928</v>
      </c>
      <c r="B131" t="str">
        <f ca="1">IF(TODAY()&gt;=$A131,COUNTIFS(Board!K$3:K$1000,"&lt;="&amp;A131,Board!L$3:L$1000,"="&amp;""),"")</f>
        <v/>
      </c>
      <c r="C131" t="str">
        <f ca="1">IF(TODAY()&gt;=$A131,COUNTIFS(Board!L$3:L$1000,"&lt;="&amp;B131,Board!M$3:M$1000,"="&amp;""),"")</f>
        <v/>
      </c>
      <c r="D131" t="str">
        <f ca="1">IF(TODAY()&gt;=$A131,COUNTIFS(Board!M$3:M$1000,"&lt;="&amp;C131,Board!N$3:N$1000,"="&amp;""),"")</f>
        <v/>
      </c>
      <c r="E131" t="str">
        <f t="shared" ca="1" si="8"/>
        <v/>
      </c>
      <c r="F131" t="str">
        <f ca="1">IF(TODAY()&gt;=$A131,COUNTIFS(Board!N$3:N$1000,"&lt;="&amp;A131,Board!O$3:O$1000,"="&amp;""),"")</f>
        <v/>
      </c>
      <c r="G131" t="str">
        <f ca="1">IF(TODAY()&gt;=$A131,COUNTIFS(Board!O$3:O$1000,"&lt;="&amp;B131,Board!P$3:P$1000,"="&amp;""),"")</f>
        <v/>
      </c>
      <c r="H131" t="str">
        <f t="shared" ca="1" si="9"/>
        <v/>
      </c>
      <c r="I131" t="str">
        <f ca="1">IF(TODAY()&gt;=$A131,COUNTIFS(Board!P$3:P$1000,"&lt;="&amp;A131,Board!Q$3:Q$1000,"="&amp;""),"")</f>
        <v/>
      </c>
      <c r="J131" t="str">
        <f ca="1">IF(TODAY()&gt;=$A131,COUNTIFS(Board!Q$3:Q$1000,"&lt;="&amp;B131,Board!R$3:R$1000,"="&amp;""),"")</f>
        <v/>
      </c>
      <c r="K131" t="str">
        <f t="shared" ca="1" si="10"/>
        <v/>
      </c>
      <c r="L131" t="str">
        <f ca="1">IF(TODAY()&gt;=A131,COUNTIFS(Board!R$3:R$1000,"&lt;="&amp;A131),"")</f>
        <v/>
      </c>
      <c r="M131" t="str">
        <f t="shared" ca="1" si="7"/>
        <v/>
      </c>
    </row>
    <row r="132" spans="1:13" x14ac:dyDescent="0.25">
      <c r="A132" s="4">
        <v>42929</v>
      </c>
      <c r="B132" t="str">
        <f ca="1">IF(TODAY()&gt;=$A132,COUNTIFS(Board!K$3:K$1000,"&lt;="&amp;A132,Board!L$3:L$1000,"="&amp;""),"")</f>
        <v/>
      </c>
      <c r="C132" t="str">
        <f ca="1">IF(TODAY()&gt;=$A132,COUNTIFS(Board!L$3:L$1000,"&lt;="&amp;B132,Board!M$3:M$1000,"="&amp;""),"")</f>
        <v/>
      </c>
      <c r="D132" t="str">
        <f ca="1">IF(TODAY()&gt;=$A132,COUNTIFS(Board!M$3:M$1000,"&lt;="&amp;C132,Board!N$3:N$1000,"="&amp;""),"")</f>
        <v/>
      </c>
      <c r="E132" t="str">
        <f t="shared" ca="1" si="8"/>
        <v/>
      </c>
      <c r="F132" t="str">
        <f ca="1">IF(TODAY()&gt;=$A132,COUNTIFS(Board!N$3:N$1000,"&lt;="&amp;A132,Board!O$3:O$1000,"="&amp;""),"")</f>
        <v/>
      </c>
      <c r="G132" t="str">
        <f ca="1">IF(TODAY()&gt;=$A132,COUNTIFS(Board!O$3:O$1000,"&lt;="&amp;B132,Board!P$3:P$1000,"="&amp;""),"")</f>
        <v/>
      </c>
      <c r="H132" t="str">
        <f t="shared" ca="1" si="9"/>
        <v/>
      </c>
      <c r="I132" t="str">
        <f ca="1">IF(TODAY()&gt;=$A132,COUNTIFS(Board!P$3:P$1000,"&lt;="&amp;A132,Board!Q$3:Q$1000,"="&amp;""),"")</f>
        <v/>
      </c>
      <c r="J132" t="str">
        <f ca="1">IF(TODAY()&gt;=$A132,COUNTIFS(Board!Q$3:Q$1000,"&lt;="&amp;B132,Board!R$3:R$1000,"="&amp;""),"")</f>
        <v/>
      </c>
      <c r="K132" t="str">
        <f t="shared" ca="1" si="10"/>
        <v/>
      </c>
      <c r="L132" t="str">
        <f ca="1">IF(TODAY()&gt;=A132,COUNTIFS(Board!R$3:R$1000,"&lt;="&amp;A132),"")</f>
        <v/>
      </c>
      <c r="M132" t="str">
        <f t="shared" ref="M132:M195" ca="1" si="11">IF(TODAY()&gt;=A132,B132+E132+H132+K132+L132-L131,"")</f>
        <v/>
      </c>
    </row>
    <row r="133" spans="1:13" x14ac:dyDescent="0.25">
      <c r="A133" s="4">
        <v>42930</v>
      </c>
      <c r="B133" t="str">
        <f ca="1">IF(TODAY()&gt;=$A133,COUNTIFS(Board!K$3:K$1000,"&lt;="&amp;A133,Board!L$3:L$1000,"="&amp;""),"")</f>
        <v/>
      </c>
      <c r="C133" t="str">
        <f ca="1">IF(TODAY()&gt;=$A133,COUNTIFS(Board!L$3:L$1000,"&lt;="&amp;B133,Board!M$3:M$1000,"="&amp;""),"")</f>
        <v/>
      </c>
      <c r="D133" t="str">
        <f ca="1">IF(TODAY()&gt;=$A133,COUNTIFS(Board!M$3:M$1000,"&lt;="&amp;C133,Board!N$3:N$1000,"="&amp;""),"")</f>
        <v/>
      </c>
      <c r="E133" t="str">
        <f t="shared" ca="1" si="8"/>
        <v/>
      </c>
      <c r="F133" t="str">
        <f ca="1">IF(TODAY()&gt;=$A133,COUNTIFS(Board!N$3:N$1000,"&lt;="&amp;A133,Board!O$3:O$1000,"="&amp;""),"")</f>
        <v/>
      </c>
      <c r="G133" t="str">
        <f ca="1">IF(TODAY()&gt;=$A133,COUNTIFS(Board!O$3:O$1000,"&lt;="&amp;B133,Board!P$3:P$1000,"="&amp;""),"")</f>
        <v/>
      </c>
      <c r="H133" t="str">
        <f t="shared" ca="1" si="9"/>
        <v/>
      </c>
      <c r="I133" t="str">
        <f ca="1">IF(TODAY()&gt;=$A133,COUNTIFS(Board!P$3:P$1000,"&lt;="&amp;A133,Board!Q$3:Q$1000,"="&amp;""),"")</f>
        <v/>
      </c>
      <c r="J133" t="str">
        <f ca="1">IF(TODAY()&gt;=$A133,COUNTIFS(Board!Q$3:Q$1000,"&lt;="&amp;B133,Board!R$3:R$1000,"="&amp;""),"")</f>
        <v/>
      </c>
      <c r="K133" t="str">
        <f t="shared" ca="1" si="10"/>
        <v/>
      </c>
      <c r="L133" t="str">
        <f ca="1">IF(TODAY()&gt;=A133,COUNTIFS(Board!R$3:R$1000,"&lt;="&amp;A133),"")</f>
        <v/>
      </c>
      <c r="M133" t="str">
        <f t="shared" ca="1" si="11"/>
        <v/>
      </c>
    </row>
    <row r="134" spans="1:13" x14ac:dyDescent="0.25">
      <c r="A134" s="4">
        <v>42931</v>
      </c>
      <c r="B134" t="str">
        <f ca="1">IF(TODAY()&gt;=$A134,COUNTIFS(Board!K$3:K$1000,"&lt;="&amp;A134,Board!L$3:L$1000,"="&amp;""),"")</f>
        <v/>
      </c>
      <c r="C134" t="str">
        <f ca="1">IF(TODAY()&gt;=$A134,COUNTIFS(Board!L$3:L$1000,"&lt;="&amp;B134,Board!M$3:M$1000,"="&amp;""),"")</f>
        <v/>
      </c>
      <c r="D134" t="str">
        <f ca="1">IF(TODAY()&gt;=$A134,COUNTIFS(Board!M$3:M$1000,"&lt;="&amp;C134,Board!N$3:N$1000,"="&amp;""),"")</f>
        <v/>
      </c>
      <c r="E134" t="str">
        <f t="shared" ca="1" si="8"/>
        <v/>
      </c>
      <c r="F134" t="str">
        <f ca="1">IF(TODAY()&gt;=$A134,COUNTIFS(Board!N$3:N$1000,"&lt;="&amp;A134,Board!O$3:O$1000,"="&amp;""),"")</f>
        <v/>
      </c>
      <c r="G134" t="str">
        <f ca="1">IF(TODAY()&gt;=$A134,COUNTIFS(Board!O$3:O$1000,"&lt;="&amp;B134,Board!P$3:P$1000,"="&amp;""),"")</f>
        <v/>
      </c>
      <c r="H134" t="str">
        <f t="shared" ca="1" si="9"/>
        <v/>
      </c>
      <c r="I134" t="str">
        <f ca="1">IF(TODAY()&gt;=$A134,COUNTIFS(Board!P$3:P$1000,"&lt;="&amp;A134,Board!Q$3:Q$1000,"="&amp;""),"")</f>
        <v/>
      </c>
      <c r="J134" t="str">
        <f ca="1">IF(TODAY()&gt;=$A134,COUNTIFS(Board!Q$3:Q$1000,"&lt;="&amp;B134,Board!R$3:R$1000,"="&amp;""),"")</f>
        <v/>
      </c>
      <c r="K134" t="str">
        <f t="shared" ca="1" si="10"/>
        <v/>
      </c>
      <c r="L134" t="str">
        <f ca="1">IF(TODAY()&gt;=A134,COUNTIFS(Board!R$3:R$1000,"&lt;="&amp;A134),"")</f>
        <v/>
      </c>
      <c r="M134" t="str">
        <f t="shared" ca="1" si="11"/>
        <v/>
      </c>
    </row>
    <row r="135" spans="1:13" x14ac:dyDescent="0.25">
      <c r="A135" s="4">
        <v>42932</v>
      </c>
      <c r="B135" t="str">
        <f ca="1">IF(TODAY()&gt;=$A135,COUNTIFS(Board!K$3:K$1000,"&lt;="&amp;A135,Board!L$3:L$1000,"="&amp;""),"")</f>
        <v/>
      </c>
      <c r="C135" t="str">
        <f ca="1">IF(TODAY()&gt;=$A135,COUNTIFS(Board!L$3:L$1000,"&lt;="&amp;B135,Board!M$3:M$1000,"="&amp;""),"")</f>
        <v/>
      </c>
      <c r="D135" t="str">
        <f ca="1">IF(TODAY()&gt;=$A135,COUNTIFS(Board!M$3:M$1000,"&lt;="&amp;C135,Board!N$3:N$1000,"="&amp;""),"")</f>
        <v/>
      </c>
      <c r="E135" t="str">
        <f t="shared" ca="1" si="8"/>
        <v/>
      </c>
      <c r="F135" t="str">
        <f ca="1">IF(TODAY()&gt;=$A135,COUNTIFS(Board!N$3:N$1000,"&lt;="&amp;A135,Board!O$3:O$1000,"="&amp;""),"")</f>
        <v/>
      </c>
      <c r="G135" t="str">
        <f ca="1">IF(TODAY()&gt;=$A135,COUNTIFS(Board!O$3:O$1000,"&lt;="&amp;B135,Board!P$3:P$1000,"="&amp;""),"")</f>
        <v/>
      </c>
      <c r="H135" t="str">
        <f t="shared" ca="1" si="9"/>
        <v/>
      </c>
      <c r="I135" t="str">
        <f ca="1">IF(TODAY()&gt;=$A135,COUNTIFS(Board!P$3:P$1000,"&lt;="&amp;A135,Board!Q$3:Q$1000,"="&amp;""),"")</f>
        <v/>
      </c>
      <c r="J135" t="str">
        <f ca="1">IF(TODAY()&gt;=$A135,COUNTIFS(Board!Q$3:Q$1000,"&lt;="&amp;B135,Board!R$3:R$1000,"="&amp;""),"")</f>
        <v/>
      </c>
      <c r="K135" t="str">
        <f t="shared" ca="1" si="10"/>
        <v/>
      </c>
      <c r="L135" t="str">
        <f ca="1">IF(TODAY()&gt;=A135,COUNTIFS(Board!R$3:R$1000,"&lt;="&amp;A135),"")</f>
        <v/>
      </c>
      <c r="M135" t="str">
        <f t="shared" ca="1" si="11"/>
        <v/>
      </c>
    </row>
    <row r="136" spans="1:13" x14ac:dyDescent="0.25">
      <c r="A136" s="4">
        <v>42933</v>
      </c>
      <c r="B136" t="str">
        <f ca="1">IF(TODAY()&gt;=$A136,COUNTIFS(Board!K$3:K$1000,"&lt;="&amp;A136,Board!L$3:L$1000,"="&amp;""),"")</f>
        <v/>
      </c>
      <c r="C136" t="str">
        <f ca="1">IF(TODAY()&gt;=$A136,COUNTIFS(Board!L$3:L$1000,"&lt;="&amp;B136,Board!M$3:M$1000,"="&amp;""),"")</f>
        <v/>
      </c>
      <c r="D136" t="str">
        <f ca="1">IF(TODAY()&gt;=$A136,COUNTIFS(Board!M$3:M$1000,"&lt;="&amp;C136,Board!N$3:N$1000,"="&amp;""),"")</f>
        <v/>
      </c>
      <c r="E136" t="str">
        <f t="shared" ca="1" si="8"/>
        <v/>
      </c>
      <c r="F136" t="str">
        <f ca="1">IF(TODAY()&gt;=$A136,COUNTIFS(Board!N$3:N$1000,"&lt;="&amp;A136,Board!O$3:O$1000,"="&amp;""),"")</f>
        <v/>
      </c>
      <c r="G136" t="str">
        <f ca="1">IF(TODAY()&gt;=$A136,COUNTIFS(Board!O$3:O$1000,"&lt;="&amp;B136,Board!P$3:P$1000,"="&amp;""),"")</f>
        <v/>
      </c>
      <c r="H136" t="str">
        <f t="shared" ca="1" si="9"/>
        <v/>
      </c>
      <c r="I136" t="str">
        <f ca="1">IF(TODAY()&gt;=$A136,COUNTIFS(Board!P$3:P$1000,"&lt;="&amp;A136,Board!Q$3:Q$1000,"="&amp;""),"")</f>
        <v/>
      </c>
      <c r="J136" t="str">
        <f ca="1">IF(TODAY()&gt;=$A136,COUNTIFS(Board!Q$3:Q$1000,"&lt;="&amp;B136,Board!R$3:R$1000,"="&amp;""),"")</f>
        <v/>
      </c>
      <c r="K136" t="str">
        <f t="shared" ca="1" si="10"/>
        <v/>
      </c>
      <c r="L136" t="str">
        <f ca="1">IF(TODAY()&gt;=A136,COUNTIFS(Board!R$3:R$1000,"&lt;="&amp;A136),"")</f>
        <v/>
      </c>
      <c r="M136" t="str">
        <f t="shared" ca="1" si="11"/>
        <v/>
      </c>
    </row>
    <row r="137" spans="1:13" x14ac:dyDescent="0.25">
      <c r="A137" s="4">
        <v>42934</v>
      </c>
      <c r="B137" t="str">
        <f ca="1">IF(TODAY()&gt;=$A137,COUNTIFS(Board!K$3:K$1000,"&lt;="&amp;A137,Board!L$3:L$1000,"="&amp;""),"")</f>
        <v/>
      </c>
      <c r="C137" t="str">
        <f ca="1">IF(TODAY()&gt;=$A137,COUNTIFS(Board!L$3:L$1000,"&lt;="&amp;B137,Board!M$3:M$1000,"="&amp;""),"")</f>
        <v/>
      </c>
      <c r="D137" t="str">
        <f ca="1">IF(TODAY()&gt;=$A137,COUNTIFS(Board!M$3:M$1000,"&lt;="&amp;C137,Board!N$3:N$1000,"="&amp;""),"")</f>
        <v/>
      </c>
      <c r="E137" t="str">
        <f t="shared" ca="1" si="8"/>
        <v/>
      </c>
      <c r="F137" t="str">
        <f ca="1">IF(TODAY()&gt;=$A137,COUNTIFS(Board!N$3:N$1000,"&lt;="&amp;A137,Board!O$3:O$1000,"="&amp;""),"")</f>
        <v/>
      </c>
      <c r="G137" t="str">
        <f ca="1">IF(TODAY()&gt;=$A137,COUNTIFS(Board!O$3:O$1000,"&lt;="&amp;B137,Board!P$3:P$1000,"="&amp;""),"")</f>
        <v/>
      </c>
      <c r="H137" t="str">
        <f t="shared" ca="1" si="9"/>
        <v/>
      </c>
      <c r="I137" t="str">
        <f ca="1">IF(TODAY()&gt;=$A137,COUNTIFS(Board!P$3:P$1000,"&lt;="&amp;A137,Board!Q$3:Q$1000,"="&amp;""),"")</f>
        <v/>
      </c>
      <c r="J137" t="str">
        <f ca="1">IF(TODAY()&gt;=$A137,COUNTIFS(Board!Q$3:Q$1000,"&lt;="&amp;B137,Board!R$3:R$1000,"="&amp;""),"")</f>
        <v/>
      </c>
      <c r="K137" t="str">
        <f t="shared" ca="1" si="10"/>
        <v/>
      </c>
      <c r="L137" t="str">
        <f ca="1">IF(TODAY()&gt;=A137,COUNTIFS(Board!R$3:R$1000,"&lt;="&amp;A137),"")</f>
        <v/>
      </c>
      <c r="M137" t="str">
        <f t="shared" ca="1" si="11"/>
        <v/>
      </c>
    </row>
    <row r="138" spans="1:13" x14ac:dyDescent="0.25">
      <c r="A138" s="4">
        <v>42935</v>
      </c>
      <c r="B138" t="str">
        <f ca="1">IF(TODAY()&gt;=$A138,COUNTIFS(Board!K$3:K$1000,"&lt;="&amp;A138,Board!L$3:L$1000,"="&amp;""),"")</f>
        <v/>
      </c>
      <c r="C138" t="str">
        <f ca="1">IF(TODAY()&gt;=$A138,COUNTIFS(Board!L$3:L$1000,"&lt;="&amp;B138,Board!M$3:M$1000,"="&amp;""),"")</f>
        <v/>
      </c>
      <c r="D138" t="str">
        <f ca="1">IF(TODAY()&gt;=$A138,COUNTIFS(Board!M$3:M$1000,"&lt;="&amp;C138,Board!N$3:N$1000,"="&amp;""),"")</f>
        <v/>
      </c>
      <c r="E138" t="str">
        <f t="shared" ca="1" si="8"/>
        <v/>
      </c>
      <c r="F138" t="str">
        <f ca="1">IF(TODAY()&gt;=$A138,COUNTIFS(Board!N$3:N$1000,"&lt;="&amp;A138,Board!O$3:O$1000,"="&amp;""),"")</f>
        <v/>
      </c>
      <c r="G138" t="str">
        <f ca="1">IF(TODAY()&gt;=$A138,COUNTIFS(Board!O$3:O$1000,"&lt;="&amp;B138,Board!P$3:P$1000,"="&amp;""),"")</f>
        <v/>
      </c>
      <c r="H138" t="str">
        <f t="shared" ca="1" si="9"/>
        <v/>
      </c>
      <c r="I138" t="str">
        <f ca="1">IF(TODAY()&gt;=$A138,COUNTIFS(Board!P$3:P$1000,"&lt;="&amp;A138,Board!Q$3:Q$1000,"="&amp;""),"")</f>
        <v/>
      </c>
      <c r="J138" t="str">
        <f ca="1">IF(TODAY()&gt;=$A138,COUNTIFS(Board!Q$3:Q$1000,"&lt;="&amp;B138,Board!R$3:R$1000,"="&amp;""),"")</f>
        <v/>
      </c>
      <c r="K138" t="str">
        <f t="shared" ca="1" si="10"/>
        <v/>
      </c>
      <c r="L138" t="str">
        <f ca="1">IF(TODAY()&gt;=A138,COUNTIFS(Board!R$3:R$1000,"&lt;="&amp;A138),"")</f>
        <v/>
      </c>
      <c r="M138" t="str">
        <f t="shared" ca="1" si="11"/>
        <v/>
      </c>
    </row>
    <row r="139" spans="1:13" x14ac:dyDescent="0.25">
      <c r="A139" s="4">
        <v>42936</v>
      </c>
      <c r="B139" t="str">
        <f ca="1">IF(TODAY()&gt;=$A139,COUNTIFS(Board!K$3:K$1000,"&lt;="&amp;A139,Board!L$3:L$1000,"="&amp;""),"")</f>
        <v/>
      </c>
      <c r="C139" t="str">
        <f ca="1">IF(TODAY()&gt;=$A139,COUNTIFS(Board!L$3:L$1000,"&lt;="&amp;B139,Board!M$3:M$1000,"="&amp;""),"")</f>
        <v/>
      </c>
      <c r="D139" t="str">
        <f ca="1">IF(TODAY()&gt;=$A139,COUNTIFS(Board!M$3:M$1000,"&lt;="&amp;C139,Board!N$3:N$1000,"="&amp;""),"")</f>
        <v/>
      </c>
      <c r="E139" t="str">
        <f t="shared" ca="1" si="8"/>
        <v/>
      </c>
      <c r="F139" t="str">
        <f ca="1">IF(TODAY()&gt;=$A139,COUNTIFS(Board!N$3:N$1000,"&lt;="&amp;A139,Board!O$3:O$1000,"="&amp;""),"")</f>
        <v/>
      </c>
      <c r="G139" t="str">
        <f ca="1">IF(TODAY()&gt;=$A139,COUNTIFS(Board!O$3:O$1000,"&lt;="&amp;B139,Board!P$3:P$1000,"="&amp;""),"")</f>
        <v/>
      </c>
      <c r="H139" t="str">
        <f t="shared" ca="1" si="9"/>
        <v/>
      </c>
      <c r="I139" t="str">
        <f ca="1">IF(TODAY()&gt;=$A139,COUNTIFS(Board!P$3:P$1000,"&lt;="&amp;A139,Board!Q$3:Q$1000,"="&amp;""),"")</f>
        <v/>
      </c>
      <c r="J139" t="str">
        <f ca="1">IF(TODAY()&gt;=$A139,COUNTIFS(Board!Q$3:Q$1000,"&lt;="&amp;B139,Board!R$3:R$1000,"="&amp;""),"")</f>
        <v/>
      </c>
      <c r="K139" t="str">
        <f t="shared" ca="1" si="10"/>
        <v/>
      </c>
      <c r="L139" t="str">
        <f ca="1">IF(TODAY()&gt;=A139,COUNTIFS(Board!R$3:R$1000,"&lt;="&amp;A139),"")</f>
        <v/>
      </c>
      <c r="M139" t="str">
        <f t="shared" ca="1" si="11"/>
        <v/>
      </c>
    </row>
    <row r="140" spans="1:13" x14ac:dyDescent="0.25">
      <c r="A140" s="4">
        <v>42937</v>
      </c>
      <c r="B140" t="str">
        <f ca="1">IF(TODAY()&gt;=$A140,COUNTIFS(Board!K$3:K$1000,"&lt;="&amp;A140,Board!L$3:L$1000,"="&amp;""),"")</f>
        <v/>
      </c>
      <c r="C140" t="str">
        <f ca="1">IF(TODAY()&gt;=$A140,COUNTIFS(Board!L$3:L$1000,"&lt;="&amp;B140,Board!M$3:M$1000,"="&amp;""),"")</f>
        <v/>
      </c>
      <c r="D140" t="str">
        <f ca="1">IF(TODAY()&gt;=$A140,COUNTIFS(Board!M$3:M$1000,"&lt;="&amp;C140,Board!N$3:N$1000,"="&amp;""),"")</f>
        <v/>
      </c>
      <c r="E140" t="str">
        <f t="shared" ca="1" si="8"/>
        <v/>
      </c>
      <c r="F140" t="str">
        <f ca="1">IF(TODAY()&gt;=$A140,COUNTIFS(Board!N$3:N$1000,"&lt;="&amp;A140,Board!O$3:O$1000,"="&amp;""),"")</f>
        <v/>
      </c>
      <c r="G140" t="str">
        <f ca="1">IF(TODAY()&gt;=$A140,COUNTIFS(Board!O$3:O$1000,"&lt;="&amp;B140,Board!P$3:P$1000,"="&amp;""),"")</f>
        <v/>
      </c>
      <c r="H140" t="str">
        <f t="shared" ca="1" si="9"/>
        <v/>
      </c>
      <c r="I140" t="str">
        <f ca="1">IF(TODAY()&gt;=$A140,COUNTIFS(Board!P$3:P$1000,"&lt;="&amp;A140,Board!Q$3:Q$1000,"="&amp;""),"")</f>
        <v/>
      </c>
      <c r="J140" t="str">
        <f ca="1">IF(TODAY()&gt;=$A140,COUNTIFS(Board!Q$3:Q$1000,"&lt;="&amp;B140,Board!R$3:R$1000,"="&amp;""),"")</f>
        <v/>
      </c>
      <c r="K140" t="str">
        <f t="shared" ca="1" si="10"/>
        <v/>
      </c>
      <c r="L140" t="str">
        <f ca="1">IF(TODAY()&gt;=A140,COUNTIFS(Board!R$3:R$1000,"&lt;="&amp;A140),"")</f>
        <v/>
      </c>
      <c r="M140" t="str">
        <f t="shared" ca="1" si="11"/>
        <v/>
      </c>
    </row>
    <row r="141" spans="1:13" x14ac:dyDescent="0.25">
      <c r="A141" s="4">
        <v>42938</v>
      </c>
      <c r="B141" t="str">
        <f ca="1">IF(TODAY()&gt;=$A141,COUNTIFS(Board!K$3:K$1000,"&lt;="&amp;A141,Board!L$3:L$1000,"="&amp;""),"")</f>
        <v/>
      </c>
      <c r="C141" t="str">
        <f ca="1">IF(TODAY()&gt;=$A141,COUNTIFS(Board!L$3:L$1000,"&lt;="&amp;B141,Board!M$3:M$1000,"="&amp;""),"")</f>
        <v/>
      </c>
      <c r="D141" t="str">
        <f ca="1">IF(TODAY()&gt;=$A141,COUNTIFS(Board!M$3:M$1000,"&lt;="&amp;C141,Board!N$3:N$1000,"="&amp;""),"")</f>
        <v/>
      </c>
      <c r="E141" t="str">
        <f t="shared" ca="1" si="8"/>
        <v/>
      </c>
      <c r="F141" t="str">
        <f ca="1">IF(TODAY()&gt;=$A141,COUNTIFS(Board!N$3:N$1000,"&lt;="&amp;A141,Board!O$3:O$1000,"="&amp;""),"")</f>
        <v/>
      </c>
      <c r="G141" t="str">
        <f ca="1">IF(TODAY()&gt;=$A141,COUNTIFS(Board!O$3:O$1000,"&lt;="&amp;B141,Board!P$3:P$1000,"="&amp;""),"")</f>
        <v/>
      </c>
      <c r="H141" t="str">
        <f t="shared" ca="1" si="9"/>
        <v/>
      </c>
      <c r="I141" t="str">
        <f ca="1">IF(TODAY()&gt;=$A141,COUNTIFS(Board!P$3:P$1000,"&lt;="&amp;A141,Board!Q$3:Q$1000,"="&amp;""),"")</f>
        <v/>
      </c>
      <c r="J141" t="str">
        <f ca="1">IF(TODAY()&gt;=$A141,COUNTIFS(Board!Q$3:Q$1000,"&lt;="&amp;B141,Board!R$3:R$1000,"="&amp;""),"")</f>
        <v/>
      </c>
      <c r="K141" t="str">
        <f t="shared" ca="1" si="10"/>
        <v/>
      </c>
      <c r="L141" t="str">
        <f ca="1">IF(TODAY()&gt;=A141,COUNTIFS(Board!R$3:R$1000,"&lt;="&amp;A141),"")</f>
        <v/>
      </c>
      <c r="M141" t="str">
        <f t="shared" ca="1" si="11"/>
        <v/>
      </c>
    </row>
    <row r="142" spans="1:13" x14ac:dyDescent="0.25">
      <c r="A142" s="4">
        <v>42939</v>
      </c>
      <c r="B142" t="str">
        <f ca="1">IF(TODAY()&gt;=$A142,COUNTIFS(Board!K$3:K$1000,"&lt;="&amp;A142,Board!L$3:L$1000,"="&amp;""),"")</f>
        <v/>
      </c>
      <c r="C142" t="str">
        <f ca="1">IF(TODAY()&gt;=$A142,COUNTIFS(Board!L$3:L$1000,"&lt;="&amp;B142,Board!M$3:M$1000,"="&amp;""),"")</f>
        <v/>
      </c>
      <c r="D142" t="str">
        <f ca="1">IF(TODAY()&gt;=$A142,COUNTIFS(Board!M$3:M$1000,"&lt;="&amp;C142,Board!N$3:N$1000,"="&amp;""),"")</f>
        <v/>
      </c>
      <c r="E142" t="str">
        <f t="shared" ca="1" si="8"/>
        <v/>
      </c>
      <c r="F142" t="str">
        <f ca="1">IF(TODAY()&gt;=$A142,COUNTIFS(Board!N$3:N$1000,"&lt;="&amp;A142,Board!O$3:O$1000,"="&amp;""),"")</f>
        <v/>
      </c>
      <c r="G142" t="str">
        <f ca="1">IF(TODAY()&gt;=$A142,COUNTIFS(Board!O$3:O$1000,"&lt;="&amp;B142,Board!P$3:P$1000,"="&amp;""),"")</f>
        <v/>
      </c>
      <c r="H142" t="str">
        <f t="shared" ca="1" si="9"/>
        <v/>
      </c>
      <c r="I142" t="str">
        <f ca="1">IF(TODAY()&gt;=$A142,COUNTIFS(Board!P$3:P$1000,"&lt;="&amp;A142,Board!Q$3:Q$1000,"="&amp;""),"")</f>
        <v/>
      </c>
      <c r="J142" t="str">
        <f ca="1">IF(TODAY()&gt;=$A142,COUNTIFS(Board!Q$3:Q$1000,"&lt;="&amp;B142,Board!R$3:R$1000,"="&amp;""),"")</f>
        <v/>
      </c>
      <c r="K142" t="str">
        <f t="shared" ca="1" si="10"/>
        <v/>
      </c>
      <c r="L142" t="str">
        <f ca="1">IF(TODAY()&gt;=A142,COUNTIFS(Board!R$3:R$1000,"&lt;="&amp;A142),"")</f>
        <v/>
      </c>
      <c r="M142" t="str">
        <f t="shared" ca="1" si="11"/>
        <v/>
      </c>
    </row>
    <row r="143" spans="1:13" x14ac:dyDescent="0.25">
      <c r="A143" s="4">
        <v>42940</v>
      </c>
      <c r="B143" t="str">
        <f ca="1">IF(TODAY()&gt;=$A143,COUNTIFS(Board!K$3:K$1000,"&lt;="&amp;A143,Board!L$3:L$1000,"="&amp;""),"")</f>
        <v/>
      </c>
      <c r="C143" t="str">
        <f ca="1">IF(TODAY()&gt;=$A143,COUNTIFS(Board!L$3:L$1000,"&lt;="&amp;B143,Board!M$3:M$1000,"="&amp;""),"")</f>
        <v/>
      </c>
      <c r="D143" t="str">
        <f ca="1">IF(TODAY()&gt;=$A143,COUNTIFS(Board!M$3:M$1000,"&lt;="&amp;C143,Board!N$3:N$1000,"="&amp;""),"")</f>
        <v/>
      </c>
      <c r="E143" t="str">
        <f t="shared" ref="E143:E206" ca="1" si="12">IF(D143&lt;&gt;"",SUM(C143:D143),"")</f>
        <v/>
      </c>
      <c r="F143" t="str">
        <f ca="1">IF(TODAY()&gt;=$A143,COUNTIFS(Board!N$3:N$1000,"&lt;="&amp;A143,Board!O$3:O$1000,"="&amp;""),"")</f>
        <v/>
      </c>
      <c r="G143" t="str">
        <f ca="1">IF(TODAY()&gt;=$A143,COUNTIFS(Board!O$3:O$1000,"&lt;="&amp;B143,Board!P$3:P$1000,"="&amp;""),"")</f>
        <v/>
      </c>
      <c r="H143" t="str">
        <f t="shared" ref="H143:H206" ca="1" si="13">IF(G143&lt;&gt;"",SUM(F143:G143),"")</f>
        <v/>
      </c>
      <c r="I143" t="str">
        <f ca="1">IF(TODAY()&gt;=$A143,COUNTIFS(Board!P$3:P$1000,"&lt;="&amp;A143,Board!Q$3:Q$1000,"="&amp;""),"")</f>
        <v/>
      </c>
      <c r="J143" t="str">
        <f ca="1">IF(TODAY()&gt;=$A143,COUNTIFS(Board!Q$3:Q$1000,"&lt;="&amp;B143,Board!R$3:R$1000,"="&amp;""),"")</f>
        <v/>
      </c>
      <c r="K143" t="str">
        <f t="shared" ref="K143:K206" ca="1" si="14">IF(J143&lt;&gt;"",SUM(I143:J143),"")</f>
        <v/>
      </c>
      <c r="L143" t="str">
        <f ca="1">IF(TODAY()&gt;=A143,COUNTIFS(Board!R$3:R$1000,"&lt;="&amp;A143),"")</f>
        <v/>
      </c>
      <c r="M143" t="str">
        <f t="shared" ca="1" si="11"/>
        <v/>
      </c>
    </row>
    <row r="144" spans="1:13" x14ac:dyDescent="0.25">
      <c r="A144" s="4">
        <v>42941</v>
      </c>
      <c r="B144" t="str">
        <f ca="1">IF(TODAY()&gt;=$A144,COUNTIFS(Board!K$3:K$1000,"&lt;="&amp;A144,Board!L$3:L$1000,"="&amp;""),"")</f>
        <v/>
      </c>
      <c r="C144" t="str">
        <f ca="1">IF(TODAY()&gt;=$A144,COUNTIFS(Board!L$3:L$1000,"&lt;="&amp;B144,Board!M$3:M$1000,"="&amp;""),"")</f>
        <v/>
      </c>
      <c r="D144" t="str">
        <f ca="1">IF(TODAY()&gt;=$A144,COUNTIFS(Board!M$3:M$1000,"&lt;="&amp;C144,Board!N$3:N$1000,"="&amp;""),"")</f>
        <v/>
      </c>
      <c r="E144" t="str">
        <f t="shared" ca="1" si="12"/>
        <v/>
      </c>
      <c r="F144" t="str">
        <f ca="1">IF(TODAY()&gt;=$A144,COUNTIFS(Board!N$3:N$1000,"&lt;="&amp;A144,Board!O$3:O$1000,"="&amp;""),"")</f>
        <v/>
      </c>
      <c r="G144" t="str">
        <f ca="1">IF(TODAY()&gt;=$A144,COUNTIFS(Board!O$3:O$1000,"&lt;="&amp;B144,Board!P$3:P$1000,"="&amp;""),"")</f>
        <v/>
      </c>
      <c r="H144" t="str">
        <f t="shared" ca="1" si="13"/>
        <v/>
      </c>
      <c r="I144" t="str">
        <f ca="1">IF(TODAY()&gt;=$A144,COUNTIFS(Board!P$3:P$1000,"&lt;="&amp;A144,Board!Q$3:Q$1000,"="&amp;""),"")</f>
        <v/>
      </c>
      <c r="J144" t="str">
        <f ca="1">IF(TODAY()&gt;=$A144,COUNTIFS(Board!Q$3:Q$1000,"&lt;="&amp;B144,Board!R$3:R$1000,"="&amp;""),"")</f>
        <v/>
      </c>
      <c r="K144" t="str">
        <f t="shared" ca="1" si="14"/>
        <v/>
      </c>
      <c r="L144" t="str">
        <f ca="1">IF(TODAY()&gt;=A144,COUNTIFS(Board!R$3:R$1000,"&lt;="&amp;A144),"")</f>
        <v/>
      </c>
      <c r="M144" t="str">
        <f t="shared" ca="1" si="11"/>
        <v/>
      </c>
    </row>
    <row r="145" spans="1:13" x14ac:dyDescent="0.25">
      <c r="A145" s="4">
        <v>42942</v>
      </c>
      <c r="B145" t="str">
        <f ca="1">IF(TODAY()&gt;=$A145,COUNTIFS(Board!K$3:K$1000,"&lt;="&amp;A145,Board!L$3:L$1000,"="&amp;""),"")</f>
        <v/>
      </c>
      <c r="C145" t="str">
        <f ca="1">IF(TODAY()&gt;=$A145,COUNTIFS(Board!L$3:L$1000,"&lt;="&amp;B145,Board!M$3:M$1000,"="&amp;""),"")</f>
        <v/>
      </c>
      <c r="D145" t="str">
        <f ca="1">IF(TODAY()&gt;=$A145,COUNTIFS(Board!M$3:M$1000,"&lt;="&amp;C145,Board!N$3:N$1000,"="&amp;""),"")</f>
        <v/>
      </c>
      <c r="E145" t="str">
        <f t="shared" ca="1" si="12"/>
        <v/>
      </c>
      <c r="F145" t="str">
        <f ca="1">IF(TODAY()&gt;=$A145,COUNTIFS(Board!N$3:N$1000,"&lt;="&amp;A145,Board!O$3:O$1000,"="&amp;""),"")</f>
        <v/>
      </c>
      <c r="G145" t="str">
        <f ca="1">IF(TODAY()&gt;=$A145,COUNTIFS(Board!O$3:O$1000,"&lt;="&amp;B145,Board!P$3:P$1000,"="&amp;""),"")</f>
        <v/>
      </c>
      <c r="H145" t="str">
        <f t="shared" ca="1" si="13"/>
        <v/>
      </c>
      <c r="I145" t="str">
        <f ca="1">IF(TODAY()&gt;=$A145,COUNTIFS(Board!P$3:P$1000,"&lt;="&amp;A145,Board!Q$3:Q$1000,"="&amp;""),"")</f>
        <v/>
      </c>
      <c r="J145" t="str">
        <f ca="1">IF(TODAY()&gt;=$A145,COUNTIFS(Board!Q$3:Q$1000,"&lt;="&amp;B145,Board!R$3:R$1000,"="&amp;""),"")</f>
        <v/>
      </c>
      <c r="K145" t="str">
        <f t="shared" ca="1" si="14"/>
        <v/>
      </c>
      <c r="L145" t="str">
        <f ca="1">IF(TODAY()&gt;=A145,COUNTIFS(Board!R$3:R$1000,"&lt;="&amp;A145),"")</f>
        <v/>
      </c>
      <c r="M145" t="str">
        <f t="shared" ca="1" si="11"/>
        <v/>
      </c>
    </row>
    <row r="146" spans="1:13" x14ac:dyDescent="0.25">
      <c r="A146" s="4">
        <v>42943</v>
      </c>
      <c r="B146" t="str">
        <f ca="1">IF(TODAY()&gt;=$A146,COUNTIFS(Board!K$3:K$1000,"&lt;="&amp;A146,Board!L$3:L$1000,"="&amp;""),"")</f>
        <v/>
      </c>
      <c r="C146" t="str">
        <f ca="1">IF(TODAY()&gt;=$A146,COUNTIFS(Board!L$3:L$1000,"&lt;="&amp;B146,Board!M$3:M$1000,"="&amp;""),"")</f>
        <v/>
      </c>
      <c r="D146" t="str">
        <f ca="1">IF(TODAY()&gt;=$A146,COUNTIFS(Board!M$3:M$1000,"&lt;="&amp;C146,Board!N$3:N$1000,"="&amp;""),"")</f>
        <v/>
      </c>
      <c r="E146" t="str">
        <f t="shared" ca="1" si="12"/>
        <v/>
      </c>
      <c r="F146" t="str">
        <f ca="1">IF(TODAY()&gt;=$A146,COUNTIFS(Board!N$3:N$1000,"&lt;="&amp;A146,Board!O$3:O$1000,"="&amp;""),"")</f>
        <v/>
      </c>
      <c r="G146" t="str">
        <f ca="1">IF(TODAY()&gt;=$A146,COUNTIFS(Board!O$3:O$1000,"&lt;="&amp;B146,Board!P$3:P$1000,"="&amp;""),"")</f>
        <v/>
      </c>
      <c r="H146" t="str">
        <f t="shared" ca="1" si="13"/>
        <v/>
      </c>
      <c r="I146" t="str">
        <f ca="1">IF(TODAY()&gt;=$A146,COUNTIFS(Board!P$3:P$1000,"&lt;="&amp;A146,Board!Q$3:Q$1000,"="&amp;""),"")</f>
        <v/>
      </c>
      <c r="J146" t="str">
        <f ca="1">IF(TODAY()&gt;=$A146,COUNTIFS(Board!Q$3:Q$1000,"&lt;="&amp;B146,Board!R$3:R$1000,"="&amp;""),"")</f>
        <v/>
      </c>
      <c r="K146" t="str">
        <f t="shared" ca="1" si="14"/>
        <v/>
      </c>
      <c r="L146" t="str">
        <f ca="1">IF(TODAY()&gt;=A146,COUNTIFS(Board!R$3:R$1000,"&lt;="&amp;A146),"")</f>
        <v/>
      </c>
      <c r="M146" t="str">
        <f t="shared" ca="1" si="11"/>
        <v/>
      </c>
    </row>
    <row r="147" spans="1:13" x14ac:dyDescent="0.25">
      <c r="A147" s="4">
        <v>42944</v>
      </c>
      <c r="B147" t="str">
        <f ca="1">IF(TODAY()&gt;=$A147,COUNTIFS(Board!K$3:K$1000,"&lt;="&amp;A147,Board!L$3:L$1000,"="&amp;""),"")</f>
        <v/>
      </c>
      <c r="C147" t="str">
        <f ca="1">IF(TODAY()&gt;=$A147,COUNTIFS(Board!L$3:L$1000,"&lt;="&amp;B147,Board!M$3:M$1000,"="&amp;""),"")</f>
        <v/>
      </c>
      <c r="D147" t="str">
        <f ca="1">IF(TODAY()&gt;=$A147,COUNTIFS(Board!M$3:M$1000,"&lt;="&amp;C147,Board!N$3:N$1000,"="&amp;""),"")</f>
        <v/>
      </c>
      <c r="E147" t="str">
        <f t="shared" ca="1" si="12"/>
        <v/>
      </c>
      <c r="F147" t="str">
        <f ca="1">IF(TODAY()&gt;=$A147,COUNTIFS(Board!N$3:N$1000,"&lt;="&amp;A147,Board!O$3:O$1000,"="&amp;""),"")</f>
        <v/>
      </c>
      <c r="G147" t="str">
        <f ca="1">IF(TODAY()&gt;=$A147,COUNTIFS(Board!O$3:O$1000,"&lt;="&amp;B147,Board!P$3:P$1000,"="&amp;""),"")</f>
        <v/>
      </c>
      <c r="H147" t="str">
        <f t="shared" ca="1" si="13"/>
        <v/>
      </c>
      <c r="I147" t="str">
        <f ca="1">IF(TODAY()&gt;=$A147,COUNTIFS(Board!P$3:P$1000,"&lt;="&amp;A147,Board!Q$3:Q$1000,"="&amp;""),"")</f>
        <v/>
      </c>
      <c r="J147" t="str">
        <f ca="1">IF(TODAY()&gt;=$A147,COUNTIFS(Board!Q$3:Q$1000,"&lt;="&amp;B147,Board!R$3:R$1000,"="&amp;""),"")</f>
        <v/>
      </c>
      <c r="K147" t="str">
        <f t="shared" ca="1" si="14"/>
        <v/>
      </c>
      <c r="L147" t="str">
        <f ca="1">IF(TODAY()&gt;=A147,COUNTIFS(Board!R$3:R$1000,"&lt;="&amp;A147),"")</f>
        <v/>
      </c>
      <c r="M147" t="str">
        <f t="shared" ca="1" si="11"/>
        <v/>
      </c>
    </row>
    <row r="148" spans="1:13" x14ac:dyDescent="0.25">
      <c r="A148" s="4">
        <v>42945</v>
      </c>
      <c r="B148" t="str">
        <f ca="1">IF(TODAY()&gt;=$A148,COUNTIFS(Board!K$3:K$1000,"&lt;="&amp;A148,Board!L$3:L$1000,"="&amp;""),"")</f>
        <v/>
      </c>
      <c r="C148" t="str">
        <f ca="1">IF(TODAY()&gt;=$A148,COUNTIFS(Board!L$3:L$1000,"&lt;="&amp;B148,Board!M$3:M$1000,"="&amp;""),"")</f>
        <v/>
      </c>
      <c r="D148" t="str">
        <f ca="1">IF(TODAY()&gt;=$A148,COUNTIFS(Board!M$3:M$1000,"&lt;="&amp;C148,Board!N$3:N$1000,"="&amp;""),"")</f>
        <v/>
      </c>
      <c r="E148" t="str">
        <f t="shared" ca="1" si="12"/>
        <v/>
      </c>
      <c r="F148" t="str">
        <f ca="1">IF(TODAY()&gt;=$A148,COUNTIFS(Board!N$3:N$1000,"&lt;="&amp;A148,Board!O$3:O$1000,"="&amp;""),"")</f>
        <v/>
      </c>
      <c r="G148" t="str">
        <f ca="1">IF(TODAY()&gt;=$A148,COUNTIFS(Board!O$3:O$1000,"&lt;="&amp;B148,Board!P$3:P$1000,"="&amp;""),"")</f>
        <v/>
      </c>
      <c r="H148" t="str">
        <f t="shared" ca="1" si="13"/>
        <v/>
      </c>
      <c r="I148" t="str">
        <f ca="1">IF(TODAY()&gt;=$A148,COUNTIFS(Board!P$3:P$1000,"&lt;="&amp;A148,Board!Q$3:Q$1000,"="&amp;""),"")</f>
        <v/>
      </c>
      <c r="J148" t="str">
        <f ca="1">IF(TODAY()&gt;=$A148,COUNTIFS(Board!Q$3:Q$1000,"&lt;="&amp;B148,Board!R$3:R$1000,"="&amp;""),"")</f>
        <v/>
      </c>
      <c r="K148" t="str">
        <f t="shared" ca="1" si="14"/>
        <v/>
      </c>
      <c r="L148" t="str">
        <f ca="1">IF(TODAY()&gt;=A148,COUNTIFS(Board!R$3:R$1000,"&lt;="&amp;A148),"")</f>
        <v/>
      </c>
      <c r="M148" t="str">
        <f t="shared" ca="1" si="11"/>
        <v/>
      </c>
    </row>
    <row r="149" spans="1:13" x14ac:dyDescent="0.25">
      <c r="A149" s="4">
        <v>42946</v>
      </c>
      <c r="B149" t="str">
        <f ca="1">IF(TODAY()&gt;=$A149,COUNTIFS(Board!K$3:K$1000,"&lt;="&amp;A149,Board!L$3:L$1000,"="&amp;""),"")</f>
        <v/>
      </c>
      <c r="C149" t="str">
        <f ca="1">IF(TODAY()&gt;=$A149,COUNTIFS(Board!L$3:L$1000,"&lt;="&amp;B149,Board!M$3:M$1000,"="&amp;""),"")</f>
        <v/>
      </c>
      <c r="D149" t="str">
        <f ca="1">IF(TODAY()&gt;=$A149,COUNTIFS(Board!M$3:M$1000,"&lt;="&amp;C149,Board!N$3:N$1000,"="&amp;""),"")</f>
        <v/>
      </c>
      <c r="E149" t="str">
        <f t="shared" ca="1" si="12"/>
        <v/>
      </c>
      <c r="F149" t="str">
        <f ca="1">IF(TODAY()&gt;=$A149,COUNTIFS(Board!N$3:N$1000,"&lt;="&amp;A149,Board!O$3:O$1000,"="&amp;""),"")</f>
        <v/>
      </c>
      <c r="G149" t="str">
        <f ca="1">IF(TODAY()&gt;=$A149,COUNTIFS(Board!O$3:O$1000,"&lt;="&amp;B149,Board!P$3:P$1000,"="&amp;""),"")</f>
        <v/>
      </c>
      <c r="H149" t="str">
        <f t="shared" ca="1" si="13"/>
        <v/>
      </c>
      <c r="I149" t="str">
        <f ca="1">IF(TODAY()&gt;=$A149,COUNTIFS(Board!P$3:P$1000,"&lt;="&amp;A149,Board!Q$3:Q$1000,"="&amp;""),"")</f>
        <v/>
      </c>
      <c r="J149" t="str">
        <f ca="1">IF(TODAY()&gt;=$A149,COUNTIFS(Board!Q$3:Q$1000,"&lt;="&amp;B149,Board!R$3:R$1000,"="&amp;""),"")</f>
        <v/>
      </c>
      <c r="K149" t="str">
        <f t="shared" ca="1" si="14"/>
        <v/>
      </c>
      <c r="L149" t="str">
        <f ca="1">IF(TODAY()&gt;=A149,COUNTIFS(Board!R$3:R$1000,"&lt;="&amp;A149),"")</f>
        <v/>
      </c>
      <c r="M149" t="str">
        <f t="shared" ca="1" si="11"/>
        <v/>
      </c>
    </row>
    <row r="150" spans="1:13" x14ac:dyDescent="0.25">
      <c r="A150" s="4">
        <v>42947</v>
      </c>
      <c r="B150" t="str">
        <f ca="1">IF(TODAY()&gt;=$A150,COUNTIFS(Board!K$3:K$1000,"&lt;="&amp;A150,Board!L$3:L$1000,"="&amp;""),"")</f>
        <v/>
      </c>
      <c r="C150" t="str">
        <f ca="1">IF(TODAY()&gt;=$A150,COUNTIFS(Board!L$3:L$1000,"&lt;="&amp;B150,Board!M$3:M$1000,"="&amp;""),"")</f>
        <v/>
      </c>
      <c r="D150" t="str">
        <f ca="1">IF(TODAY()&gt;=$A150,COUNTIFS(Board!M$3:M$1000,"&lt;="&amp;C150,Board!N$3:N$1000,"="&amp;""),"")</f>
        <v/>
      </c>
      <c r="E150" t="str">
        <f t="shared" ca="1" si="12"/>
        <v/>
      </c>
      <c r="F150" t="str">
        <f ca="1">IF(TODAY()&gt;=$A150,COUNTIFS(Board!N$3:N$1000,"&lt;="&amp;A150,Board!O$3:O$1000,"="&amp;""),"")</f>
        <v/>
      </c>
      <c r="G150" t="str">
        <f ca="1">IF(TODAY()&gt;=$A150,COUNTIFS(Board!O$3:O$1000,"&lt;="&amp;B150,Board!P$3:P$1000,"="&amp;""),"")</f>
        <v/>
      </c>
      <c r="H150" t="str">
        <f t="shared" ca="1" si="13"/>
        <v/>
      </c>
      <c r="I150" t="str">
        <f ca="1">IF(TODAY()&gt;=$A150,COUNTIFS(Board!P$3:P$1000,"&lt;="&amp;A150,Board!Q$3:Q$1000,"="&amp;""),"")</f>
        <v/>
      </c>
      <c r="J150" t="str">
        <f ca="1">IF(TODAY()&gt;=$A150,COUNTIFS(Board!Q$3:Q$1000,"&lt;="&amp;B150,Board!R$3:R$1000,"="&amp;""),"")</f>
        <v/>
      </c>
      <c r="K150" t="str">
        <f t="shared" ca="1" si="14"/>
        <v/>
      </c>
      <c r="L150" t="str">
        <f ca="1">IF(TODAY()&gt;=A150,COUNTIFS(Board!R$3:R$1000,"&lt;="&amp;A150),"")</f>
        <v/>
      </c>
      <c r="M150" t="str">
        <f t="shared" ca="1" si="11"/>
        <v/>
      </c>
    </row>
    <row r="151" spans="1:13" x14ac:dyDescent="0.25">
      <c r="A151" s="4">
        <v>42948</v>
      </c>
      <c r="B151" t="str">
        <f ca="1">IF(TODAY()&gt;=$A151,COUNTIFS(Board!K$3:K$1000,"&lt;="&amp;A151,Board!L$3:L$1000,"="&amp;""),"")</f>
        <v/>
      </c>
      <c r="C151" t="str">
        <f ca="1">IF(TODAY()&gt;=$A151,COUNTIFS(Board!L$3:L$1000,"&lt;="&amp;B151,Board!M$3:M$1000,"="&amp;""),"")</f>
        <v/>
      </c>
      <c r="D151" t="str">
        <f ca="1">IF(TODAY()&gt;=$A151,COUNTIFS(Board!M$3:M$1000,"&lt;="&amp;C151,Board!N$3:N$1000,"="&amp;""),"")</f>
        <v/>
      </c>
      <c r="E151" t="str">
        <f t="shared" ca="1" si="12"/>
        <v/>
      </c>
      <c r="F151" t="str">
        <f ca="1">IF(TODAY()&gt;=$A151,COUNTIFS(Board!N$3:N$1000,"&lt;="&amp;A151,Board!O$3:O$1000,"="&amp;""),"")</f>
        <v/>
      </c>
      <c r="G151" t="str">
        <f ca="1">IF(TODAY()&gt;=$A151,COUNTIFS(Board!O$3:O$1000,"&lt;="&amp;B151,Board!P$3:P$1000,"="&amp;""),"")</f>
        <v/>
      </c>
      <c r="H151" t="str">
        <f t="shared" ca="1" si="13"/>
        <v/>
      </c>
      <c r="I151" t="str">
        <f ca="1">IF(TODAY()&gt;=$A151,COUNTIFS(Board!P$3:P$1000,"&lt;="&amp;A151,Board!Q$3:Q$1000,"="&amp;""),"")</f>
        <v/>
      </c>
      <c r="J151" t="str">
        <f ca="1">IF(TODAY()&gt;=$A151,COUNTIFS(Board!Q$3:Q$1000,"&lt;="&amp;B151,Board!R$3:R$1000,"="&amp;""),"")</f>
        <v/>
      </c>
      <c r="K151" t="str">
        <f t="shared" ca="1" si="14"/>
        <v/>
      </c>
      <c r="L151" t="str">
        <f ca="1">IF(TODAY()&gt;=A151,COUNTIFS(Board!R$3:R$1000,"&lt;="&amp;A151),"")</f>
        <v/>
      </c>
      <c r="M151" t="str">
        <f t="shared" ca="1" si="11"/>
        <v/>
      </c>
    </row>
    <row r="152" spans="1:13" x14ac:dyDescent="0.25">
      <c r="A152" s="4">
        <v>42949</v>
      </c>
      <c r="B152" t="str">
        <f ca="1">IF(TODAY()&gt;=$A152,COUNTIFS(Board!K$3:K$1000,"&lt;="&amp;A152,Board!L$3:L$1000,"="&amp;""),"")</f>
        <v/>
      </c>
      <c r="C152" t="str">
        <f ca="1">IF(TODAY()&gt;=$A152,COUNTIFS(Board!L$3:L$1000,"&lt;="&amp;B152,Board!M$3:M$1000,"="&amp;""),"")</f>
        <v/>
      </c>
      <c r="D152" t="str">
        <f ca="1">IF(TODAY()&gt;=$A152,COUNTIFS(Board!M$3:M$1000,"&lt;="&amp;C152,Board!N$3:N$1000,"="&amp;""),"")</f>
        <v/>
      </c>
      <c r="E152" t="str">
        <f t="shared" ca="1" si="12"/>
        <v/>
      </c>
      <c r="F152" t="str">
        <f ca="1">IF(TODAY()&gt;=$A152,COUNTIFS(Board!N$3:N$1000,"&lt;="&amp;A152,Board!O$3:O$1000,"="&amp;""),"")</f>
        <v/>
      </c>
      <c r="G152" t="str">
        <f ca="1">IF(TODAY()&gt;=$A152,COUNTIFS(Board!O$3:O$1000,"&lt;="&amp;B152,Board!P$3:P$1000,"="&amp;""),"")</f>
        <v/>
      </c>
      <c r="H152" t="str">
        <f t="shared" ca="1" si="13"/>
        <v/>
      </c>
      <c r="I152" t="str">
        <f ca="1">IF(TODAY()&gt;=$A152,COUNTIFS(Board!P$3:P$1000,"&lt;="&amp;A152,Board!Q$3:Q$1000,"="&amp;""),"")</f>
        <v/>
      </c>
      <c r="J152" t="str">
        <f ca="1">IF(TODAY()&gt;=$A152,COUNTIFS(Board!Q$3:Q$1000,"&lt;="&amp;B152,Board!R$3:R$1000,"="&amp;""),"")</f>
        <v/>
      </c>
      <c r="K152" t="str">
        <f t="shared" ca="1" si="14"/>
        <v/>
      </c>
      <c r="L152" t="str">
        <f ca="1">IF(TODAY()&gt;=A152,COUNTIFS(Board!R$3:R$1000,"&lt;="&amp;A152),"")</f>
        <v/>
      </c>
      <c r="M152" t="str">
        <f t="shared" ca="1" si="11"/>
        <v/>
      </c>
    </row>
    <row r="153" spans="1:13" x14ac:dyDescent="0.25">
      <c r="A153" s="4">
        <v>42950</v>
      </c>
      <c r="B153" t="str">
        <f ca="1">IF(TODAY()&gt;=$A153,COUNTIFS(Board!K$3:K$1000,"&lt;="&amp;A153,Board!L$3:L$1000,"="&amp;""),"")</f>
        <v/>
      </c>
      <c r="C153" t="str">
        <f ca="1">IF(TODAY()&gt;=$A153,COUNTIFS(Board!L$3:L$1000,"&lt;="&amp;B153,Board!M$3:M$1000,"="&amp;""),"")</f>
        <v/>
      </c>
      <c r="D153" t="str">
        <f ca="1">IF(TODAY()&gt;=$A153,COUNTIFS(Board!M$3:M$1000,"&lt;="&amp;C153,Board!N$3:N$1000,"="&amp;""),"")</f>
        <v/>
      </c>
      <c r="E153" t="str">
        <f t="shared" ca="1" si="12"/>
        <v/>
      </c>
      <c r="F153" t="str">
        <f ca="1">IF(TODAY()&gt;=$A153,COUNTIFS(Board!N$3:N$1000,"&lt;="&amp;A153,Board!O$3:O$1000,"="&amp;""),"")</f>
        <v/>
      </c>
      <c r="G153" t="str">
        <f ca="1">IF(TODAY()&gt;=$A153,COUNTIFS(Board!O$3:O$1000,"&lt;="&amp;B153,Board!P$3:P$1000,"="&amp;""),"")</f>
        <v/>
      </c>
      <c r="H153" t="str">
        <f t="shared" ca="1" si="13"/>
        <v/>
      </c>
      <c r="I153" t="str">
        <f ca="1">IF(TODAY()&gt;=$A153,COUNTIFS(Board!P$3:P$1000,"&lt;="&amp;A153,Board!Q$3:Q$1000,"="&amp;""),"")</f>
        <v/>
      </c>
      <c r="J153" t="str">
        <f ca="1">IF(TODAY()&gt;=$A153,COUNTIFS(Board!Q$3:Q$1000,"&lt;="&amp;B153,Board!R$3:R$1000,"="&amp;""),"")</f>
        <v/>
      </c>
      <c r="K153" t="str">
        <f t="shared" ca="1" si="14"/>
        <v/>
      </c>
      <c r="L153" t="str">
        <f ca="1">IF(TODAY()&gt;=A153,COUNTIFS(Board!R$3:R$1000,"&lt;="&amp;A153),"")</f>
        <v/>
      </c>
      <c r="M153" t="str">
        <f t="shared" ca="1" si="11"/>
        <v/>
      </c>
    </row>
    <row r="154" spans="1:13" x14ac:dyDescent="0.25">
      <c r="A154" s="4">
        <v>42951</v>
      </c>
      <c r="B154" t="str">
        <f ca="1">IF(TODAY()&gt;=$A154,COUNTIFS(Board!K$3:K$1000,"&lt;="&amp;A154,Board!L$3:L$1000,"="&amp;""),"")</f>
        <v/>
      </c>
      <c r="C154" t="str">
        <f ca="1">IF(TODAY()&gt;=$A154,COUNTIFS(Board!L$3:L$1000,"&lt;="&amp;B154,Board!M$3:M$1000,"="&amp;""),"")</f>
        <v/>
      </c>
      <c r="D154" t="str">
        <f ca="1">IF(TODAY()&gt;=$A154,COUNTIFS(Board!M$3:M$1000,"&lt;="&amp;C154,Board!N$3:N$1000,"="&amp;""),"")</f>
        <v/>
      </c>
      <c r="E154" t="str">
        <f t="shared" ca="1" si="12"/>
        <v/>
      </c>
      <c r="F154" t="str">
        <f ca="1">IF(TODAY()&gt;=$A154,COUNTIFS(Board!N$3:N$1000,"&lt;="&amp;A154,Board!O$3:O$1000,"="&amp;""),"")</f>
        <v/>
      </c>
      <c r="G154" t="str">
        <f ca="1">IF(TODAY()&gt;=$A154,COUNTIFS(Board!O$3:O$1000,"&lt;="&amp;B154,Board!P$3:P$1000,"="&amp;""),"")</f>
        <v/>
      </c>
      <c r="H154" t="str">
        <f t="shared" ca="1" si="13"/>
        <v/>
      </c>
      <c r="I154" t="str">
        <f ca="1">IF(TODAY()&gt;=$A154,COUNTIFS(Board!P$3:P$1000,"&lt;="&amp;A154,Board!Q$3:Q$1000,"="&amp;""),"")</f>
        <v/>
      </c>
      <c r="J154" t="str">
        <f ca="1">IF(TODAY()&gt;=$A154,COUNTIFS(Board!Q$3:Q$1000,"&lt;="&amp;B154,Board!R$3:R$1000,"="&amp;""),"")</f>
        <v/>
      </c>
      <c r="K154" t="str">
        <f t="shared" ca="1" si="14"/>
        <v/>
      </c>
      <c r="L154" t="str">
        <f ca="1">IF(TODAY()&gt;=A154,COUNTIFS(Board!R$3:R$1000,"&lt;="&amp;A154),"")</f>
        <v/>
      </c>
      <c r="M154" t="str">
        <f t="shared" ca="1" si="11"/>
        <v/>
      </c>
    </row>
    <row r="155" spans="1:13" x14ac:dyDescent="0.25">
      <c r="A155" s="4">
        <v>42952</v>
      </c>
      <c r="B155" t="str">
        <f ca="1">IF(TODAY()&gt;=$A155,COUNTIFS(Board!K$3:K$1000,"&lt;="&amp;A155,Board!L$3:L$1000,"="&amp;""),"")</f>
        <v/>
      </c>
      <c r="C155" t="str">
        <f ca="1">IF(TODAY()&gt;=$A155,COUNTIFS(Board!L$3:L$1000,"&lt;="&amp;B155,Board!M$3:M$1000,"="&amp;""),"")</f>
        <v/>
      </c>
      <c r="D155" t="str">
        <f ca="1">IF(TODAY()&gt;=$A155,COUNTIFS(Board!M$3:M$1000,"&lt;="&amp;C155,Board!N$3:N$1000,"="&amp;""),"")</f>
        <v/>
      </c>
      <c r="E155" t="str">
        <f t="shared" ca="1" si="12"/>
        <v/>
      </c>
      <c r="F155" t="str">
        <f ca="1">IF(TODAY()&gt;=$A155,COUNTIFS(Board!N$3:N$1000,"&lt;="&amp;A155,Board!O$3:O$1000,"="&amp;""),"")</f>
        <v/>
      </c>
      <c r="G155" t="str">
        <f ca="1">IF(TODAY()&gt;=$A155,COUNTIFS(Board!O$3:O$1000,"&lt;="&amp;B155,Board!P$3:P$1000,"="&amp;""),"")</f>
        <v/>
      </c>
      <c r="H155" t="str">
        <f t="shared" ca="1" si="13"/>
        <v/>
      </c>
      <c r="I155" t="str">
        <f ca="1">IF(TODAY()&gt;=$A155,COUNTIFS(Board!P$3:P$1000,"&lt;="&amp;A155,Board!Q$3:Q$1000,"="&amp;""),"")</f>
        <v/>
      </c>
      <c r="J155" t="str">
        <f ca="1">IF(TODAY()&gt;=$A155,COUNTIFS(Board!Q$3:Q$1000,"&lt;="&amp;B155,Board!R$3:R$1000,"="&amp;""),"")</f>
        <v/>
      </c>
      <c r="K155" t="str">
        <f t="shared" ca="1" si="14"/>
        <v/>
      </c>
      <c r="L155" t="str">
        <f ca="1">IF(TODAY()&gt;=A155,COUNTIFS(Board!R$3:R$1000,"&lt;="&amp;A155),"")</f>
        <v/>
      </c>
      <c r="M155" t="str">
        <f t="shared" ca="1" si="11"/>
        <v/>
      </c>
    </row>
    <row r="156" spans="1:13" x14ac:dyDescent="0.25">
      <c r="A156" s="4">
        <v>42953</v>
      </c>
      <c r="B156" t="str">
        <f ca="1">IF(TODAY()&gt;=$A156,COUNTIFS(Board!K$3:K$1000,"&lt;="&amp;A156,Board!L$3:L$1000,"="&amp;""),"")</f>
        <v/>
      </c>
      <c r="C156" t="str">
        <f ca="1">IF(TODAY()&gt;=$A156,COUNTIFS(Board!L$3:L$1000,"&lt;="&amp;B156,Board!M$3:M$1000,"="&amp;""),"")</f>
        <v/>
      </c>
      <c r="D156" t="str">
        <f ca="1">IF(TODAY()&gt;=$A156,COUNTIFS(Board!M$3:M$1000,"&lt;="&amp;C156,Board!N$3:N$1000,"="&amp;""),"")</f>
        <v/>
      </c>
      <c r="E156" t="str">
        <f t="shared" ca="1" si="12"/>
        <v/>
      </c>
      <c r="F156" t="str">
        <f ca="1">IF(TODAY()&gt;=$A156,COUNTIFS(Board!N$3:N$1000,"&lt;="&amp;A156,Board!O$3:O$1000,"="&amp;""),"")</f>
        <v/>
      </c>
      <c r="G156" t="str">
        <f ca="1">IF(TODAY()&gt;=$A156,COUNTIFS(Board!O$3:O$1000,"&lt;="&amp;B156,Board!P$3:P$1000,"="&amp;""),"")</f>
        <v/>
      </c>
      <c r="H156" t="str">
        <f t="shared" ca="1" si="13"/>
        <v/>
      </c>
      <c r="I156" t="str">
        <f ca="1">IF(TODAY()&gt;=$A156,COUNTIFS(Board!P$3:P$1000,"&lt;="&amp;A156,Board!Q$3:Q$1000,"="&amp;""),"")</f>
        <v/>
      </c>
      <c r="J156" t="str">
        <f ca="1">IF(TODAY()&gt;=$A156,COUNTIFS(Board!Q$3:Q$1000,"&lt;="&amp;B156,Board!R$3:R$1000,"="&amp;""),"")</f>
        <v/>
      </c>
      <c r="K156" t="str">
        <f t="shared" ca="1" si="14"/>
        <v/>
      </c>
      <c r="L156" t="str">
        <f ca="1">IF(TODAY()&gt;=A156,COUNTIFS(Board!R$3:R$1000,"&lt;="&amp;A156),"")</f>
        <v/>
      </c>
      <c r="M156" t="str">
        <f t="shared" ca="1" si="11"/>
        <v/>
      </c>
    </row>
    <row r="157" spans="1:13" x14ac:dyDescent="0.25">
      <c r="A157" s="4">
        <v>42954</v>
      </c>
      <c r="B157" t="str">
        <f ca="1">IF(TODAY()&gt;=$A157,COUNTIFS(Board!K$3:K$1000,"&lt;="&amp;A157,Board!L$3:L$1000,"="&amp;""),"")</f>
        <v/>
      </c>
      <c r="C157" t="str">
        <f ca="1">IF(TODAY()&gt;=$A157,COUNTIFS(Board!L$3:L$1000,"&lt;="&amp;B157,Board!M$3:M$1000,"="&amp;""),"")</f>
        <v/>
      </c>
      <c r="D157" t="str">
        <f ca="1">IF(TODAY()&gt;=$A157,COUNTIFS(Board!M$3:M$1000,"&lt;="&amp;C157,Board!N$3:N$1000,"="&amp;""),"")</f>
        <v/>
      </c>
      <c r="E157" t="str">
        <f t="shared" ca="1" si="12"/>
        <v/>
      </c>
      <c r="F157" t="str">
        <f ca="1">IF(TODAY()&gt;=$A157,COUNTIFS(Board!N$3:N$1000,"&lt;="&amp;A157,Board!O$3:O$1000,"="&amp;""),"")</f>
        <v/>
      </c>
      <c r="G157" t="str">
        <f ca="1">IF(TODAY()&gt;=$A157,COUNTIFS(Board!O$3:O$1000,"&lt;="&amp;B157,Board!P$3:P$1000,"="&amp;""),"")</f>
        <v/>
      </c>
      <c r="H157" t="str">
        <f t="shared" ca="1" si="13"/>
        <v/>
      </c>
      <c r="I157" t="str">
        <f ca="1">IF(TODAY()&gt;=$A157,COUNTIFS(Board!P$3:P$1000,"&lt;="&amp;A157,Board!Q$3:Q$1000,"="&amp;""),"")</f>
        <v/>
      </c>
      <c r="J157" t="str">
        <f ca="1">IF(TODAY()&gt;=$A157,COUNTIFS(Board!Q$3:Q$1000,"&lt;="&amp;B157,Board!R$3:R$1000,"="&amp;""),"")</f>
        <v/>
      </c>
      <c r="K157" t="str">
        <f t="shared" ca="1" si="14"/>
        <v/>
      </c>
      <c r="L157" t="str">
        <f ca="1">IF(TODAY()&gt;=A157,COUNTIFS(Board!R$3:R$1000,"&lt;="&amp;A157),"")</f>
        <v/>
      </c>
      <c r="M157" t="str">
        <f t="shared" ca="1" si="11"/>
        <v/>
      </c>
    </row>
    <row r="158" spans="1:13" x14ac:dyDescent="0.25">
      <c r="A158" s="4">
        <v>42955</v>
      </c>
      <c r="B158" t="str">
        <f ca="1">IF(TODAY()&gt;=$A158,COUNTIFS(Board!K$3:K$1000,"&lt;="&amp;A158,Board!L$3:L$1000,"="&amp;""),"")</f>
        <v/>
      </c>
      <c r="C158" t="str">
        <f ca="1">IF(TODAY()&gt;=$A158,COUNTIFS(Board!L$3:L$1000,"&lt;="&amp;B158,Board!M$3:M$1000,"="&amp;""),"")</f>
        <v/>
      </c>
      <c r="D158" t="str">
        <f ca="1">IF(TODAY()&gt;=$A158,COUNTIFS(Board!M$3:M$1000,"&lt;="&amp;C158,Board!N$3:N$1000,"="&amp;""),"")</f>
        <v/>
      </c>
      <c r="E158" t="str">
        <f t="shared" ca="1" si="12"/>
        <v/>
      </c>
      <c r="F158" t="str">
        <f ca="1">IF(TODAY()&gt;=$A158,COUNTIFS(Board!N$3:N$1000,"&lt;="&amp;A158,Board!O$3:O$1000,"="&amp;""),"")</f>
        <v/>
      </c>
      <c r="G158" t="str">
        <f ca="1">IF(TODAY()&gt;=$A158,COUNTIFS(Board!O$3:O$1000,"&lt;="&amp;B158,Board!P$3:P$1000,"="&amp;""),"")</f>
        <v/>
      </c>
      <c r="H158" t="str">
        <f t="shared" ca="1" si="13"/>
        <v/>
      </c>
      <c r="I158" t="str">
        <f ca="1">IF(TODAY()&gt;=$A158,COUNTIFS(Board!P$3:P$1000,"&lt;="&amp;A158,Board!Q$3:Q$1000,"="&amp;""),"")</f>
        <v/>
      </c>
      <c r="J158" t="str">
        <f ca="1">IF(TODAY()&gt;=$A158,COUNTIFS(Board!Q$3:Q$1000,"&lt;="&amp;B158,Board!R$3:R$1000,"="&amp;""),"")</f>
        <v/>
      </c>
      <c r="K158" t="str">
        <f t="shared" ca="1" si="14"/>
        <v/>
      </c>
      <c r="L158" t="str">
        <f ca="1">IF(TODAY()&gt;=A158,COUNTIFS(Board!R$3:R$1000,"&lt;="&amp;A158),"")</f>
        <v/>
      </c>
      <c r="M158" t="str">
        <f t="shared" ca="1" si="11"/>
        <v/>
      </c>
    </row>
    <row r="159" spans="1:13" x14ac:dyDescent="0.25">
      <c r="A159" s="4">
        <v>42956</v>
      </c>
      <c r="B159" t="str">
        <f ca="1">IF(TODAY()&gt;=$A159,COUNTIFS(Board!K$3:K$1000,"&lt;="&amp;A159,Board!L$3:L$1000,"="&amp;""),"")</f>
        <v/>
      </c>
      <c r="C159" t="str">
        <f ca="1">IF(TODAY()&gt;=$A159,COUNTIFS(Board!L$3:L$1000,"&lt;="&amp;B159,Board!M$3:M$1000,"="&amp;""),"")</f>
        <v/>
      </c>
      <c r="D159" t="str">
        <f ca="1">IF(TODAY()&gt;=$A159,COUNTIFS(Board!M$3:M$1000,"&lt;="&amp;C159,Board!N$3:N$1000,"="&amp;""),"")</f>
        <v/>
      </c>
      <c r="E159" t="str">
        <f t="shared" ca="1" si="12"/>
        <v/>
      </c>
      <c r="F159" t="str">
        <f ca="1">IF(TODAY()&gt;=$A159,COUNTIFS(Board!N$3:N$1000,"&lt;="&amp;A159,Board!O$3:O$1000,"="&amp;""),"")</f>
        <v/>
      </c>
      <c r="G159" t="str">
        <f ca="1">IF(TODAY()&gt;=$A159,COUNTIFS(Board!O$3:O$1000,"&lt;="&amp;B159,Board!P$3:P$1000,"="&amp;""),"")</f>
        <v/>
      </c>
      <c r="H159" t="str">
        <f t="shared" ca="1" si="13"/>
        <v/>
      </c>
      <c r="I159" t="str">
        <f ca="1">IF(TODAY()&gt;=$A159,COUNTIFS(Board!P$3:P$1000,"&lt;="&amp;A159,Board!Q$3:Q$1000,"="&amp;""),"")</f>
        <v/>
      </c>
      <c r="J159" t="str">
        <f ca="1">IF(TODAY()&gt;=$A159,COUNTIFS(Board!Q$3:Q$1000,"&lt;="&amp;B159,Board!R$3:R$1000,"="&amp;""),"")</f>
        <v/>
      </c>
      <c r="K159" t="str">
        <f t="shared" ca="1" si="14"/>
        <v/>
      </c>
      <c r="L159" t="str">
        <f ca="1">IF(TODAY()&gt;=A159,COUNTIFS(Board!R$3:R$1000,"&lt;="&amp;A159),"")</f>
        <v/>
      </c>
      <c r="M159" t="str">
        <f t="shared" ca="1" si="11"/>
        <v/>
      </c>
    </row>
    <row r="160" spans="1:13" x14ac:dyDescent="0.25">
      <c r="A160" s="4">
        <v>42957</v>
      </c>
      <c r="B160" t="str">
        <f ca="1">IF(TODAY()&gt;=$A160,COUNTIFS(Board!K$3:K$1000,"&lt;="&amp;A160,Board!L$3:L$1000,"="&amp;""),"")</f>
        <v/>
      </c>
      <c r="C160" t="str">
        <f ca="1">IF(TODAY()&gt;=$A160,COUNTIFS(Board!L$3:L$1000,"&lt;="&amp;B160,Board!M$3:M$1000,"="&amp;""),"")</f>
        <v/>
      </c>
      <c r="D160" t="str">
        <f ca="1">IF(TODAY()&gt;=$A160,COUNTIFS(Board!M$3:M$1000,"&lt;="&amp;C160,Board!N$3:N$1000,"="&amp;""),"")</f>
        <v/>
      </c>
      <c r="E160" t="str">
        <f t="shared" ca="1" si="12"/>
        <v/>
      </c>
      <c r="F160" t="str">
        <f ca="1">IF(TODAY()&gt;=$A160,COUNTIFS(Board!N$3:N$1000,"&lt;="&amp;A160,Board!O$3:O$1000,"="&amp;""),"")</f>
        <v/>
      </c>
      <c r="G160" t="str">
        <f ca="1">IF(TODAY()&gt;=$A160,COUNTIFS(Board!O$3:O$1000,"&lt;="&amp;B160,Board!P$3:P$1000,"="&amp;""),"")</f>
        <v/>
      </c>
      <c r="H160" t="str">
        <f t="shared" ca="1" si="13"/>
        <v/>
      </c>
      <c r="I160" t="str">
        <f ca="1">IF(TODAY()&gt;=$A160,COUNTIFS(Board!P$3:P$1000,"&lt;="&amp;A160,Board!Q$3:Q$1000,"="&amp;""),"")</f>
        <v/>
      </c>
      <c r="J160" t="str">
        <f ca="1">IF(TODAY()&gt;=$A160,COUNTIFS(Board!Q$3:Q$1000,"&lt;="&amp;B160,Board!R$3:R$1000,"="&amp;""),"")</f>
        <v/>
      </c>
      <c r="K160" t="str">
        <f t="shared" ca="1" si="14"/>
        <v/>
      </c>
      <c r="L160" t="str">
        <f ca="1">IF(TODAY()&gt;=A160,COUNTIFS(Board!R$3:R$1000,"&lt;="&amp;A160),"")</f>
        <v/>
      </c>
      <c r="M160" t="str">
        <f t="shared" ca="1" si="11"/>
        <v/>
      </c>
    </row>
    <row r="161" spans="1:13" x14ac:dyDescent="0.25">
      <c r="A161" s="4">
        <v>42958</v>
      </c>
      <c r="B161" t="str">
        <f ca="1">IF(TODAY()&gt;=$A161,COUNTIFS(Board!K$3:K$1000,"&lt;="&amp;A161,Board!L$3:L$1000,"="&amp;""),"")</f>
        <v/>
      </c>
      <c r="C161" t="str">
        <f ca="1">IF(TODAY()&gt;=$A161,COUNTIFS(Board!L$3:L$1000,"&lt;="&amp;B161,Board!M$3:M$1000,"="&amp;""),"")</f>
        <v/>
      </c>
      <c r="D161" t="str">
        <f ca="1">IF(TODAY()&gt;=$A161,COUNTIFS(Board!M$3:M$1000,"&lt;="&amp;C161,Board!N$3:N$1000,"="&amp;""),"")</f>
        <v/>
      </c>
      <c r="E161" t="str">
        <f t="shared" ca="1" si="12"/>
        <v/>
      </c>
      <c r="F161" t="str">
        <f ca="1">IF(TODAY()&gt;=$A161,COUNTIFS(Board!N$3:N$1000,"&lt;="&amp;A161,Board!O$3:O$1000,"="&amp;""),"")</f>
        <v/>
      </c>
      <c r="G161" t="str">
        <f ca="1">IF(TODAY()&gt;=$A161,COUNTIFS(Board!O$3:O$1000,"&lt;="&amp;B161,Board!P$3:P$1000,"="&amp;""),"")</f>
        <v/>
      </c>
      <c r="H161" t="str">
        <f t="shared" ca="1" si="13"/>
        <v/>
      </c>
      <c r="I161" t="str">
        <f ca="1">IF(TODAY()&gt;=$A161,COUNTIFS(Board!P$3:P$1000,"&lt;="&amp;A161,Board!Q$3:Q$1000,"="&amp;""),"")</f>
        <v/>
      </c>
      <c r="J161" t="str">
        <f ca="1">IF(TODAY()&gt;=$A161,COUNTIFS(Board!Q$3:Q$1000,"&lt;="&amp;B161,Board!R$3:R$1000,"="&amp;""),"")</f>
        <v/>
      </c>
      <c r="K161" t="str">
        <f t="shared" ca="1" si="14"/>
        <v/>
      </c>
      <c r="L161" t="str">
        <f ca="1">IF(TODAY()&gt;=A161,COUNTIFS(Board!R$3:R$1000,"&lt;="&amp;A161),"")</f>
        <v/>
      </c>
      <c r="M161" t="str">
        <f t="shared" ca="1" si="11"/>
        <v/>
      </c>
    </row>
    <row r="162" spans="1:13" x14ac:dyDescent="0.25">
      <c r="A162" s="4">
        <v>42959</v>
      </c>
      <c r="B162" t="str">
        <f ca="1">IF(TODAY()&gt;=$A162,COUNTIFS(Board!K$3:K$1000,"&lt;="&amp;A162,Board!L$3:L$1000,"="&amp;""),"")</f>
        <v/>
      </c>
      <c r="C162" t="str">
        <f ca="1">IF(TODAY()&gt;=$A162,COUNTIFS(Board!L$3:L$1000,"&lt;="&amp;B162,Board!M$3:M$1000,"="&amp;""),"")</f>
        <v/>
      </c>
      <c r="D162" t="str">
        <f ca="1">IF(TODAY()&gt;=$A162,COUNTIFS(Board!M$3:M$1000,"&lt;="&amp;C162,Board!N$3:N$1000,"="&amp;""),"")</f>
        <v/>
      </c>
      <c r="E162" t="str">
        <f t="shared" ca="1" si="12"/>
        <v/>
      </c>
      <c r="F162" t="str">
        <f ca="1">IF(TODAY()&gt;=$A162,COUNTIFS(Board!N$3:N$1000,"&lt;="&amp;A162,Board!O$3:O$1000,"="&amp;""),"")</f>
        <v/>
      </c>
      <c r="G162" t="str">
        <f ca="1">IF(TODAY()&gt;=$A162,COUNTIFS(Board!O$3:O$1000,"&lt;="&amp;B162,Board!P$3:P$1000,"="&amp;""),"")</f>
        <v/>
      </c>
      <c r="H162" t="str">
        <f t="shared" ca="1" si="13"/>
        <v/>
      </c>
      <c r="I162" t="str">
        <f ca="1">IF(TODAY()&gt;=$A162,COUNTIFS(Board!P$3:P$1000,"&lt;="&amp;A162,Board!Q$3:Q$1000,"="&amp;""),"")</f>
        <v/>
      </c>
      <c r="J162" t="str">
        <f ca="1">IF(TODAY()&gt;=$A162,COUNTIFS(Board!Q$3:Q$1000,"&lt;="&amp;B162,Board!R$3:R$1000,"="&amp;""),"")</f>
        <v/>
      </c>
      <c r="K162" t="str">
        <f t="shared" ca="1" si="14"/>
        <v/>
      </c>
      <c r="L162" t="str">
        <f ca="1">IF(TODAY()&gt;=A162,COUNTIFS(Board!R$3:R$1000,"&lt;="&amp;A162),"")</f>
        <v/>
      </c>
      <c r="M162" t="str">
        <f t="shared" ca="1" si="11"/>
        <v/>
      </c>
    </row>
    <row r="163" spans="1:13" x14ac:dyDescent="0.25">
      <c r="A163" s="4">
        <v>42960</v>
      </c>
      <c r="B163" t="str">
        <f ca="1">IF(TODAY()&gt;=$A163,COUNTIFS(Board!K$3:K$1000,"&lt;="&amp;A163,Board!L$3:L$1000,"="&amp;""),"")</f>
        <v/>
      </c>
      <c r="C163" t="str">
        <f ca="1">IF(TODAY()&gt;=$A163,COUNTIFS(Board!L$3:L$1000,"&lt;="&amp;B163,Board!M$3:M$1000,"="&amp;""),"")</f>
        <v/>
      </c>
      <c r="D163" t="str">
        <f ca="1">IF(TODAY()&gt;=$A163,COUNTIFS(Board!M$3:M$1000,"&lt;="&amp;C163,Board!N$3:N$1000,"="&amp;""),"")</f>
        <v/>
      </c>
      <c r="E163" t="str">
        <f t="shared" ca="1" si="12"/>
        <v/>
      </c>
      <c r="F163" t="str">
        <f ca="1">IF(TODAY()&gt;=$A163,COUNTIFS(Board!N$3:N$1000,"&lt;="&amp;A163,Board!O$3:O$1000,"="&amp;""),"")</f>
        <v/>
      </c>
      <c r="G163" t="str">
        <f ca="1">IF(TODAY()&gt;=$A163,COUNTIFS(Board!O$3:O$1000,"&lt;="&amp;B163,Board!P$3:P$1000,"="&amp;""),"")</f>
        <v/>
      </c>
      <c r="H163" t="str">
        <f t="shared" ca="1" si="13"/>
        <v/>
      </c>
      <c r="I163" t="str">
        <f ca="1">IF(TODAY()&gt;=$A163,COUNTIFS(Board!P$3:P$1000,"&lt;="&amp;A163,Board!Q$3:Q$1000,"="&amp;""),"")</f>
        <v/>
      </c>
      <c r="J163" t="str">
        <f ca="1">IF(TODAY()&gt;=$A163,COUNTIFS(Board!Q$3:Q$1000,"&lt;="&amp;B163,Board!R$3:R$1000,"="&amp;""),"")</f>
        <v/>
      </c>
      <c r="K163" t="str">
        <f t="shared" ca="1" si="14"/>
        <v/>
      </c>
      <c r="L163" t="str">
        <f ca="1">IF(TODAY()&gt;=A163,COUNTIFS(Board!R$3:R$1000,"&lt;="&amp;A163),"")</f>
        <v/>
      </c>
      <c r="M163" t="str">
        <f t="shared" ca="1" si="11"/>
        <v/>
      </c>
    </row>
    <row r="164" spans="1:13" x14ac:dyDescent="0.25">
      <c r="A164" s="4">
        <v>42961</v>
      </c>
      <c r="B164" t="str">
        <f ca="1">IF(TODAY()&gt;=$A164,COUNTIFS(Board!K$3:K$1000,"&lt;="&amp;A164,Board!L$3:L$1000,"="&amp;""),"")</f>
        <v/>
      </c>
      <c r="C164" t="str">
        <f ca="1">IF(TODAY()&gt;=$A164,COUNTIFS(Board!L$3:L$1000,"&lt;="&amp;B164,Board!M$3:M$1000,"="&amp;""),"")</f>
        <v/>
      </c>
      <c r="D164" t="str">
        <f ca="1">IF(TODAY()&gt;=$A164,COUNTIFS(Board!M$3:M$1000,"&lt;="&amp;C164,Board!N$3:N$1000,"="&amp;""),"")</f>
        <v/>
      </c>
      <c r="E164" t="str">
        <f t="shared" ca="1" si="12"/>
        <v/>
      </c>
      <c r="F164" t="str">
        <f ca="1">IF(TODAY()&gt;=$A164,COUNTIFS(Board!N$3:N$1000,"&lt;="&amp;A164,Board!O$3:O$1000,"="&amp;""),"")</f>
        <v/>
      </c>
      <c r="G164" t="str">
        <f ca="1">IF(TODAY()&gt;=$A164,COUNTIFS(Board!O$3:O$1000,"&lt;="&amp;B164,Board!P$3:P$1000,"="&amp;""),"")</f>
        <v/>
      </c>
      <c r="H164" t="str">
        <f t="shared" ca="1" si="13"/>
        <v/>
      </c>
      <c r="I164" t="str">
        <f ca="1">IF(TODAY()&gt;=$A164,COUNTIFS(Board!P$3:P$1000,"&lt;="&amp;A164,Board!Q$3:Q$1000,"="&amp;""),"")</f>
        <v/>
      </c>
      <c r="J164" t="str">
        <f ca="1">IF(TODAY()&gt;=$A164,COUNTIFS(Board!Q$3:Q$1000,"&lt;="&amp;B164,Board!R$3:R$1000,"="&amp;""),"")</f>
        <v/>
      </c>
      <c r="K164" t="str">
        <f t="shared" ca="1" si="14"/>
        <v/>
      </c>
      <c r="L164" t="str">
        <f ca="1">IF(TODAY()&gt;=A164,COUNTIFS(Board!R$3:R$1000,"&lt;="&amp;A164),"")</f>
        <v/>
      </c>
      <c r="M164" t="str">
        <f t="shared" ca="1" si="11"/>
        <v/>
      </c>
    </row>
    <row r="165" spans="1:13" x14ac:dyDescent="0.25">
      <c r="A165" s="4">
        <v>42962</v>
      </c>
      <c r="B165" t="str">
        <f ca="1">IF(TODAY()&gt;=$A165,COUNTIFS(Board!K$3:K$1000,"&lt;="&amp;A165,Board!L$3:L$1000,"="&amp;""),"")</f>
        <v/>
      </c>
      <c r="C165" t="str">
        <f ca="1">IF(TODAY()&gt;=$A165,COUNTIFS(Board!L$3:L$1000,"&lt;="&amp;B165,Board!M$3:M$1000,"="&amp;""),"")</f>
        <v/>
      </c>
      <c r="D165" t="str">
        <f ca="1">IF(TODAY()&gt;=$A165,COUNTIFS(Board!M$3:M$1000,"&lt;="&amp;C165,Board!N$3:N$1000,"="&amp;""),"")</f>
        <v/>
      </c>
      <c r="E165" t="str">
        <f t="shared" ca="1" si="12"/>
        <v/>
      </c>
      <c r="F165" t="str">
        <f ca="1">IF(TODAY()&gt;=$A165,COUNTIFS(Board!N$3:N$1000,"&lt;="&amp;A165,Board!O$3:O$1000,"="&amp;""),"")</f>
        <v/>
      </c>
      <c r="G165" t="str">
        <f ca="1">IF(TODAY()&gt;=$A165,COUNTIFS(Board!O$3:O$1000,"&lt;="&amp;B165,Board!P$3:P$1000,"="&amp;""),"")</f>
        <v/>
      </c>
      <c r="H165" t="str">
        <f t="shared" ca="1" si="13"/>
        <v/>
      </c>
      <c r="I165" t="str">
        <f ca="1">IF(TODAY()&gt;=$A165,COUNTIFS(Board!P$3:P$1000,"&lt;="&amp;A165,Board!Q$3:Q$1000,"="&amp;""),"")</f>
        <v/>
      </c>
      <c r="J165" t="str">
        <f ca="1">IF(TODAY()&gt;=$A165,COUNTIFS(Board!Q$3:Q$1000,"&lt;="&amp;B165,Board!R$3:R$1000,"="&amp;""),"")</f>
        <v/>
      </c>
      <c r="K165" t="str">
        <f t="shared" ca="1" si="14"/>
        <v/>
      </c>
      <c r="L165" t="str">
        <f ca="1">IF(TODAY()&gt;=A165,COUNTIFS(Board!R$3:R$1000,"&lt;="&amp;A165),"")</f>
        <v/>
      </c>
      <c r="M165" t="str">
        <f t="shared" ca="1" si="11"/>
        <v/>
      </c>
    </row>
    <row r="166" spans="1:13" x14ac:dyDescent="0.25">
      <c r="A166" s="4">
        <v>42963</v>
      </c>
      <c r="B166" t="str">
        <f ca="1">IF(TODAY()&gt;=$A166,COUNTIFS(Board!K$3:K$1000,"&lt;="&amp;A166,Board!L$3:L$1000,"="&amp;""),"")</f>
        <v/>
      </c>
      <c r="C166" t="str">
        <f ca="1">IF(TODAY()&gt;=$A166,COUNTIFS(Board!L$3:L$1000,"&lt;="&amp;B166,Board!M$3:M$1000,"="&amp;""),"")</f>
        <v/>
      </c>
      <c r="D166" t="str">
        <f ca="1">IF(TODAY()&gt;=$A166,COUNTIFS(Board!M$3:M$1000,"&lt;="&amp;C166,Board!N$3:N$1000,"="&amp;""),"")</f>
        <v/>
      </c>
      <c r="E166" t="str">
        <f t="shared" ca="1" si="12"/>
        <v/>
      </c>
      <c r="F166" t="str">
        <f ca="1">IF(TODAY()&gt;=$A166,COUNTIFS(Board!N$3:N$1000,"&lt;="&amp;A166,Board!O$3:O$1000,"="&amp;""),"")</f>
        <v/>
      </c>
      <c r="G166" t="str">
        <f ca="1">IF(TODAY()&gt;=$A166,COUNTIFS(Board!O$3:O$1000,"&lt;="&amp;B166,Board!P$3:P$1000,"="&amp;""),"")</f>
        <v/>
      </c>
      <c r="H166" t="str">
        <f t="shared" ca="1" si="13"/>
        <v/>
      </c>
      <c r="I166" t="str">
        <f ca="1">IF(TODAY()&gt;=$A166,COUNTIFS(Board!P$3:P$1000,"&lt;="&amp;A166,Board!Q$3:Q$1000,"="&amp;""),"")</f>
        <v/>
      </c>
      <c r="J166" t="str">
        <f ca="1">IF(TODAY()&gt;=$A166,COUNTIFS(Board!Q$3:Q$1000,"&lt;="&amp;B166,Board!R$3:R$1000,"="&amp;""),"")</f>
        <v/>
      </c>
      <c r="K166" t="str">
        <f t="shared" ca="1" si="14"/>
        <v/>
      </c>
      <c r="L166" t="str">
        <f ca="1">IF(TODAY()&gt;=A166,COUNTIFS(Board!R$3:R$1000,"&lt;="&amp;A166),"")</f>
        <v/>
      </c>
      <c r="M166" t="str">
        <f t="shared" ca="1" si="11"/>
        <v/>
      </c>
    </row>
    <row r="167" spans="1:13" x14ac:dyDescent="0.25">
      <c r="A167" s="4">
        <v>42964</v>
      </c>
      <c r="B167" t="str">
        <f ca="1">IF(TODAY()&gt;=$A167,COUNTIFS(Board!K$3:K$1000,"&lt;="&amp;A167,Board!L$3:L$1000,"="&amp;""),"")</f>
        <v/>
      </c>
      <c r="C167" t="str">
        <f ca="1">IF(TODAY()&gt;=$A167,COUNTIFS(Board!L$3:L$1000,"&lt;="&amp;B167,Board!M$3:M$1000,"="&amp;""),"")</f>
        <v/>
      </c>
      <c r="D167" t="str">
        <f ca="1">IF(TODAY()&gt;=$A167,COUNTIFS(Board!M$3:M$1000,"&lt;="&amp;C167,Board!N$3:N$1000,"="&amp;""),"")</f>
        <v/>
      </c>
      <c r="E167" t="str">
        <f t="shared" ca="1" si="12"/>
        <v/>
      </c>
      <c r="F167" t="str">
        <f ca="1">IF(TODAY()&gt;=$A167,COUNTIFS(Board!N$3:N$1000,"&lt;="&amp;A167,Board!O$3:O$1000,"="&amp;""),"")</f>
        <v/>
      </c>
      <c r="G167" t="str">
        <f ca="1">IF(TODAY()&gt;=$A167,COUNTIFS(Board!O$3:O$1000,"&lt;="&amp;B167,Board!P$3:P$1000,"="&amp;""),"")</f>
        <v/>
      </c>
      <c r="H167" t="str">
        <f t="shared" ca="1" si="13"/>
        <v/>
      </c>
      <c r="I167" t="str">
        <f ca="1">IF(TODAY()&gt;=$A167,COUNTIFS(Board!P$3:P$1000,"&lt;="&amp;A167,Board!Q$3:Q$1000,"="&amp;""),"")</f>
        <v/>
      </c>
      <c r="J167" t="str">
        <f ca="1">IF(TODAY()&gt;=$A167,COUNTIFS(Board!Q$3:Q$1000,"&lt;="&amp;B167,Board!R$3:R$1000,"="&amp;""),"")</f>
        <v/>
      </c>
      <c r="K167" t="str">
        <f t="shared" ca="1" si="14"/>
        <v/>
      </c>
      <c r="L167" t="str">
        <f ca="1">IF(TODAY()&gt;=A167,COUNTIFS(Board!R$3:R$1000,"&lt;="&amp;A167),"")</f>
        <v/>
      </c>
      <c r="M167" t="str">
        <f t="shared" ca="1" si="11"/>
        <v/>
      </c>
    </row>
    <row r="168" spans="1:13" x14ac:dyDescent="0.25">
      <c r="A168" s="4">
        <v>42965</v>
      </c>
      <c r="B168" t="str">
        <f ca="1">IF(TODAY()&gt;=$A168,COUNTIFS(Board!K$3:K$1000,"&lt;="&amp;A168,Board!L$3:L$1000,"="&amp;""),"")</f>
        <v/>
      </c>
      <c r="C168" t="str">
        <f ca="1">IF(TODAY()&gt;=$A168,COUNTIFS(Board!L$3:L$1000,"&lt;="&amp;B168,Board!M$3:M$1000,"="&amp;""),"")</f>
        <v/>
      </c>
      <c r="D168" t="str">
        <f ca="1">IF(TODAY()&gt;=$A168,COUNTIFS(Board!M$3:M$1000,"&lt;="&amp;C168,Board!N$3:N$1000,"="&amp;""),"")</f>
        <v/>
      </c>
      <c r="E168" t="str">
        <f t="shared" ca="1" si="12"/>
        <v/>
      </c>
      <c r="F168" t="str">
        <f ca="1">IF(TODAY()&gt;=$A168,COUNTIFS(Board!N$3:N$1000,"&lt;="&amp;A168,Board!O$3:O$1000,"="&amp;""),"")</f>
        <v/>
      </c>
      <c r="G168" t="str">
        <f ca="1">IF(TODAY()&gt;=$A168,COUNTIFS(Board!O$3:O$1000,"&lt;="&amp;B168,Board!P$3:P$1000,"="&amp;""),"")</f>
        <v/>
      </c>
      <c r="H168" t="str">
        <f t="shared" ca="1" si="13"/>
        <v/>
      </c>
      <c r="I168" t="str">
        <f ca="1">IF(TODAY()&gt;=$A168,COUNTIFS(Board!P$3:P$1000,"&lt;="&amp;A168,Board!Q$3:Q$1000,"="&amp;""),"")</f>
        <v/>
      </c>
      <c r="J168" t="str">
        <f ca="1">IF(TODAY()&gt;=$A168,COUNTIFS(Board!Q$3:Q$1000,"&lt;="&amp;B168,Board!R$3:R$1000,"="&amp;""),"")</f>
        <v/>
      </c>
      <c r="K168" t="str">
        <f t="shared" ca="1" si="14"/>
        <v/>
      </c>
      <c r="L168" t="str">
        <f ca="1">IF(TODAY()&gt;=A168,COUNTIFS(Board!R$3:R$1000,"&lt;="&amp;A168),"")</f>
        <v/>
      </c>
      <c r="M168" t="str">
        <f t="shared" ca="1" si="11"/>
        <v/>
      </c>
    </row>
    <row r="169" spans="1:13" x14ac:dyDescent="0.25">
      <c r="A169" s="4">
        <v>42966</v>
      </c>
      <c r="B169" t="str">
        <f ca="1">IF(TODAY()&gt;=$A169,COUNTIFS(Board!K$3:K$1000,"&lt;="&amp;A169,Board!L$3:L$1000,"="&amp;""),"")</f>
        <v/>
      </c>
      <c r="C169" t="str">
        <f ca="1">IF(TODAY()&gt;=$A169,COUNTIFS(Board!L$3:L$1000,"&lt;="&amp;B169,Board!M$3:M$1000,"="&amp;""),"")</f>
        <v/>
      </c>
      <c r="D169" t="str">
        <f ca="1">IF(TODAY()&gt;=$A169,COUNTIFS(Board!M$3:M$1000,"&lt;="&amp;C169,Board!N$3:N$1000,"="&amp;""),"")</f>
        <v/>
      </c>
      <c r="E169" t="str">
        <f t="shared" ca="1" si="12"/>
        <v/>
      </c>
      <c r="F169" t="str">
        <f ca="1">IF(TODAY()&gt;=$A169,COUNTIFS(Board!N$3:N$1000,"&lt;="&amp;A169,Board!O$3:O$1000,"="&amp;""),"")</f>
        <v/>
      </c>
      <c r="G169" t="str">
        <f ca="1">IF(TODAY()&gt;=$A169,COUNTIFS(Board!O$3:O$1000,"&lt;="&amp;B169,Board!P$3:P$1000,"="&amp;""),"")</f>
        <v/>
      </c>
      <c r="H169" t="str">
        <f t="shared" ca="1" si="13"/>
        <v/>
      </c>
      <c r="I169" t="str">
        <f ca="1">IF(TODAY()&gt;=$A169,COUNTIFS(Board!P$3:P$1000,"&lt;="&amp;A169,Board!Q$3:Q$1000,"="&amp;""),"")</f>
        <v/>
      </c>
      <c r="J169" t="str">
        <f ca="1">IF(TODAY()&gt;=$A169,COUNTIFS(Board!Q$3:Q$1000,"&lt;="&amp;B169,Board!R$3:R$1000,"="&amp;""),"")</f>
        <v/>
      </c>
      <c r="K169" t="str">
        <f t="shared" ca="1" si="14"/>
        <v/>
      </c>
      <c r="L169" t="str">
        <f ca="1">IF(TODAY()&gt;=A169,COUNTIFS(Board!R$3:R$1000,"&lt;="&amp;A169),"")</f>
        <v/>
      </c>
      <c r="M169" t="str">
        <f t="shared" ca="1" si="11"/>
        <v/>
      </c>
    </row>
    <row r="170" spans="1:13" x14ac:dyDescent="0.25">
      <c r="A170" s="4">
        <v>42967</v>
      </c>
      <c r="B170" t="str">
        <f ca="1">IF(TODAY()&gt;=$A170,COUNTIFS(Board!K$3:K$1000,"&lt;="&amp;A170,Board!L$3:L$1000,"="&amp;""),"")</f>
        <v/>
      </c>
      <c r="C170" t="str">
        <f ca="1">IF(TODAY()&gt;=$A170,COUNTIFS(Board!L$3:L$1000,"&lt;="&amp;B170,Board!M$3:M$1000,"="&amp;""),"")</f>
        <v/>
      </c>
      <c r="D170" t="str">
        <f ca="1">IF(TODAY()&gt;=$A170,COUNTIFS(Board!M$3:M$1000,"&lt;="&amp;C170,Board!N$3:N$1000,"="&amp;""),"")</f>
        <v/>
      </c>
      <c r="E170" t="str">
        <f t="shared" ca="1" si="12"/>
        <v/>
      </c>
      <c r="F170" t="str">
        <f ca="1">IF(TODAY()&gt;=$A170,COUNTIFS(Board!N$3:N$1000,"&lt;="&amp;A170,Board!O$3:O$1000,"="&amp;""),"")</f>
        <v/>
      </c>
      <c r="G170" t="str">
        <f ca="1">IF(TODAY()&gt;=$A170,COUNTIFS(Board!O$3:O$1000,"&lt;="&amp;B170,Board!P$3:P$1000,"="&amp;""),"")</f>
        <v/>
      </c>
      <c r="H170" t="str">
        <f t="shared" ca="1" si="13"/>
        <v/>
      </c>
      <c r="I170" t="str">
        <f ca="1">IF(TODAY()&gt;=$A170,COUNTIFS(Board!P$3:P$1000,"&lt;="&amp;A170,Board!Q$3:Q$1000,"="&amp;""),"")</f>
        <v/>
      </c>
      <c r="J170" t="str">
        <f ca="1">IF(TODAY()&gt;=$A170,COUNTIFS(Board!Q$3:Q$1000,"&lt;="&amp;B170,Board!R$3:R$1000,"="&amp;""),"")</f>
        <v/>
      </c>
      <c r="K170" t="str">
        <f t="shared" ca="1" si="14"/>
        <v/>
      </c>
      <c r="L170" t="str">
        <f ca="1">IF(TODAY()&gt;=A170,COUNTIFS(Board!R$3:R$1000,"&lt;="&amp;A170),"")</f>
        <v/>
      </c>
      <c r="M170" t="str">
        <f t="shared" ca="1" si="11"/>
        <v/>
      </c>
    </row>
    <row r="171" spans="1:13" x14ac:dyDescent="0.25">
      <c r="A171" s="4">
        <v>42968</v>
      </c>
      <c r="B171" t="str">
        <f ca="1">IF(TODAY()&gt;=$A171,COUNTIFS(Board!K$3:K$1000,"&lt;="&amp;A171,Board!L$3:L$1000,"="&amp;""),"")</f>
        <v/>
      </c>
      <c r="C171" t="str">
        <f ca="1">IF(TODAY()&gt;=$A171,COUNTIFS(Board!L$3:L$1000,"&lt;="&amp;B171,Board!M$3:M$1000,"="&amp;""),"")</f>
        <v/>
      </c>
      <c r="D171" t="str">
        <f ca="1">IF(TODAY()&gt;=$A171,COUNTIFS(Board!M$3:M$1000,"&lt;="&amp;C171,Board!N$3:N$1000,"="&amp;""),"")</f>
        <v/>
      </c>
      <c r="E171" t="str">
        <f t="shared" ca="1" si="12"/>
        <v/>
      </c>
      <c r="F171" t="str">
        <f ca="1">IF(TODAY()&gt;=$A171,COUNTIFS(Board!N$3:N$1000,"&lt;="&amp;A171,Board!O$3:O$1000,"="&amp;""),"")</f>
        <v/>
      </c>
      <c r="G171" t="str">
        <f ca="1">IF(TODAY()&gt;=$A171,COUNTIFS(Board!O$3:O$1000,"&lt;="&amp;B171,Board!P$3:P$1000,"="&amp;""),"")</f>
        <v/>
      </c>
      <c r="H171" t="str">
        <f t="shared" ca="1" si="13"/>
        <v/>
      </c>
      <c r="I171" t="str">
        <f ca="1">IF(TODAY()&gt;=$A171,COUNTIFS(Board!P$3:P$1000,"&lt;="&amp;A171,Board!Q$3:Q$1000,"="&amp;""),"")</f>
        <v/>
      </c>
      <c r="J171" t="str">
        <f ca="1">IF(TODAY()&gt;=$A171,COUNTIFS(Board!Q$3:Q$1000,"&lt;="&amp;B171,Board!R$3:R$1000,"="&amp;""),"")</f>
        <v/>
      </c>
      <c r="K171" t="str">
        <f t="shared" ca="1" si="14"/>
        <v/>
      </c>
      <c r="L171" t="str">
        <f ca="1">IF(TODAY()&gt;=A171,COUNTIFS(Board!R$3:R$1000,"&lt;="&amp;A171),"")</f>
        <v/>
      </c>
      <c r="M171" t="str">
        <f t="shared" ca="1" si="11"/>
        <v/>
      </c>
    </row>
    <row r="172" spans="1:13" x14ac:dyDescent="0.25">
      <c r="A172" s="4">
        <v>42969</v>
      </c>
      <c r="B172" t="str">
        <f ca="1">IF(TODAY()&gt;=$A172,COUNTIFS(Board!K$3:K$1000,"&lt;="&amp;A172,Board!L$3:L$1000,"="&amp;""),"")</f>
        <v/>
      </c>
      <c r="C172" t="str">
        <f ca="1">IF(TODAY()&gt;=$A172,COUNTIFS(Board!L$3:L$1000,"&lt;="&amp;B172,Board!M$3:M$1000,"="&amp;""),"")</f>
        <v/>
      </c>
      <c r="D172" t="str">
        <f ca="1">IF(TODAY()&gt;=$A172,COUNTIFS(Board!M$3:M$1000,"&lt;="&amp;C172,Board!N$3:N$1000,"="&amp;""),"")</f>
        <v/>
      </c>
      <c r="E172" t="str">
        <f t="shared" ca="1" si="12"/>
        <v/>
      </c>
      <c r="F172" t="str">
        <f ca="1">IF(TODAY()&gt;=$A172,COUNTIFS(Board!N$3:N$1000,"&lt;="&amp;A172,Board!O$3:O$1000,"="&amp;""),"")</f>
        <v/>
      </c>
      <c r="G172" t="str">
        <f ca="1">IF(TODAY()&gt;=$A172,COUNTIFS(Board!O$3:O$1000,"&lt;="&amp;B172,Board!P$3:P$1000,"="&amp;""),"")</f>
        <v/>
      </c>
      <c r="H172" t="str">
        <f t="shared" ca="1" si="13"/>
        <v/>
      </c>
      <c r="I172" t="str">
        <f ca="1">IF(TODAY()&gt;=$A172,COUNTIFS(Board!P$3:P$1000,"&lt;="&amp;A172,Board!Q$3:Q$1000,"="&amp;""),"")</f>
        <v/>
      </c>
      <c r="J172" t="str">
        <f ca="1">IF(TODAY()&gt;=$A172,COUNTIFS(Board!Q$3:Q$1000,"&lt;="&amp;B172,Board!R$3:R$1000,"="&amp;""),"")</f>
        <v/>
      </c>
      <c r="K172" t="str">
        <f t="shared" ca="1" si="14"/>
        <v/>
      </c>
      <c r="L172" t="str">
        <f ca="1">IF(TODAY()&gt;=A172,COUNTIFS(Board!R$3:R$1000,"&lt;="&amp;A172),"")</f>
        <v/>
      </c>
      <c r="M172" t="str">
        <f t="shared" ca="1" si="11"/>
        <v/>
      </c>
    </row>
    <row r="173" spans="1:13" x14ac:dyDescent="0.25">
      <c r="A173" s="4">
        <v>42970</v>
      </c>
      <c r="B173" t="str">
        <f ca="1">IF(TODAY()&gt;=$A173,COUNTIFS(Board!K$3:K$1000,"&lt;="&amp;A173,Board!L$3:L$1000,"="&amp;""),"")</f>
        <v/>
      </c>
      <c r="C173" t="str">
        <f ca="1">IF(TODAY()&gt;=$A173,COUNTIFS(Board!L$3:L$1000,"&lt;="&amp;B173,Board!M$3:M$1000,"="&amp;""),"")</f>
        <v/>
      </c>
      <c r="D173" t="str">
        <f ca="1">IF(TODAY()&gt;=$A173,COUNTIFS(Board!M$3:M$1000,"&lt;="&amp;C173,Board!N$3:N$1000,"="&amp;""),"")</f>
        <v/>
      </c>
      <c r="E173" t="str">
        <f t="shared" ca="1" si="12"/>
        <v/>
      </c>
      <c r="F173" t="str">
        <f ca="1">IF(TODAY()&gt;=$A173,COUNTIFS(Board!N$3:N$1000,"&lt;="&amp;A173,Board!O$3:O$1000,"="&amp;""),"")</f>
        <v/>
      </c>
      <c r="G173" t="str">
        <f ca="1">IF(TODAY()&gt;=$A173,COUNTIFS(Board!O$3:O$1000,"&lt;="&amp;B173,Board!P$3:P$1000,"="&amp;""),"")</f>
        <v/>
      </c>
      <c r="H173" t="str">
        <f t="shared" ca="1" si="13"/>
        <v/>
      </c>
      <c r="I173" t="str">
        <f ca="1">IF(TODAY()&gt;=$A173,COUNTIFS(Board!P$3:P$1000,"&lt;="&amp;A173,Board!Q$3:Q$1000,"="&amp;""),"")</f>
        <v/>
      </c>
      <c r="J173" t="str">
        <f ca="1">IF(TODAY()&gt;=$A173,COUNTIFS(Board!Q$3:Q$1000,"&lt;="&amp;B173,Board!R$3:R$1000,"="&amp;""),"")</f>
        <v/>
      </c>
      <c r="K173" t="str">
        <f t="shared" ca="1" si="14"/>
        <v/>
      </c>
      <c r="L173" t="str">
        <f ca="1">IF(TODAY()&gt;=A173,COUNTIFS(Board!R$3:R$1000,"&lt;="&amp;A173),"")</f>
        <v/>
      </c>
      <c r="M173" t="str">
        <f t="shared" ca="1" si="11"/>
        <v/>
      </c>
    </row>
    <row r="174" spans="1:13" x14ac:dyDescent="0.25">
      <c r="A174" s="4">
        <v>42971</v>
      </c>
      <c r="B174" t="str">
        <f ca="1">IF(TODAY()&gt;=$A174,COUNTIFS(Board!K$3:K$1000,"&lt;="&amp;A174,Board!L$3:L$1000,"="&amp;""),"")</f>
        <v/>
      </c>
      <c r="C174" t="str">
        <f ca="1">IF(TODAY()&gt;=$A174,COUNTIFS(Board!L$3:L$1000,"&lt;="&amp;B174,Board!M$3:M$1000,"="&amp;""),"")</f>
        <v/>
      </c>
      <c r="D174" t="str">
        <f ca="1">IF(TODAY()&gt;=$A174,COUNTIFS(Board!M$3:M$1000,"&lt;="&amp;C174,Board!N$3:N$1000,"="&amp;""),"")</f>
        <v/>
      </c>
      <c r="E174" t="str">
        <f t="shared" ca="1" si="12"/>
        <v/>
      </c>
      <c r="F174" t="str">
        <f ca="1">IF(TODAY()&gt;=$A174,COUNTIFS(Board!N$3:N$1000,"&lt;="&amp;A174,Board!O$3:O$1000,"="&amp;""),"")</f>
        <v/>
      </c>
      <c r="G174" t="str">
        <f ca="1">IF(TODAY()&gt;=$A174,COUNTIFS(Board!O$3:O$1000,"&lt;="&amp;B174,Board!P$3:P$1000,"="&amp;""),"")</f>
        <v/>
      </c>
      <c r="H174" t="str">
        <f t="shared" ca="1" si="13"/>
        <v/>
      </c>
      <c r="I174" t="str">
        <f ca="1">IF(TODAY()&gt;=$A174,COUNTIFS(Board!P$3:P$1000,"&lt;="&amp;A174,Board!Q$3:Q$1000,"="&amp;""),"")</f>
        <v/>
      </c>
      <c r="J174" t="str">
        <f ca="1">IF(TODAY()&gt;=$A174,COUNTIFS(Board!Q$3:Q$1000,"&lt;="&amp;B174,Board!R$3:R$1000,"="&amp;""),"")</f>
        <v/>
      </c>
      <c r="K174" t="str">
        <f t="shared" ca="1" si="14"/>
        <v/>
      </c>
      <c r="L174" t="str">
        <f ca="1">IF(TODAY()&gt;=A174,COUNTIFS(Board!R$3:R$1000,"&lt;="&amp;A174),"")</f>
        <v/>
      </c>
      <c r="M174" t="str">
        <f t="shared" ca="1" si="11"/>
        <v/>
      </c>
    </row>
    <row r="175" spans="1:13" x14ac:dyDescent="0.25">
      <c r="A175" s="4">
        <v>42972</v>
      </c>
      <c r="B175" t="str">
        <f ca="1">IF(TODAY()&gt;=$A175,COUNTIFS(Board!K$3:K$1000,"&lt;="&amp;A175,Board!L$3:L$1000,"="&amp;""),"")</f>
        <v/>
      </c>
      <c r="C175" t="str">
        <f ca="1">IF(TODAY()&gt;=$A175,COUNTIFS(Board!L$3:L$1000,"&lt;="&amp;B175,Board!M$3:M$1000,"="&amp;""),"")</f>
        <v/>
      </c>
      <c r="D175" t="str">
        <f ca="1">IF(TODAY()&gt;=$A175,COUNTIFS(Board!M$3:M$1000,"&lt;="&amp;C175,Board!N$3:N$1000,"="&amp;""),"")</f>
        <v/>
      </c>
      <c r="E175" t="str">
        <f t="shared" ca="1" si="12"/>
        <v/>
      </c>
      <c r="F175" t="str">
        <f ca="1">IF(TODAY()&gt;=$A175,COUNTIFS(Board!N$3:N$1000,"&lt;="&amp;A175,Board!O$3:O$1000,"="&amp;""),"")</f>
        <v/>
      </c>
      <c r="G175" t="str">
        <f ca="1">IF(TODAY()&gt;=$A175,COUNTIFS(Board!O$3:O$1000,"&lt;="&amp;B175,Board!P$3:P$1000,"="&amp;""),"")</f>
        <v/>
      </c>
      <c r="H175" t="str">
        <f t="shared" ca="1" si="13"/>
        <v/>
      </c>
      <c r="I175" t="str">
        <f ca="1">IF(TODAY()&gt;=$A175,COUNTIFS(Board!P$3:P$1000,"&lt;="&amp;A175,Board!Q$3:Q$1000,"="&amp;""),"")</f>
        <v/>
      </c>
      <c r="J175" t="str">
        <f ca="1">IF(TODAY()&gt;=$A175,COUNTIFS(Board!Q$3:Q$1000,"&lt;="&amp;B175,Board!R$3:R$1000,"="&amp;""),"")</f>
        <v/>
      </c>
      <c r="K175" t="str">
        <f t="shared" ca="1" si="14"/>
        <v/>
      </c>
      <c r="L175" t="str">
        <f ca="1">IF(TODAY()&gt;=A175,COUNTIFS(Board!R$3:R$1000,"&lt;="&amp;A175),"")</f>
        <v/>
      </c>
      <c r="M175" t="str">
        <f t="shared" ca="1" si="11"/>
        <v/>
      </c>
    </row>
    <row r="176" spans="1:13" x14ac:dyDescent="0.25">
      <c r="A176" s="4">
        <v>42973</v>
      </c>
      <c r="B176" t="str">
        <f ca="1">IF(TODAY()&gt;=$A176,COUNTIFS(Board!K$3:K$1000,"&lt;="&amp;A176,Board!L$3:L$1000,"="&amp;""),"")</f>
        <v/>
      </c>
      <c r="C176" t="str">
        <f ca="1">IF(TODAY()&gt;=$A176,COUNTIFS(Board!L$3:L$1000,"&lt;="&amp;B176,Board!M$3:M$1000,"="&amp;""),"")</f>
        <v/>
      </c>
      <c r="D176" t="str">
        <f ca="1">IF(TODAY()&gt;=$A176,COUNTIFS(Board!M$3:M$1000,"&lt;="&amp;C176,Board!N$3:N$1000,"="&amp;""),"")</f>
        <v/>
      </c>
      <c r="E176" t="str">
        <f t="shared" ca="1" si="12"/>
        <v/>
      </c>
      <c r="F176" t="str">
        <f ca="1">IF(TODAY()&gt;=$A176,COUNTIFS(Board!N$3:N$1000,"&lt;="&amp;A176,Board!O$3:O$1000,"="&amp;""),"")</f>
        <v/>
      </c>
      <c r="G176" t="str">
        <f ca="1">IF(TODAY()&gt;=$A176,COUNTIFS(Board!O$3:O$1000,"&lt;="&amp;B176,Board!P$3:P$1000,"="&amp;""),"")</f>
        <v/>
      </c>
      <c r="H176" t="str">
        <f t="shared" ca="1" si="13"/>
        <v/>
      </c>
      <c r="I176" t="str">
        <f ca="1">IF(TODAY()&gt;=$A176,COUNTIFS(Board!P$3:P$1000,"&lt;="&amp;A176,Board!Q$3:Q$1000,"="&amp;""),"")</f>
        <v/>
      </c>
      <c r="J176" t="str">
        <f ca="1">IF(TODAY()&gt;=$A176,COUNTIFS(Board!Q$3:Q$1000,"&lt;="&amp;B176,Board!R$3:R$1000,"="&amp;""),"")</f>
        <v/>
      </c>
      <c r="K176" t="str">
        <f t="shared" ca="1" si="14"/>
        <v/>
      </c>
      <c r="L176" t="str">
        <f ca="1">IF(TODAY()&gt;=A176,COUNTIFS(Board!R$3:R$1000,"&lt;="&amp;A176),"")</f>
        <v/>
      </c>
      <c r="M176" t="str">
        <f t="shared" ca="1" si="11"/>
        <v/>
      </c>
    </row>
    <row r="177" spans="1:13" x14ac:dyDescent="0.25">
      <c r="A177" s="4">
        <v>42974</v>
      </c>
      <c r="B177" t="str">
        <f ca="1">IF(TODAY()&gt;=$A177,COUNTIFS(Board!K$3:K$1000,"&lt;="&amp;A177,Board!L$3:L$1000,"="&amp;""),"")</f>
        <v/>
      </c>
      <c r="C177" t="str">
        <f ca="1">IF(TODAY()&gt;=$A177,COUNTIFS(Board!L$3:L$1000,"&lt;="&amp;B177,Board!M$3:M$1000,"="&amp;""),"")</f>
        <v/>
      </c>
      <c r="D177" t="str">
        <f ca="1">IF(TODAY()&gt;=$A177,COUNTIFS(Board!M$3:M$1000,"&lt;="&amp;C177,Board!N$3:N$1000,"="&amp;""),"")</f>
        <v/>
      </c>
      <c r="E177" t="str">
        <f t="shared" ca="1" si="12"/>
        <v/>
      </c>
      <c r="F177" t="str">
        <f ca="1">IF(TODAY()&gt;=$A177,COUNTIFS(Board!N$3:N$1000,"&lt;="&amp;A177,Board!O$3:O$1000,"="&amp;""),"")</f>
        <v/>
      </c>
      <c r="G177" t="str">
        <f ca="1">IF(TODAY()&gt;=$A177,COUNTIFS(Board!O$3:O$1000,"&lt;="&amp;B177,Board!P$3:P$1000,"="&amp;""),"")</f>
        <v/>
      </c>
      <c r="H177" t="str">
        <f t="shared" ca="1" si="13"/>
        <v/>
      </c>
      <c r="I177" t="str">
        <f ca="1">IF(TODAY()&gt;=$A177,COUNTIFS(Board!P$3:P$1000,"&lt;="&amp;A177,Board!Q$3:Q$1000,"="&amp;""),"")</f>
        <v/>
      </c>
      <c r="J177" t="str">
        <f ca="1">IF(TODAY()&gt;=$A177,COUNTIFS(Board!Q$3:Q$1000,"&lt;="&amp;B177,Board!R$3:R$1000,"="&amp;""),"")</f>
        <v/>
      </c>
      <c r="K177" t="str">
        <f t="shared" ca="1" si="14"/>
        <v/>
      </c>
      <c r="L177" t="str">
        <f ca="1">IF(TODAY()&gt;=A177,COUNTIFS(Board!R$3:R$1000,"&lt;="&amp;A177),"")</f>
        <v/>
      </c>
      <c r="M177" t="str">
        <f t="shared" ca="1" si="11"/>
        <v/>
      </c>
    </row>
    <row r="178" spans="1:13" x14ac:dyDescent="0.25">
      <c r="A178" s="4">
        <v>42975</v>
      </c>
      <c r="B178" t="str">
        <f ca="1">IF(TODAY()&gt;=$A178,COUNTIFS(Board!K$3:K$1000,"&lt;="&amp;A178,Board!L$3:L$1000,"="&amp;""),"")</f>
        <v/>
      </c>
      <c r="C178" t="str">
        <f ca="1">IF(TODAY()&gt;=$A178,COUNTIFS(Board!L$3:L$1000,"&lt;="&amp;B178,Board!M$3:M$1000,"="&amp;""),"")</f>
        <v/>
      </c>
      <c r="D178" t="str">
        <f ca="1">IF(TODAY()&gt;=$A178,COUNTIFS(Board!M$3:M$1000,"&lt;="&amp;C178,Board!N$3:N$1000,"="&amp;""),"")</f>
        <v/>
      </c>
      <c r="E178" t="str">
        <f t="shared" ca="1" si="12"/>
        <v/>
      </c>
      <c r="F178" t="str">
        <f ca="1">IF(TODAY()&gt;=$A178,COUNTIFS(Board!N$3:N$1000,"&lt;="&amp;A178,Board!O$3:O$1000,"="&amp;""),"")</f>
        <v/>
      </c>
      <c r="G178" t="str">
        <f ca="1">IF(TODAY()&gt;=$A178,COUNTIFS(Board!O$3:O$1000,"&lt;="&amp;B178,Board!P$3:P$1000,"="&amp;""),"")</f>
        <v/>
      </c>
      <c r="H178" t="str">
        <f t="shared" ca="1" si="13"/>
        <v/>
      </c>
      <c r="I178" t="str">
        <f ca="1">IF(TODAY()&gt;=$A178,COUNTIFS(Board!P$3:P$1000,"&lt;="&amp;A178,Board!Q$3:Q$1000,"="&amp;""),"")</f>
        <v/>
      </c>
      <c r="J178" t="str">
        <f ca="1">IF(TODAY()&gt;=$A178,COUNTIFS(Board!Q$3:Q$1000,"&lt;="&amp;B178,Board!R$3:R$1000,"="&amp;""),"")</f>
        <v/>
      </c>
      <c r="K178" t="str">
        <f t="shared" ca="1" si="14"/>
        <v/>
      </c>
      <c r="L178" t="str">
        <f ca="1">IF(TODAY()&gt;=A178,COUNTIFS(Board!R$3:R$1000,"&lt;="&amp;A178),"")</f>
        <v/>
      </c>
      <c r="M178" t="str">
        <f t="shared" ca="1" si="11"/>
        <v/>
      </c>
    </row>
    <row r="179" spans="1:13" x14ac:dyDescent="0.25">
      <c r="A179" s="4">
        <v>42976</v>
      </c>
      <c r="B179" t="str">
        <f ca="1">IF(TODAY()&gt;=$A179,COUNTIFS(Board!K$3:K$1000,"&lt;="&amp;A179,Board!L$3:L$1000,"="&amp;""),"")</f>
        <v/>
      </c>
      <c r="C179" t="str">
        <f ca="1">IF(TODAY()&gt;=$A179,COUNTIFS(Board!L$3:L$1000,"&lt;="&amp;B179,Board!M$3:M$1000,"="&amp;""),"")</f>
        <v/>
      </c>
      <c r="D179" t="str">
        <f ca="1">IF(TODAY()&gt;=$A179,COUNTIFS(Board!M$3:M$1000,"&lt;="&amp;C179,Board!N$3:N$1000,"="&amp;""),"")</f>
        <v/>
      </c>
      <c r="E179" t="str">
        <f t="shared" ca="1" si="12"/>
        <v/>
      </c>
      <c r="F179" t="str">
        <f ca="1">IF(TODAY()&gt;=$A179,COUNTIFS(Board!N$3:N$1000,"&lt;="&amp;A179,Board!O$3:O$1000,"="&amp;""),"")</f>
        <v/>
      </c>
      <c r="G179" t="str">
        <f ca="1">IF(TODAY()&gt;=$A179,COUNTIFS(Board!O$3:O$1000,"&lt;="&amp;B179,Board!P$3:P$1000,"="&amp;""),"")</f>
        <v/>
      </c>
      <c r="H179" t="str">
        <f t="shared" ca="1" si="13"/>
        <v/>
      </c>
      <c r="I179" t="str">
        <f ca="1">IF(TODAY()&gt;=$A179,COUNTIFS(Board!P$3:P$1000,"&lt;="&amp;A179,Board!Q$3:Q$1000,"="&amp;""),"")</f>
        <v/>
      </c>
      <c r="J179" t="str">
        <f ca="1">IF(TODAY()&gt;=$A179,COUNTIFS(Board!Q$3:Q$1000,"&lt;="&amp;B179,Board!R$3:R$1000,"="&amp;""),"")</f>
        <v/>
      </c>
      <c r="K179" t="str">
        <f t="shared" ca="1" si="14"/>
        <v/>
      </c>
      <c r="L179" t="str">
        <f ca="1">IF(TODAY()&gt;=A179,COUNTIFS(Board!R$3:R$1000,"&lt;="&amp;A179),"")</f>
        <v/>
      </c>
      <c r="M179" t="str">
        <f t="shared" ca="1" si="11"/>
        <v/>
      </c>
    </row>
    <row r="180" spans="1:13" x14ac:dyDescent="0.25">
      <c r="A180" s="4">
        <v>42977</v>
      </c>
      <c r="B180" t="str">
        <f ca="1">IF(TODAY()&gt;=$A180,COUNTIFS(Board!K$3:K$1000,"&lt;="&amp;A180,Board!L$3:L$1000,"="&amp;""),"")</f>
        <v/>
      </c>
      <c r="C180" t="str">
        <f ca="1">IF(TODAY()&gt;=$A180,COUNTIFS(Board!L$3:L$1000,"&lt;="&amp;B180,Board!M$3:M$1000,"="&amp;""),"")</f>
        <v/>
      </c>
      <c r="D180" t="str">
        <f ca="1">IF(TODAY()&gt;=$A180,COUNTIFS(Board!M$3:M$1000,"&lt;="&amp;C180,Board!N$3:N$1000,"="&amp;""),"")</f>
        <v/>
      </c>
      <c r="E180" t="str">
        <f t="shared" ca="1" si="12"/>
        <v/>
      </c>
      <c r="F180" t="str">
        <f ca="1">IF(TODAY()&gt;=$A180,COUNTIFS(Board!N$3:N$1000,"&lt;="&amp;A180,Board!O$3:O$1000,"="&amp;""),"")</f>
        <v/>
      </c>
      <c r="G180" t="str">
        <f ca="1">IF(TODAY()&gt;=$A180,COUNTIFS(Board!O$3:O$1000,"&lt;="&amp;B180,Board!P$3:P$1000,"="&amp;""),"")</f>
        <v/>
      </c>
      <c r="H180" t="str">
        <f t="shared" ca="1" si="13"/>
        <v/>
      </c>
      <c r="I180" t="str">
        <f ca="1">IF(TODAY()&gt;=$A180,COUNTIFS(Board!P$3:P$1000,"&lt;="&amp;A180,Board!Q$3:Q$1000,"="&amp;""),"")</f>
        <v/>
      </c>
      <c r="J180" t="str">
        <f ca="1">IF(TODAY()&gt;=$A180,COUNTIFS(Board!Q$3:Q$1000,"&lt;="&amp;B180,Board!R$3:R$1000,"="&amp;""),"")</f>
        <v/>
      </c>
      <c r="K180" t="str">
        <f t="shared" ca="1" si="14"/>
        <v/>
      </c>
      <c r="L180" t="str">
        <f ca="1">IF(TODAY()&gt;=A180,COUNTIFS(Board!R$3:R$1000,"&lt;="&amp;A180),"")</f>
        <v/>
      </c>
      <c r="M180" t="str">
        <f t="shared" ca="1" si="11"/>
        <v/>
      </c>
    </row>
    <row r="181" spans="1:13" x14ac:dyDescent="0.25">
      <c r="A181" s="4">
        <v>42978</v>
      </c>
      <c r="B181" t="str">
        <f ca="1">IF(TODAY()&gt;=$A181,COUNTIFS(Board!K$3:K$1000,"&lt;="&amp;A181,Board!L$3:L$1000,"="&amp;""),"")</f>
        <v/>
      </c>
      <c r="C181" t="str">
        <f ca="1">IF(TODAY()&gt;=$A181,COUNTIFS(Board!L$3:L$1000,"&lt;="&amp;B181,Board!M$3:M$1000,"="&amp;""),"")</f>
        <v/>
      </c>
      <c r="D181" t="str">
        <f ca="1">IF(TODAY()&gt;=$A181,COUNTIFS(Board!M$3:M$1000,"&lt;="&amp;C181,Board!N$3:N$1000,"="&amp;""),"")</f>
        <v/>
      </c>
      <c r="E181" t="str">
        <f t="shared" ca="1" si="12"/>
        <v/>
      </c>
      <c r="F181" t="str">
        <f ca="1">IF(TODAY()&gt;=$A181,COUNTIFS(Board!N$3:N$1000,"&lt;="&amp;A181,Board!O$3:O$1000,"="&amp;""),"")</f>
        <v/>
      </c>
      <c r="G181" t="str">
        <f ca="1">IF(TODAY()&gt;=$A181,COUNTIFS(Board!O$3:O$1000,"&lt;="&amp;B181,Board!P$3:P$1000,"="&amp;""),"")</f>
        <v/>
      </c>
      <c r="H181" t="str">
        <f t="shared" ca="1" si="13"/>
        <v/>
      </c>
      <c r="I181" t="str">
        <f ca="1">IF(TODAY()&gt;=$A181,COUNTIFS(Board!P$3:P$1000,"&lt;="&amp;A181,Board!Q$3:Q$1000,"="&amp;""),"")</f>
        <v/>
      </c>
      <c r="J181" t="str">
        <f ca="1">IF(TODAY()&gt;=$A181,COUNTIFS(Board!Q$3:Q$1000,"&lt;="&amp;B181,Board!R$3:R$1000,"="&amp;""),"")</f>
        <v/>
      </c>
      <c r="K181" t="str">
        <f t="shared" ca="1" si="14"/>
        <v/>
      </c>
      <c r="L181" t="str">
        <f ca="1">IF(TODAY()&gt;=A181,COUNTIFS(Board!R$3:R$1000,"&lt;="&amp;A181),"")</f>
        <v/>
      </c>
      <c r="M181" t="str">
        <f t="shared" ca="1" si="11"/>
        <v/>
      </c>
    </row>
    <row r="182" spans="1:13" x14ac:dyDescent="0.25">
      <c r="A182" s="4">
        <v>42979</v>
      </c>
      <c r="B182" t="str">
        <f ca="1">IF(TODAY()&gt;=$A182,COUNTIFS(Board!K$3:K$1000,"&lt;="&amp;A182,Board!L$3:L$1000,"="&amp;""),"")</f>
        <v/>
      </c>
      <c r="C182" t="str">
        <f ca="1">IF(TODAY()&gt;=$A182,COUNTIFS(Board!L$3:L$1000,"&lt;="&amp;B182,Board!M$3:M$1000,"="&amp;""),"")</f>
        <v/>
      </c>
      <c r="D182" t="str">
        <f ca="1">IF(TODAY()&gt;=$A182,COUNTIFS(Board!M$3:M$1000,"&lt;="&amp;C182,Board!N$3:N$1000,"="&amp;""),"")</f>
        <v/>
      </c>
      <c r="E182" t="str">
        <f t="shared" ca="1" si="12"/>
        <v/>
      </c>
      <c r="F182" t="str">
        <f ca="1">IF(TODAY()&gt;=$A182,COUNTIFS(Board!N$3:N$1000,"&lt;="&amp;A182,Board!O$3:O$1000,"="&amp;""),"")</f>
        <v/>
      </c>
      <c r="G182" t="str">
        <f ca="1">IF(TODAY()&gt;=$A182,COUNTIFS(Board!O$3:O$1000,"&lt;="&amp;B182,Board!P$3:P$1000,"="&amp;""),"")</f>
        <v/>
      </c>
      <c r="H182" t="str">
        <f t="shared" ca="1" si="13"/>
        <v/>
      </c>
      <c r="I182" t="str">
        <f ca="1">IF(TODAY()&gt;=$A182,COUNTIFS(Board!P$3:P$1000,"&lt;="&amp;A182,Board!Q$3:Q$1000,"="&amp;""),"")</f>
        <v/>
      </c>
      <c r="J182" t="str">
        <f ca="1">IF(TODAY()&gt;=$A182,COUNTIFS(Board!Q$3:Q$1000,"&lt;="&amp;B182,Board!R$3:R$1000,"="&amp;""),"")</f>
        <v/>
      </c>
      <c r="K182" t="str">
        <f t="shared" ca="1" si="14"/>
        <v/>
      </c>
      <c r="L182" t="str">
        <f ca="1">IF(TODAY()&gt;=A182,COUNTIFS(Board!R$3:R$1000,"&lt;="&amp;A182),"")</f>
        <v/>
      </c>
      <c r="M182" t="str">
        <f t="shared" ca="1" si="11"/>
        <v/>
      </c>
    </row>
    <row r="183" spans="1:13" x14ac:dyDescent="0.25">
      <c r="A183" s="4">
        <v>42980</v>
      </c>
      <c r="B183" t="str">
        <f ca="1">IF(TODAY()&gt;=$A183,COUNTIFS(Board!K$3:K$1000,"&lt;="&amp;A183,Board!L$3:L$1000,"="&amp;""),"")</f>
        <v/>
      </c>
      <c r="C183" t="str">
        <f ca="1">IF(TODAY()&gt;=$A183,COUNTIFS(Board!L$3:L$1000,"&lt;="&amp;B183,Board!M$3:M$1000,"="&amp;""),"")</f>
        <v/>
      </c>
      <c r="D183" t="str">
        <f ca="1">IF(TODAY()&gt;=$A183,COUNTIFS(Board!M$3:M$1000,"&lt;="&amp;C183,Board!N$3:N$1000,"="&amp;""),"")</f>
        <v/>
      </c>
      <c r="E183" t="str">
        <f t="shared" ca="1" si="12"/>
        <v/>
      </c>
      <c r="F183" t="str">
        <f ca="1">IF(TODAY()&gt;=$A183,COUNTIFS(Board!N$3:N$1000,"&lt;="&amp;A183,Board!O$3:O$1000,"="&amp;""),"")</f>
        <v/>
      </c>
      <c r="G183" t="str">
        <f ca="1">IF(TODAY()&gt;=$A183,COUNTIFS(Board!O$3:O$1000,"&lt;="&amp;B183,Board!P$3:P$1000,"="&amp;""),"")</f>
        <v/>
      </c>
      <c r="H183" t="str">
        <f t="shared" ca="1" si="13"/>
        <v/>
      </c>
      <c r="I183" t="str">
        <f ca="1">IF(TODAY()&gt;=$A183,COUNTIFS(Board!P$3:P$1000,"&lt;="&amp;A183,Board!Q$3:Q$1000,"="&amp;""),"")</f>
        <v/>
      </c>
      <c r="J183" t="str">
        <f ca="1">IF(TODAY()&gt;=$A183,COUNTIFS(Board!Q$3:Q$1000,"&lt;="&amp;B183,Board!R$3:R$1000,"="&amp;""),"")</f>
        <v/>
      </c>
      <c r="K183" t="str">
        <f t="shared" ca="1" si="14"/>
        <v/>
      </c>
      <c r="L183" t="str">
        <f ca="1">IF(TODAY()&gt;=A183,COUNTIFS(Board!R$3:R$1000,"&lt;="&amp;A183),"")</f>
        <v/>
      </c>
      <c r="M183" t="str">
        <f t="shared" ca="1" si="11"/>
        <v/>
      </c>
    </row>
    <row r="184" spans="1:13" x14ac:dyDescent="0.25">
      <c r="A184" s="4">
        <v>42981</v>
      </c>
      <c r="B184" t="str">
        <f ca="1">IF(TODAY()&gt;=$A184,COUNTIFS(Board!K$3:K$1000,"&lt;="&amp;A184,Board!L$3:L$1000,"="&amp;""),"")</f>
        <v/>
      </c>
      <c r="C184" t="str">
        <f ca="1">IF(TODAY()&gt;=$A184,COUNTIFS(Board!L$3:L$1000,"&lt;="&amp;B184,Board!M$3:M$1000,"="&amp;""),"")</f>
        <v/>
      </c>
      <c r="D184" t="str">
        <f ca="1">IF(TODAY()&gt;=$A184,COUNTIFS(Board!M$3:M$1000,"&lt;="&amp;C184,Board!N$3:N$1000,"="&amp;""),"")</f>
        <v/>
      </c>
      <c r="E184" t="str">
        <f t="shared" ca="1" si="12"/>
        <v/>
      </c>
      <c r="F184" t="str">
        <f ca="1">IF(TODAY()&gt;=$A184,COUNTIFS(Board!N$3:N$1000,"&lt;="&amp;A184,Board!O$3:O$1000,"="&amp;""),"")</f>
        <v/>
      </c>
      <c r="G184" t="str">
        <f ca="1">IF(TODAY()&gt;=$A184,COUNTIFS(Board!O$3:O$1000,"&lt;="&amp;B184,Board!P$3:P$1000,"="&amp;""),"")</f>
        <v/>
      </c>
      <c r="H184" t="str">
        <f t="shared" ca="1" si="13"/>
        <v/>
      </c>
      <c r="I184" t="str">
        <f ca="1">IF(TODAY()&gt;=$A184,COUNTIFS(Board!P$3:P$1000,"&lt;="&amp;A184,Board!Q$3:Q$1000,"="&amp;""),"")</f>
        <v/>
      </c>
      <c r="J184" t="str">
        <f ca="1">IF(TODAY()&gt;=$A184,COUNTIFS(Board!Q$3:Q$1000,"&lt;="&amp;B184,Board!R$3:R$1000,"="&amp;""),"")</f>
        <v/>
      </c>
      <c r="K184" t="str">
        <f t="shared" ca="1" si="14"/>
        <v/>
      </c>
      <c r="L184" t="str">
        <f ca="1">IF(TODAY()&gt;=A184,COUNTIFS(Board!R$3:R$1000,"&lt;="&amp;A184),"")</f>
        <v/>
      </c>
      <c r="M184" t="str">
        <f t="shared" ca="1" si="11"/>
        <v/>
      </c>
    </row>
    <row r="185" spans="1:13" x14ac:dyDescent="0.25">
      <c r="A185" s="4">
        <v>42982</v>
      </c>
      <c r="B185" t="str">
        <f ca="1">IF(TODAY()&gt;=$A185,COUNTIFS(Board!K$3:K$1000,"&lt;="&amp;A185,Board!L$3:L$1000,"="&amp;""),"")</f>
        <v/>
      </c>
      <c r="C185" t="str">
        <f ca="1">IF(TODAY()&gt;=$A185,COUNTIFS(Board!L$3:L$1000,"&lt;="&amp;B185,Board!M$3:M$1000,"="&amp;""),"")</f>
        <v/>
      </c>
      <c r="D185" t="str">
        <f ca="1">IF(TODAY()&gt;=$A185,COUNTIFS(Board!M$3:M$1000,"&lt;="&amp;C185,Board!N$3:N$1000,"="&amp;""),"")</f>
        <v/>
      </c>
      <c r="E185" t="str">
        <f t="shared" ca="1" si="12"/>
        <v/>
      </c>
      <c r="F185" t="str">
        <f ca="1">IF(TODAY()&gt;=$A185,COUNTIFS(Board!N$3:N$1000,"&lt;="&amp;A185,Board!O$3:O$1000,"="&amp;""),"")</f>
        <v/>
      </c>
      <c r="G185" t="str">
        <f ca="1">IF(TODAY()&gt;=$A185,COUNTIFS(Board!O$3:O$1000,"&lt;="&amp;B185,Board!P$3:P$1000,"="&amp;""),"")</f>
        <v/>
      </c>
      <c r="H185" t="str">
        <f t="shared" ca="1" si="13"/>
        <v/>
      </c>
      <c r="I185" t="str">
        <f ca="1">IF(TODAY()&gt;=$A185,COUNTIFS(Board!P$3:P$1000,"&lt;="&amp;A185,Board!Q$3:Q$1000,"="&amp;""),"")</f>
        <v/>
      </c>
      <c r="J185" t="str">
        <f ca="1">IF(TODAY()&gt;=$A185,COUNTIFS(Board!Q$3:Q$1000,"&lt;="&amp;B185,Board!R$3:R$1000,"="&amp;""),"")</f>
        <v/>
      </c>
      <c r="K185" t="str">
        <f t="shared" ca="1" si="14"/>
        <v/>
      </c>
      <c r="L185" t="str">
        <f ca="1">IF(TODAY()&gt;=A185,COUNTIFS(Board!R$3:R$1000,"&lt;="&amp;A185),"")</f>
        <v/>
      </c>
      <c r="M185" t="str">
        <f t="shared" ca="1" si="11"/>
        <v/>
      </c>
    </row>
    <row r="186" spans="1:13" x14ac:dyDescent="0.25">
      <c r="A186" s="4">
        <v>42983</v>
      </c>
      <c r="B186" t="str">
        <f ca="1">IF(TODAY()&gt;=$A186,COUNTIFS(Board!K$3:K$1000,"&lt;="&amp;A186,Board!L$3:L$1000,"="&amp;""),"")</f>
        <v/>
      </c>
      <c r="C186" t="str">
        <f ca="1">IF(TODAY()&gt;=$A186,COUNTIFS(Board!L$3:L$1000,"&lt;="&amp;B186,Board!M$3:M$1000,"="&amp;""),"")</f>
        <v/>
      </c>
      <c r="D186" t="str">
        <f ca="1">IF(TODAY()&gt;=$A186,COUNTIFS(Board!M$3:M$1000,"&lt;="&amp;C186,Board!N$3:N$1000,"="&amp;""),"")</f>
        <v/>
      </c>
      <c r="E186" t="str">
        <f t="shared" ca="1" si="12"/>
        <v/>
      </c>
      <c r="F186" t="str">
        <f ca="1">IF(TODAY()&gt;=$A186,COUNTIFS(Board!N$3:N$1000,"&lt;="&amp;A186,Board!O$3:O$1000,"="&amp;""),"")</f>
        <v/>
      </c>
      <c r="G186" t="str">
        <f ca="1">IF(TODAY()&gt;=$A186,COUNTIFS(Board!O$3:O$1000,"&lt;="&amp;B186,Board!P$3:P$1000,"="&amp;""),"")</f>
        <v/>
      </c>
      <c r="H186" t="str">
        <f t="shared" ca="1" si="13"/>
        <v/>
      </c>
      <c r="I186" t="str">
        <f ca="1">IF(TODAY()&gt;=$A186,COUNTIFS(Board!P$3:P$1000,"&lt;="&amp;A186,Board!Q$3:Q$1000,"="&amp;""),"")</f>
        <v/>
      </c>
      <c r="J186" t="str">
        <f ca="1">IF(TODAY()&gt;=$A186,COUNTIFS(Board!Q$3:Q$1000,"&lt;="&amp;B186,Board!R$3:R$1000,"="&amp;""),"")</f>
        <v/>
      </c>
      <c r="K186" t="str">
        <f t="shared" ca="1" si="14"/>
        <v/>
      </c>
      <c r="L186" t="str">
        <f ca="1">IF(TODAY()&gt;=A186,COUNTIFS(Board!R$3:R$1000,"&lt;="&amp;A186),"")</f>
        <v/>
      </c>
      <c r="M186" t="str">
        <f t="shared" ca="1" si="11"/>
        <v/>
      </c>
    </row>
    <row r="187" spans="1:13" x14ac:dyDescent="0.25">
      <c r="A187" s="4">
        <v>42984</v>
      </c>
      <c r="B187" t="str">
        <f ca="1">IF(TODAY()&gt;=$A187,COUNTIFS(Board!K$3:K$1000,"&lt;="&amp;A187,Board!L$3:L$1000,"="&amp;""),"")</f>
        <v/>
      </c>
      <c r="C187" t="str">
        <f ca="1">IF(TODAY()&gt;=$A187,COUNTIFS(Board!L$3:L$1000,"&lt;="&amp;B187,Board!M$3:M$1000,"="&amp;""),"")</f>
        <v/>
      </c>
      <c r="D187" t="str">
        <f ca="1">IF(TODAY()&gt;=$A187,COUNTIFS(Board!M$3:M$1000,"&lt;="&amp;C187,Board!N$3:N$1000,"="&amp;""),"")</f>
        <v/>
      </c>
      <c r="E187" t="str">
        <f t="shared" ca="1" si="12"/>
        <v/>
      </c>
      <c r="F187" t="str">
        <f ca="1">IF(TODAY()&gt;=$A187,COUNTIFS(Board!N$3:N$1000,"&lt;="&amp;A187,Board!O$3:O$1000,"="&amp;""),"")</f>
        <v/>
      </c>
      <c r="G187" t="str">
        <f ca="1">IF(TODAY()&gt;=$A187,COUNTIFS(Board!O$3:O$1000,"&lt;="&amp;B187,Board!P$3:P$1000,"="&amp;""),"")</f>
        <v/>
      </c>
      <c r="H187" t="str">
        <f t="shared" ca="1" si="13"/>
        <v/>
      </c>
      <c r="I187" t="str">
        <f ca="1">IF(TODAY()&gt;=$A187,COUNTIFS(Board!P$3:P$1000,"&lt;="&amp;A187,Board!Q$3:Q$1000,"="&amp;""),"")</f>
        <v/>
      </c>
      <c r="J187" t="str">
        <f ca="1">IF(TODAY()&gt;=$A187,COUNTIFS(Board!Q$3:Q$1000,"&lt;="&amp;B187,Board!R$3:R$1000,"="&amp;""),"")</f>
        <v/>
      </c>
      <c r="K187" t="str">
        <f t="shared" ca="1" si="14"/>
        <v/>
      </c>
      <c r="L187" t="str">
        <f ca="1">IF(TODAY()&gt;=A187,COUNTIFS(Board!R$3:R$1000,"&lt;="&amp;A187),"")</f>
        <v/>
      </c>
      <c r="M187" t="str">
        <f t="shared" ca="1" si="11"/>
        <v/>
      </c>
    </row>
    <row r="188" spans="1:13" x14ac:dyDescent="0.25">
      <c r="A188" s="4">
        <v>42985</v>
      </c>
      <c r="B188" t="str">
        <f ca="1">IF(TODAY()&gt;=$A188,COUNTIFS(Board!K$3:K$1000,"&lt;="&amp;A188,Board!L$3:L$1000,"="&amp;""),"")</f>
        <v/>
      </c>
      <c r="C188" t="str">
        <f ca="1">IF(TODAY()&gt;=$A188,COUNTIFS(Board!L$3:L$1000,"&lt;="&amp;B188,Board!M$3:M$1000,"="&amp;""),"")</f>
        <v/>
      </c>
      <c r="D188" t="str">
        <f ca="1">IF(TODAY()&gt;=$A188,COUNTIFS(Board!M$3:M$1000,"&lt;="&amp;C188,Board!N$3:N$1000,"="&amp;""),"")</f>
        <v/>
      </c>
      <c r="E188" t="str">
        <f t="shared" ca="1" si="12"/>
        <v/>
      </c>
      <c r="F188" t="str">
        <f ca="1">IF(TODAY()&gt;=$A188,COUNTIFS(Board!N$3:N$1000,"&lt;="&amp;A188,Board!O$3:O$1000,"="&amp;""),"")</f>
        <v/>
      </c>
      <c r="G188" t="str">
        <f ca="1">IF(TODAY()&gt;=$A188,COUNTIFS(Board!O$3:O$1000,"&lt;="&amp;B188,Board!P$3:P$1000,"="&amp;""),"")</f>
        <v/>
      </c>
      <c r="H188" t="str">
        <f t="shared" ca="1" si="13"/>
        <v/>
      </c>
      <c r="I188" t="str">
        <f ca="1">IF(TODAY()&gt;=$A188,COUNTIFS(Board!P$3:P$1000,"&lt;="&amp;A188,Board!Q$3:Q$1000,"="&amp;""),"")</f>
        <v/>
      </c>
      <c r="J188" t="str">
        <f ca="1">IF(TODAY()&gt;=$A188,COUNTIFS(Board!Q$3:Q$1000,"&lt;="&amp;B188,Board!R$3:R$1000,"="&amp;""),"")</f>
        <v/>
      </c>
      <c r="K188" t="str">
        <f t="shared" ca="1" si="14"/>
        <v/>
      </c>
      <c r="L188" t="str">
        <f ca="1">IF(TODAY()&gt;=A188,COUNTIFS(Board!R$3:R$1000,"&lt;="&amp;A188),"")</f>
        <v/>
      </c>
      <c r="M188" t="str">
        <f t="shared" ca="1" si="11"/>
        <v/>
      </c>
    </row>
    <row r="189" spans="1:13" x14ac:dyDescent="0.25">
      <c r="A189" s="4">
        <v>42986</v>
      </c>
      <c r="B189" t="str">
        <f ca="1">IF(TODAY()&gt;=$A189,COUNTIFS(Board!K$3:K$1000,"&lt;="&amp;A189,Board!L$3:L$1000,"="&amp;""),"")</f>
        <v/>
      </c>
      <c r="C189" t="str">
        <f ca="1">IF(TODAY()&gt;=$A189,COUNTIFS(Board!L$3:L$1000,"&lt;="&amp;B189,Board!M$3:M$1000,"="&amp;""),"")</f>
        <v/>
      </c>
      <c r="D189" t="str">
        <f ca="1">IF(TODAY()&gt;=$A189,COUNTIFS(Board!M$3:M$1000,"&lt;="&amp;C189,Board!N$3:N$1000,"="&amp;""),"")</f>
        <v/>
      </c>
      <c r="E189" t="str">
        <f t="shared" ca="1" si="12"/>
        <v/>
      </c>
      <c r="F189" t="str">
        <f ca="1">IF(TODAY()&gt;=$A189,COUNTIFS(Board!N$3:N$1000,"&lt;="&amp;A189,Board!O$3:O$1000,"="&amp;""),"")</f>
        <v/>
      </c>
      <c r="G189" t="str">
        <f ca="1">IF(TODAY()&gt;=$A189,COUNTIFS(Board!O$3:O$1000,"&lt;="&amp;B189,Board!P$3:P$1000,"="&amp;""),"")</f>
        <v/>
      </c>
      <c r="H189" t="str">
        <f t="shared" ca="1" si="13"/>
        <v/>
      </c>
      <c r="I189" t="str">
        <f ca="1">IF(TODAY()&gt;=$A189,COUNTIFS(Board!P$3:P$1000,"&lt;="&amp;A189,Board!Q$3:Q$1000,"="&amp;""),"")</f>
        <v/>
      </c>
      <c r="J189" t="str">
        <f ca="1">IF(TODAY()&gt;=$A189,COUNTIFS(Board!Q$3:Q$1000,"&lt;="&amp;B189,Board!R$3:R$1000,"="&amp;""),"")</f>
        <v/>
      </c>
      <c r="K189" t="str">
        <f t="shared" ca="1" si="14"/>
        <v/>
      </c>
      <c r="L189" t="str">
        <f ca="1">IF(TODAY()&gt;=A189,COUNTIFS(Board!R$3:R$1000,"&lt;="&amp;A189),"")</f>
        <v/>
      </c>
      <c r="M189" t="str">
        <f t="shared" ca="1" si="11"/>
        <v/>
      </c>
    </row>
    <row r="190" spans="1:13" x14ac:dyDescent="0.25">
      <c r="A190" s="4">
        <v>42987</v>
      </c>
      <c r="B190" t="str">
        <f ca="1">IF(TODAY()&gt;=$A190,COUNTIFS(Board!K$3:K$1000,"&lt;="&amp;A190,Board!L$3:L$1000,"="&amp;""),"")</f>
        <v/>
      </c>
      <c r="C190" t="str">
        <f ca="1">IF(TODAY()&gt;=$A190,COUNTIFS(Board!L$3:L$1000,"&lt;="&amp;B190,Board!M$3:M$1000,"="&amp;""),"")</f>
        <v/>
      </c>
      <c r="D190" t="str">
        <f ca="1">IF(TODAY()&gt;=$A190,COUNTIFS(Board!M$3:M$1000,"&lt;="&amp;C190,Board!N$3:N$1000,"="&amp;""),"")</f>
        <v/>
      </c>
      <c r="E190" t="str">
        <f t="shared" ca="1" si="12"/>
        <v/>
      </c>
      <c r="F190" t="str">
        <f ca="1">IF(TODAY()&gt;=$A190,COUNTIFS(Board!N$3:N$1000,"&lt;="&amp;A190,Board!O$3:O$1000,"="&amp;""),"")</f>
        <v/>
      </c>
      <c r="G190" t="str">
        <f ca="1">IF(TODAY()&gt;=$A190,COUNTIFS(Board!O$3:O$1000,"&lt;="&amp;B190,Board!P$3:P$1000,"="&amp;""),"")</f>
        <v/>
      </c>
      <c r="H190" t="str">
        <f t="shared" ca="1" si="13"/>
        <v/>
      </c>
      <c r="I190" t="str">
        <f ca="1">IF(TODAY()&gt;=$A190,COUNTIFS(Board!P$3:P$1000,"&lt;="&amp;A190,Board!Q$3:Q$1000,"="&amp;""),"")</f>
        <v/>
      </c>
      <c r="J190" t="str">
        <f ca="1">IF(TODAY()&gt;=$A190,COUNTIFS(Board!Q$3:Q$1000,"&lt;="&amp;B190,Board!R$3:R$1000,"="&amp;""),"")</f>
        <v/>
      </c>
      <c r="K190" t="str">
        <f t="shared" ca="1" si="14"/>
        <v/>
      </c>
      <c r="L190" t="str">
        <f ca="1">IF(TODAY()&gt;=A190,COUNTIFS(Board!R$3:R$1000,"&lt;="&amp;A190),"")</f>
        <v/>
      </c>
      <c r="M190" t="str">
        <f t="shared" ca="1" si="11"/>
        <v/>
      </c>
    </row>
    <row r="191" spans="1:13" x14ac:dyDescent="0.25">
      <c r="A191" s="4">
        <v>42988</v>
      </c>
      <c r="B191" t="str">
        <f ca="1">IF(TODAY()&gt;=$A191,COUNTIFS(Board!K$3:K$1000,"&lt;="&amp;A191,Board!L$3:L$1000,"="&amp;""),"")</f>
        <v/>
      </c>
      <c r="C191" t="str">
        <f ca="1">IF(TODAY()&gt;=$A191,COUNTIFS(Board!L$3:L$1000,"&lt;="&amp;B191,Board!M$3:M$1000,"="&amp;""),"")</f>
        <v/>
      </c>
      <c r="D191" t="str">
        <f ca="1">IF(TODAY()&gt;=$A191,COUNTIFS(Board!M$3:M$1000,"&lt;="&amp;C191,Board!N$3:N$1000,"="&amp;""),"")</f>
        <v/>
      </c>
      <c r="E191" t="str">
        <f t="shared" ca="1" si="12"/>
        <v/>
      </c>
      <c r="F191" t="str">
        <f ca="1">IF(TODAY()&gt;=$A191,COUNTIFS(Board!N$3:N$1000,"&lt;="&amp;A191,Board!O$3:O$1000,"="&amp;""),"")</f>
        <v/>
      </c>
      <c r="G191" t="str">
        <f ca="1">IF(TODAY()&gt;=$A191,COUNTIFS(Board!O$3:O$1000,"&lt;="&amp;B191,Board!P$3:P$1000,"="&amp;""),"")</f>
        <v/>
      </c>
      <c r="H191" t="str">
        <f t="shared" ca="1" si="13"/>
        <v/>
      </c>
      <c r="I191" t="str">
        <f ca="1">IF(TODAY()&gt;=$A191,COUNTIFS(Board!P$3:P$1000,"&lt;="&amp;A191,Board!Q$3:Q$1000,"="&amp;""),"")</f>
        <v/>
      </c>
      <c r="J191" t="str">
        <f ca="1">IF(TODAY()&gt;=$A191,COUNTIFS(Board!Q$3:Q$1000,"&lt;="&amp;B191,Board!R$3:R$1000,"="&amp;""),"")</f>
        <v/>
      </c>
      <c r="K191" t="str">
        <f t="shared" ca="1" si="14"/>
        <v/>
      </c>
      <c r="L191" t="str">
        <f ca="1">IF(TODAY()&gt;=A191,COUNTIFS(Board!R$3:R$1000,"&lt;="&amp;A191),"")</f>
        <v/>
      </c>
      <c r="M191" t="str">
        <f t="shared" ca="1" si="11"/>
        <v/>
      </c>
    </row>
    <row r="192" spans="1:13" x14ac:dyDescent="0.25">
      <c r="A192" s="4">
        <v>42989</v>
      </c>
      <c r="B192" t="str">
        <f ca="1">IF(TODAY()&gt;=$A192,COUNTIFS(Board!K$3:K$1000,"&lt;="&amp;A192,Board!L$3:L$1000,"="&amp;""),"")</f>
        <v/>
      </c>
      <c r="C192" t="str">
        <f ca="1">IF(TODAY()&gt;=$A192,COUNTIFS(Board!L$3:L$1000,"&lt;="&amp;B192,Board!M$3:M$1000,"="&amp;""),"")</f>
        <v/>
      </c>
      <c r="D192" t="str">
        <f ca="1">IF(TODAY()&gt;=$A192,COUNTIFS(Board!M$3:M$1000,"&lt;="&amp;C192,Board!N$3:N$1000,"="&amp;""),"")</f>
        <v/>
      </c>
      <c r="E192" t="str">
        <f t="shared" ca="1" si="12"/>
        <v/>
      </c>
      <c r="F192" t="str">
        <f ca="1">IF(TODAY()&gt;=$A192,COUNTIFS(Board!N$3:N$1000,"&lt;="&amp;A192,Board!O$3:O$1000,"="&amp;""),"")</f>
        <v/>
      </c>
      <c r="G192" t="str">
        <f ca="1">IF(TODAY()&gt;=$A192,COUNTIFS(Board!O$3:O$1000,"&lt;="&amp;B192,Board!P$3:P$1000,"="&amp;""),"")</f>
        <v/>
      </c>
      <c r="H192" t="str">
        <f t="shared" ca="1" si="13"/>
        <v/>
      </c>
      <c r="I192" t="str">
        <f ca="1">IF(TODAY()&gt;=$A192,COUNTIFS(Board!P$3:P$1000,"&lt;="&amp;A192,Board!Q$3:Q$1000,"="&amp;""),"")</f>
        <v/>
      </c>
      <c r="J192" t="str">
        <f ca="1">IF(TODAY()&gt;=$A192,COUNTIFS(Board!Q$3:Q$1000,"&lt;="&amp;B192,Board!R$3:R$1000,"="&amp;""),"")</f>
        <v/>
      </c>
      <c r="K192" t="str">
        <f t="shared" ca="1" si="14"/>
        <v/>
      </c>
      <c r="L192" t="str">
        <f ca="1">IF(TODAY()&gt;=A192,COUNTIFS(Board!R$3:R$1000,"&lt;="&amp;A192),"")</f>
        <v/>
      </c>
      <c r="M192" t="str">
        <f t="shared" ca="1" si="11"/>
        <v/>
      </c>
    </row>
    <row r="193" spans="1:13" x14ac:dyDescent="0.25">
      <c r="A193" s="4">
        <v>42990</v>
      </c>
      <c r="B193" t="str">
        <f ca="1">IF(TODAY()&gt;=$A193,COUNTIFS(Board!K$3:K$1000,"&lt;="&amp;A193,Board!L$3:L$1000,"="&amp;""),"")</f>
        <v/>
      </c>
      <c r="C193" t="str">
        <f ca="1">IF(TODAY()&gt;=$A193,COUNTIFS(Board!L$3:L$1000,"&lt;="&amp;B193,Board!M$3:M$1000,"="&amp;""),"")</f>
        <v/>
      </c>
      <c r="D193" t="str">
        <f ca="1">IF(TODAY()&gt;=$A193,COUNTIFS(Board!M$3:M$1000,"&lt;="&amp;C193,Board!N$3:N$1000,"="&amp;""),"")</f>
        <v/>
      </c>
      <c r="E193" t="str">
        <f t="shared" ca="1" si="12"/>
        <v/>
      </c>
      <c r="F193" t="str">
        <f ca="1">IF(TODAY()&gt;=$A193,COUNTIFS(Board!N$3:N$1000,"&lt;="&amp;A193,Board!O$3:O$1000,"="&amp;""),"")</f>
        <v/>
      </c>
      <c r="G193" t="str">
        <f ca="1">IF(TODAY()&gt;=$A193,COUNTIFS(Board!O$3:O$1000,"&lt;="&amp;B193,Board!P$3:P$1000,"="&amp;""),"")</f>
        <v/>
      </c>
      <c r="H193" t="str">
        <f t="shared" ca="1" si="13"/>
        <v/>
      </c>
      <c r="I193" t="str">
        <f ca="1">IF(TODAY()&gt;=$A193,COUNTIFS(Board!P$3:P$1000,"&lt;="&amp;A193,Board!Q$3:Q$1000,"="&amp;""),"")</f>
        <v/>
      </c>
      <c r="J193" t="str">
        <f ca="1">IF(TODAY()&gt;=$A193,COUNTIFS(Board!Q$3:Q$1000,"&lt;="&amp;B193,Board!R$3:R$1000,"="&amp;""),"")</f>
        <v/>
      </c>
      <c r="K193" t="str">
        <f t="shared" ca="1" si="14"/>
        <v/>
      </c>
      <c r="L193" t="str">
        <f ca="1">IF(TODAY()&gt;=A193,COUNTIFS(Board!R$3:R$1000,"&lt;="&amp;A193),"")</f>
        <v/>
      </c>
      <c r="M193" t="str">
        <f t="shared" ca="1" si="11"/>
        <v/>
      </c>
    </row>
    <row r="194" spans="1:13" x14ac:dyDescent="0.25">
      <c r="A194" s="4">
        <v>42991</v>
      </c>
      <c r="B194" t="str">
        <f ca="1">IF(TODAY()&gt;=$A194,COUNTIFS(Board!K$3:K$1000,"&lt;="&amp;A194,Board!L$3:L$1000,"="&amp;""),"")</f>
        <v/>
      </c>
      <c r="C194" t="str">
        <f ca="1">IF(TODAY()&gt;=$A194,COUNTIFS(Board!L$3:L$1000,"&lt;="&amp;B194,Board!M$3:M$1000,"="&amp;""),"")</f>
        <v/>
      </c>
      <c r="D194" t="str">
        <f ca="1">IF(TODAY()&gt;=$A194,COUNTIFS(Board!M$3:M$1000,"&lt;="&amp;C194,Board!N$3:N$1000,"="&amp;""),"")</f>
        <v/>
      </c>
      <c r="E194" t="str">
        <f t="shared" ca="1" si="12"/>
        <v/>
      </c>
      <c r="F194" t="str">
        <f ca="1">IF(TODAY()&gt;=$A194,COUNTIFS(Board!N$3:N$1000,"&lt;="&amp;A194,Board!O$3:O$1000,"="&amp;""),"")</f>
        <v/>
      </c>
      <c r="G194" t="str">
        <f ca="1">IF(TODAY()&gt;=$A194,COUNTIFS(Board!O$3:O$1000,"&lt;="&amp;B194,Board!P$3:P$1000,"="&amp;""),"")</f>
        <v/>
      </c>
      <c r="H194" t="str">
        <f t="shared" ca="1" si="13"/>
        <v/>
      </c>
      <c r="I194" t="str">
        <f ca="1">IF(TODAY()&gt;=$A194,COUNTIFS(Board!P$3:P$1000,"&lt;="&amp;A194,Board!Q$3:Q$1000,"="&amp;""),"")</f>
        <v/>
      </c>
      <c r="J194" t="str">
        <f ca="1">IF(TODAY()&gt;=$A194,COUNTIFS(Board!Q$3:Q$1000,"&lt;="&amp;B194,Board!R$3:R$1000,"="&amp;""),"")</f>
        <v/>
      </c>
      <c r="K194" t="str">
        <f t="shared" ca="1" si="14"/>
        <v/>
      </c>
      <c r="L194" t="str">
        <f ca="1">IF(TODAY()&gt;=A194,COUNTIFS(Board!R$3:R$1000,"&lt;="&amp;A194),"")</f>
        <v/>
      </c>
      <c r="M194" t="str">
        <f t="shared" ca="1" si="11"/>
        <v/>
      </c>
    </row>
    <row r="195" spans="1:13" x14ac:dyDescent="0.25">
      <c r="A195" s="4">
        <v>42992</v>
      </c>
      <c r="B195" t="str">
        <f ca="1">IF(TODAY()&gt;=$A195,COUNTIFS(Board!K$3:K$1000,"&lt;="&amp;A195,Board!L$3:L$1000,"="&amp;""),"")</f>
        <v/>
      </c>
      <c r="C195" t="str">
        <f ca="1">IF(TODAY()&gt;=$A195,COUNTIFS(Board!L$3:L$1000,"&lt;="&amp;B195,Board!M$3:M$1000,"="&amp;""),"")</f>
        <v/>
      </c>
      <c r="D195" t="str">
        <f ca="1">IF(TODAY()&gt;=$A195,COUNTIFS(Board!M$3:M$1000,"&lt;="&amp;C195,Board!N$3:N$1000,"="&amp;""),"")</f>
        <v/>
      </c>
      <c r="E195" t="str">
        <f t="shared" ca="1" si="12"/>
        <v/>
      </c>
      <c r="F195" t="str">
        <f ca="1">IF(TODAY()&gt;=$A195,COUNTIFS(Board!N$3:N$1000,"&lt;="&amp;A195,Board!O$3:O$1000,"="&amp;""),"")</f>
        <v/>
      </c>
      <c r="G195" t="str">
        <f ca="1">IF(TODAY()&gt;=$A195,COUNTIFS(Board!O$3:O$1000,"&lt;="&amp;B195,Board!P$3:P$1000,"="&amp;""),"")</f>
        <v/>
      </c>
      <c r="H195" t="str">
        <f t="shared" ca="1" si="13"/>
        <v/>
      </c>
      <c r="I195" t="str">
        <f ca="1">IF(TODAY()&gt;=$A195,COUNTIFS(Board!P$3:P$1000,"&lt;="&amp;A195,Board!Q$3:Q$1000,"="&amp;""),"")</f>
        <v/>
      </c>
      <c r="J195" t="str">
        <f ca="1">IF(TODAY()&gt;=$A195,COUNTIFS(Board!Q$3:Q$1000,"&lt;="&amp;B195,Board!R$3:R$1000,"="&amp;""),"")</f>
        <v/>
      </c>
      <c r="K195" t="str">
        <f t="shared" ca="1" si="14"/>
        <v/>
      </c>
      <c r="L195" t="str">
        <f ca="1">IF(TODAY()&gt;=A195,COUNTIFS(Board!R$3:R$1000,"&lt;="&amp;A195),"")</f>
        <v/>
      </c>
      <c r="M195" t="str">
        <f t="shared" ca="1" si="11"/>
        <v/>
      </c>
    </row>
    <row r="196" spans="1:13" x14ac:dyDescent="0.25">
      <c r="A196" s="4">
        <v>42993</v>
      </c>
      <c r="B196" t="str">
        <f ca="1">IF(TODAY()&gt;=$A196,COUNTIFS(Board!K$3:K$1000,"&lt;="&amp;A196,Board!L$3:L$1000,"="&amp;""),"")</f>
        <v/>
      </c>
      <c r="C196" t="str">
        <f ca="1">IF(TODAY()&gt;=$A196,COUNTIFS(Board!L$3:L$1000,"&lt;="&amp;B196,Board!M$3:M$1000,"="&amp;""),"")</f>
        <v/>
      </c>
      <c r="D196" t="str">
        <f ca="1">IF(TODAY()&gt;=$A196,COUNTIFS(Board!M$3:M$1000,"&lt;="&amp;C196,Board!N$3:N$1000,"="&amp;""),"")</f>
        <v/>
      </c>
      <c r="E196" t="str">
        <f t="shared" ca="1" si="12"/>
        <v/>
      </c>
      <c r="F196" t="str">
        <f ca="1">IF(TODAY()&gt;=$A196,COUNTIFS(Board!N$3:N$1000,"&lt;="&amp;A196,Board!O$3:O$1000,"="&amp;""),"")</f>
        <v/>
      </c>
      <c r="G196" t="str">
        <f ca="1">IF(TODAY()&gt;=$A196,COUNTIFS(Board!O$3:O$1000,"&lt;="&amp;B196,Board!P$3:P$1000,"="&amp;""),"")</f>
        <v/>
      </c>
      <c r="H196" t="str">
        <f t="shared" ca="1" si="13"/>
        <v/>
      </c>
      <c r="I196" t="str">
        <f ca="1">IF(TODAY()&gt;=$A196,COUNTIFS(Board!P$3:P$1000,"&lt;="&amp;A196,Board!Q$3:Q$1000,"="&amp;""),"")</f>
        <v/>
      </c>
      <c r="J196" t="str">
        <f ca="1">IF(TODAY()&gt;=$A196,COUNTIFS(Board!Q$3:Q$1000,"&lt;="&amp;B196,Board!R$3:R$1000,"="&amp;""),"")</f>
        <v/>
      </c>
      <c r="K196" t="str">
        <f t="shared" ca="1" si="14"/>
        <v/>
      </c>
      <c r="L196" t="str">
        <f ca="1">IF(TODAY()&gt;=A196,COUNTIFS(Board!R$3:R$1000,"&lt;="&amp;A196),"")</f>
        <v/>
      </c>
      <c r="M196" t="str">
        <f t="shared" ref="M196:M259" ca="1" si="15">IF(TODAY()&gt;=A196,B196+E196+H196+K196+L196-L195,"")</f>
        <v/>
      </c>
    </row>
    <row r="197" spans="1:13" x14ac:dyDescent="0.25">
      <c r="A197" s="4">
        <v>42994</v>
      </c>
      <c r="B197" t="str">
        <f ca="1">IF(TODAY()&gt;=$A197,COUNTIFS(Board!K$3:K$1000,"&lt;="&amp;A197,Board!L$3:L$1000,"="&amp;""),"")</f>
        <v/>
      </c>
      <c r="C197" t="str">
        <f ca="1">IF(TODAY()&gt;=$A197,COUNTIFS(Board!L$3:L$1000,"&lt;="&amp;B197,Board!M$3:M$1000,"="&amp;""),"")</f>
        <v/>
      </c>
      <c r="D197" t="str">
        <f ca="1">IF(TODAY()&gt;=$A197,COUNTIFS(Board!M$3:M$1000,"&lt;="&amp;C197,Board!N$3:N$1000,"="&amp;""),"")</f>
        <v/>
      </c>
      <c r="E197" t="str">
        <f t="shared" ca="1" si="12"/>
        <v/>
      </c>
      <c r="F197" t="str">
        <f ca="1">IF(TODAY()&gt;=$A197,COUNTIFS(Board!N$3:N$1000,"&lt;="&amp;A197,Board!O$3:O$1000,"="&amp;""),"")</f>
        <v/>
      </c>
      <c r="G197" t="str">
        <f ca="1">IF(TODAY()&gt;=$A197,COUNTIFS(Board!O$3:O$1000,"&lt;="&amp;B197,Board!P$3:P$1000,"="&amp;""),"")</f>
        <v/>
      </c>
      <c r="H197" t="str">
        <f t="shared" ca="1" si="13"/>
        <v/>
      </c>
      <c r="I197" t="str">
        <f ca="1">IF(TODAY()&gt;=$A197,COUNTIFS(Board!P$3:P$1000,"&lt;="&amp;A197,Board!Q$3:Q$1000,"="&amp;""),"")</f>
        <v/>
      </c>
      <c r="J197" t="str">
        <f ca="1">IF(TODAY()&gt;=$A197,COUNTIFS(Board!Q$3:Q$1000,"&lt;="&amp;B197,Board!R$3:R$1000,"="&amp;""),"")</f>
        <v/>
      </c>
      <c r="K197" t="str">
        <f t="shared" ca="1" si="14"/>
        <v/>
      </c>
      <c r="L197" t="str">
        <f ca="1">IF(TODAY()&gt;=A197,COUNTIFS(Board!R$3:R$1000,"&lt;="&amp;A197),"")</f>
        <v/>
      </c>
      <c r="M197" t="str">
        <f t="shared" ca="1" si="15"/>
        <v/>
      </c>
    </row>
    <row r="198" spans="1:13" x14ac:dyDescent="0.25">
      <c r="A198" s="4">
        <v>42995</v>
      </c>
      <c r="B198" t="str">
        <f ca="1">IF(TODAY()&gt;=$A198,COUNTIFS(Board!K$3:K$1000,"&lt;="&amp;A198,Board!L$3:L$1000,"="&amp;""),"")</f>
        <v/>
      </c>
      <c r="C198" t="str">
        <f ca="1">IF(TODAY()&gt;=$A198,COUNTIFS(Board!L$3:L$1000,"&lt;="&amp;B198,Board!M$3:M$1000,"="&amp;""),"")</f>
        <v/>
      </c>
      <c r="D198" t="str">
        <f ca="1">IF(TODAY()&gt;=$A198,COUNTIFS(Board!M$3:M$1000,"&lt;="&amp;C198,Board!N$3:N$1000,"="&amp;""),"")</f>
        <v/>
      </c>
      <c r="E198" t="str">
        <f t="shared" ca="1" si="12"/>
        <v/>
      </c>
      <c r="F198" t="str">
        <f ca="1">IF(TODAY()&gt;=$A198,COUNTIFS(Board!N$3:N$1000,"&lt;="&amp;A198,Board!O$3:O$1000,"="&amp;""),"")</f>
        <v/>
      </c>
      <c r="G198" t="str">
        <f ca="1">IF(TODAY()&gt;=$A198,COUNTIFS(Board!O$3:O$1000,"&lt;="&amp;B198,Board!P$3:P$1000,"="&amp;""),"")</f>
        <v/>
      </c>
      <c r="H198" t="str">
        <f t="shared" ca="1" si="13"/>
        <v/>
      </c>
      <c r="I198" t="str">
        <f ca="1">IF(TODAY()&gt;=$A198,COUNTIFS(Board!P$3:P$1000,"&lt;="&amp;A198,Board!Q$3:Q$1000,"="&amp;""),"")</f>
        <v/>
      </c>
      <c r="J198" t="str">
        <f ca="1">IF(TODAY()&gt;=$A198,COUNTIFS(Board!Q$3:Q$1000,"&lt;="&amp;B198,Board!R$3:R$1000,"="&amp;""),"")</f>
        <v/>
      </c>
      <c r="K198" t="str">
        <f t="shared" ca="1" si="14"/>
        <v/>
      </c>
      <c r="L198" t="str">
        <f ca="1">IF(TODAY()&gt;=A198,COUNTIFS(Board!R$3:R$1000,"&lt;="&amp;A198),"")</f>
        <v/>
      </c>
      <c r="M198" t="str">
        <f t="shared" ca="1" si="15"/>
        <v/>
      </c>
    </row>
    <row r="199" spans="1:13" x14ac:dyDescent="0.25">
      <c r="A199" s="4">
        <v>42996</v>
      </c>
      <c r="B199" t="str">
        <f ca="1">IF(TODAY()&gt;=$A199,COUNTIFS(Board!K$3:K$1000,"&lt;="&amp;A199,Board!L$3:L$1000,"="&amp;""),"")</f>
        <v/>
      </c>
      <c r="C199" t="str">
        <f ca="1">IF(TODAY()&gt;=$A199,COUNTIFS(Board!L$3:L$1000,"&lt;="&amp;B199,Board!M$3:M$1000,"="&amp;""),"")</f>
        <v/>
      </c>
      <c r="D199" t="str">
        <f ca="1">IF(TODAY()&gt;=$A199,COUNTIFS(Board!M$3:M$1000,"&lt;="&amp;C199,Board!N$3:N$1000,"="&amp;""),"")</f>
        <v/>
      </c>
      <c r="E199" t="str">
        <f t="shared" ca="1" si="12"/>
        <v/>
      </c>
      <c r="F199" t="str">
        <f ca="1">IF(TODAY()&gt;=$A199,COUNTIFS(Board!N$3:N$1000,"&lt;="&amp;A199,Board!O$3:O$1000,"="&amp;""),"")</f>
        <v/>
      </c>
      <c r="G199" t="str">
        <f ca="1">IF(TODAY()&gt;=$A199,COUNTIFS(Board!O$3:O$1000,"&lt;="&amp;B199,Board!P$3:P$1000,"="&amp;""),"")</f>
        <v/>
      </c>
      <c r="H199" t="str">
        <f t="shared" ca="1" si="13"/>
        <v/>
      </c>
      <c r="I199" t="str">
        <f ca="1">IF(TODAY()&gt;=$A199,COUNTIFS(Board!P$3:P$1000,"&lt;="&amp;A199,Board!Q$3:Q$1000,"="&amp;""),"")</f>
        <v/>
      </c>
      <c r="J199" t="str">
        <f ca="1">IF(TODAY()&gt;=$A199,COUNTIFS(Board!Q$3:Q$1000,"&lt;="&amp;B199,Board!R$3:R$1000,"="&amp;""),"")</f>
        <v/>
      </c>
      <c r="K199" t="str">
        <f t="shared" ca="1" si="14"/>
        <v/>
      </c>
      <c r="L199" t="str">
        <f ca="1">IF(TODAY()&gt;=A199,COUNTIFS(Board!R$3:R$1000,"&lt;="&amp;A199),"")</f>
        <v/>
      </c>
      <c r="M199" t="str">
        <f t="shared" ca="1" si="15"/>
        <v/>
      </c>
    </row>
    <row r="200" spans="1:13" x14ac:dyDescent="0.25">
      <c r="A200" s="4">
        <v>42997</v>
      </c>
      <c r="B200" t="str">
        <f ca="1">IF(TODAY()&gt;=$A200,COUNTIFS(Board!K$3:K$1000,"&lt;="&amp;A200,Board!L$3:L$1000,"="&amp;""),"")</f>
        <v/>
      </c>
      <c r="C200" t="str">
        <f ca="1">IF(TODAY()&gt;=$A200,COUNTIFS(Board!L$3:L$1000,"&lt;="&amp;B200,Board!M$3:M$1000,"="&amp;""),"")</f>
        <v/>
      </c>
      <c r="D200" t="str">
        <f ca="1">IF(TODAY()&gt;=$A200,COUNTIFS(Board!M$3:M$1000,"&lt;="&amp;C200,Board!N$3:N$1000,"="&amp;""),"")</f>
        <v/>
      </c>
      <c r="E200" t="str">
        <f t="shared" ca="1" si="12"/>
        <v/>
      </c>
      <c r="F200" t="str">
        <f ca="1">IF(TODAY()&gt;=$A200,COUNTIFS(Board!N$3:N$1000,"&lt;="&amp;A200,Board!O$3:O$1000,"="&amp;""),"")</f>
        <v/>
      </c>
      <c r="G200" t="str">
        <f ca="1">IF(TODAY()&gt;=$A200,COUNTIFS(Board!O$3:O$1000,"&lt;="&amp;B200,Board!P$3:P$1000,"="&amp;""),"")</f>
        <v/>
      </c>
      <c r="H200" t="str">
        <f t="shared" ca="1" si="13"/>
        <v/>
      </c>
      <c r="I200" t="str">
        <f ca="1">IF(TODAY()&gt;=$A200,COUNTIFS(Board!P$3:P$1000,"&lt;="&amp;A200,Board!Q$3:Q$1000,"="&amp;""),"")</f>
        <v/>
      </c>
      <c r="J200" t="str">
        <f ca="1">IF(TODAY()&gt;=$A200,COUNTIFS(Board!Q$3:Q$1000,"&lt;="&amp;B200,Board!R$3:R$1000,"="&amp;""),"")</f>
        <v/>
      </c>
      <c r="K200" t="str">
        <f t="shared" ca="1" si="14"/>
        <v/>
      </c>
      <c r="L200" t="str">
        <f ca="1">IF(TODAY()&gt;=A200,COUNTIFS(Board!R$3:R$1000,"&lt;="&amp;A200),"")</f>
        <v/>
      </c>
      <c r="M200" t="str">
        <f t="shared" ca="1" si="15"/>
        <v/>
      </c>
    </row>
    <row r="201" spans="1:13" x14ac:dyDescent="0.25">
      <c r="A201" s="4">
        <v>42998</v>
      </c>
      <c r="B201" t="str">
        <f ca="1">IF(TODAY()&gt;=$A201,COUNTIFS(Board!K$3:K$1000,"&lt;="&amp;A201,Board!L$3:L$1000,"="&amp;""),"")</f>
        <v/>
      </c>
      <c r="C201" t="str">
        <f ca="1">IF(TODAY()&gt;=$A201,COUNTIFS(Board!L$3:L$1000,"&lt;="&amp;B201,Board!M$3:M$1000,"="&amp;""),"")</f>
        <v/>
      </c>
      <c r="D201" t="str">
        <f ca="1">IF(TODAY()&gt;=$A201,COUNTIFS(Board!M$3:M$1000,"&lt;="&amp;C201,Board!N$3:N$1000,"="&amp;""),"")</f>
        <v/>
      </c>
      <c r="E201" t="str">
        <f t="shared" ca="1" si="12"/>
        <v/>
      </c>
      <c r="F201" t="str">
        <f ca="1">IF(TODAY()&gt;=$A201,COUNTIFS(Board!N$3:N$1000,"&lt;="&amp;A201,Board!O$3:O$1000,"="&amp;""),"")</f>
        <v/>
      </c>
      <c r="G201" t="str">
        <f ca="1">IF(TODAY()&gt;=$A201,COUNTIFS(Board!O$3:O$1000,"&lt;="&amp;B201,Board!P$3:P$1000,"="&amp;""),"")</f>
        <v/>
      </c>
      <c r="H201" t="str">
        <f t="shared" ca="1" si="13"/>
        <v/>
      </c>
      <c r="I201" t="str">
        <f ca="1">IF(TODAY()&gt;=$A201,COUNTIFS(Board!P$3:P$1000,"&lt;="&amp;A201,Board!Q$3:Q$1000,"="&amp;""),"")</f>
        <v/>
      </c>
      <c r="J201" t="str">
        <f ca="1">IF(TODAY()&gt;=$A201,COUNTIFS(Board!Q$3:Q$1000,"&lt;="&amp;B201,Board!R$3:R$1000,"="&amp;""),"")</f>
        <v/>
      </c>
      <c r="K201" t="str">
        <f t="shared" ca="1" si="14"/>
        <v/>
      </c>
      <c r="L201" t="str">
        <f ca="1">IF(TODAY()&gt;=A201,COUNTIFS(Board!R$3:R$1000,"&lt;="&amp;A201),"")</f>
        <v/>
      </c>
      <c r="M201" t="str">
        <f t="shared" ca="1" si="15"/>
        <v/>
      </c>
    </row>
    <row r="202" spans="1:13" x14ac:dyDescent="0.25">
      <c r="A202" s="4">
        <v>42999</v>
      </c>
      <c r="B202" t="str">
        <f ca="1">IF(TODAY()&gt;=$A202,COUNTIFS(Board!K$3:K$1000,"&lt;="&amp;A202,Board!L$3:L$1000,"="&amp;""),"")</f>
        <v/>
      </c>
      <c r="C202" t="str">
        <f ca="1">IF(TODAY()&gt;=$A202,COUNTIFS(Board!L$3:L$1000,"&lt;="&amp;B202,Board!M$3:M$1000,"="&amp;""),"")</f>
        <v/>
      </c>
      <c r="D202" t="str">
        <f ca="1">IF(TODAY()&gt;=$A202,COUNTIFS(Board!M$3:M$1000,"&lt;="&amp;C202,Board!N$3:N$1000,"="&amp;""),"")</f>
        <v/>
      </c>
      <c r="E202" t="str">
        <f t="shared" ca="1" si="12"/>
        <v/>
      </c>
      <c r="F202" t="str">
        <f ca="1">IF(TODAY()&gt;=$A202,COUNTIFS(Board!N$3:N$1000,"&lt;="&amp;A202,Board!O$3:O$1000,"="&amp;""),"")</f>
        <v/>
      </c>
      <c r="G202" t="str">
        <f ca="1">IF(TODAY()&gt;=$A202,COUNTIFS(Board!O$3:O$1000,"&lt;="&amp;B202,Board!P$3:P$1000,"="&amp;""),"")</f>
        <v/>
      </c>
      <c r="H202" t="str">
        <f t="shared" ca="1" si="13"/>
        <v/>
      </c>
      <c r="I202" t="str">
        <f ca="1">IF(TODAY()&gt;=$A202,COUNTIFS(Board!P$3:P$1000,"&lt;="&amp;A202,Board!Q$3:Q$1000,"="&amp;""),"")</f>
        <v/>
      </c>
      <c r="J202" t="str">
        <f ca="1">IF(TODAY()&gt;=$A202,COUNTIFS(Board!Q$3:Q$1000,"&lt;="&amp;B202,Board!R$3:R$1000,"="&amp;""),"")</f>
        <v/>
      </c>
      <c r="K202" t="str">
        <f t="shared" ca="1" si="14"/>
        <v/>
      </c>
      <c r="L202" t="str">
        <f ca="1">IF(TODAY()&gt;=A202,COUNTIFS(Board!R$3:R$1000,"&lt;="&amp;A202),"")</f>
        <v/>
      </c>
      <c r="M202" t="str">
        <f t="shared" ca="1" si="15"/>
        <v/>
      </c>
    </row>
    <row r="203" spans="1:13" x14ac:dyDescent="0.25">
      <c r="A203" s="4">
        <v>43000</v>
      </c>
      <c r="B203" t="str">
        <f ca="1">IF(TODAY()&gt;=$A203,COUNTIFS(Board!K$3:K$1000,"&lt;="&amp;A203,Board!L$3:L$1000,"="&amp;""),"")</f>
        <v/>
      </c>
      <c r="C203" t="str">
        <f ca="1">IF(TODAY()&gt;=$A203,COUNTIFS(Board!L$3:L$1000,"&lt;="&amp;B203,Board!M$3:M$1000,"="&amp;""),"")</f>
        <v/>
      </c>
      <c r="D203" t="str">
        <f ca="1">IF(TODAY()&gt;=$A203,COUNTIFS(Board!M$3:M$1000,"&lt;="&amp;C203,Board!N$3:N$1000,"="&amp;""),"")</f>
        <v/>
      </c>
      <c r="E203" t="str">
        <f t="shared" ca="1" si="12"/>
        <v/>
      </c>
      <c r="F203" t="str">
        <f ca="1">IF(TODAY()&gt;=$A203,COUNTIFS(Board!N$3:N$1000,"&lt;="&amp;A203,Board!O$3:O$1000,"="&amp;""),"")</f>
        <v/>
      </c>
      <c r="G203" t="str">
        <f ca="1">IF(TODAY()&gt;=$A203,COUNTIFS(Board!O$3:O$1000,"&lt;="&amp;B203,Board!P$3:P$1000,"="&amp;""),"")</f>
        <v/>
      </c>
      <c r="H203" t="str">
        <f t="shared" ca="1" si="13"/>
        <v/>
      </c>
      <c r="I203" t="str">
        <f ca="1">IF(TODAY()&gt;=$A203,COUNTIFS(Board!P$3:P$1000,"&lt;="&amp;A203,Board!Q$3:Q$1000,"="&amp;""),"")</f>
        <v/>
      </c>
      <c r="J203" t="str">
        <f ca="1">IF(TODAY()&gt;=$A203,COUNTIFS(Board!Q$3:Q$1000,"&lt;="&amp;B203,Board!R$3:R$1000,"="&amp;""),"")</f>
        <v/>
      </c>
      <c r="K203" t="str">
        <f t="shared" ca="1" si="14"/>
        <v/>
      </c>
      <c r="L203" t="str">
        <f ca="1">IF(TODAY()&gt;=A203,COUNTIFS(Board!R$3:R$1000,"&lt;="&amp;A203),"")</f>
        <v/>
      </c>
      <c r="M203" t="str">
        <f t="shared" ca="1" si="15"/>
        <v/>
      </c>
    </row>
    <row r="204" spans="1:13" x14ac:dyDescent="0.25">
      <c r="A204" s="4">
        <v>43001</v>
      </c>
      <c r="B204" t="str">
        <f ca="1">IF(TODAY()&gt;=$A204,COUNTIFS(Board!K$3:K$1000,"&lt;="&amp;A204,Board!L$3:L$1000,"="&amp;""),"")</f>
        <v/>
      </c>
      <c r="C204" t="str">
        <f ca="1">IF(TODAY()&gt;=$A204,COUNTIFS(Board!L$3:L$1000,"&lt;="&amp;B204,Board!M$3:M$1000,"="&amp;""),"")</f>
        <v/>
      </c>
      <c r="D204" t="str">
        <f ca="1">IF(TODAY()&gt;=$A204,COUNTIFS(Board!M$3:M$1000,"&lt;="&amp;C204,Board!N$3:N$1000,"="&amp;""),"")</f>
        <v/>
      </c>
      <c r="E204" t="str">
        <f t="shared" ca="1" si="12"/>
        <v/>
      </c>
      <c r="F204" t="str">
        <f ca="1">IF(TODAY()&gt;=$A204,COUNTIFS(Board!N$3:N$1000,"&lt;="&amp;A204,Board!O$3:O$1000,"="&amp;""),"")</f>
        <v/>
      </c>
      <c r="G204" t="str">
        <f ca="1">IF(TODAY()&gt;=$A204,COUNTIFS(Board!O$3:O$1000,"&lt;="&amp;B204,Board!P$3:P$1000,"="&amp;""),"")</f>
        <v/>
      </c>
      <c r="H204" t="str">
        <f t="shared" ca="1" si="13"/>
        <v/>
      </c>
      <c r="I204" t="str">
        <f ca="1">IF(TODAY()&gt;=$A204,COUNTIFS(Board!P$3:P$1000,"&lt;="&amp;A204,Board!Q$3:Q$1000,"="&amp;""),"")</f>
        <v/>
      </c>
      <c r="J204" t="str">
        <f ca="1">IF(TODAY()&gt;=$A204,COUNTIFS(Board!Q$3:Q$1000,"&lt;="&amp;B204,Board!R$3:R$1000,"="&amp;""),"")</f>
        <v/>
      </c>
      <c r="K204" t="str">
        <f t="shared" ca="1" si="14"/>
        <v/>
      </c>
      <c r="L204" t="str">
        <f ca="1">IF(TODAY()&gt;=A204,COUNTIFS(Board!R$3:R$1000,"&lt;="&amp;A204),"")</f>
        <v/>
      </c>
      <c r="M204" t="str">
        <f t="shared" ca="1" si="15"/>
        <v/>
      </c>
    </row>
    <row r="205" spans="1:13" x14ac:dyDescent="0.25">
      <c r="A205" s="4">
        <v>43002</v>
      </c>
      <c r="B205" t="str">
        <f ca="1">IF(TODAY()&gt;=$A205,COUNTIFS(Board!K$3:K$1000,"&lt;="&amp;A205,Board!L$3:L$1000,"="&amp;""),"")</f>
        <v/>
      </c>
      <c r="C205" t="str">
        <f ca="1">IF(TODAY()&gt;=$A205,COUNTIFS(Board!L$3:L$1000,"&lt;="&amp;B205,Board!M$3:M$1000,"="&amp;""),"")</f>
        <v/>
      </c>
      <c r="D205" t="str">
        <f ca="1">IF(TODAY()&gt;=$A205,COUNTIFS(Board!M$3:M$1000,"&lt;="&amp;C205,Board!N$3:N$1000,"="&amp;""),"")</f>
        <v/>
      </c>
      <c r="E205" t="str">
        <f t="shared" ca="1" si="12"/>
        <v/>
      </c>
      <c r="F205" t="str">
        <f ca="1">IF(TODAY()&gt;=$A205,COUNTIFS(Board!N$3:N$1000,"&lt;="&amp;A205,Board!O$3:O$1000,"="&amp;""),"")</f>
        <v/>
      </c>
      <c r="G205" t="str">
        <f ca="1">IF(TODAY()&gt;=$A205,COUNTIFS(Board!O$3:O$1000,"&lt;="&amp;B205,Board!P$3:P$1000,"="&amp;""),"")</f>
        <v/>
      </c>
      <c r="H205" t="str">
        <f t="shared" ca="1" si="13"/>
        <v/>
      </c>
      <c r="I205" t="str">
        <f ca="1">IF(TODAY()&gt;=$A205,COUNTIFS(Board!P$3:P$1000,"&lt;="&amp;A205,Board!Q$3:Q$1000,"="&amp;""),"")</f>
        <v/>
      </c>
      <c r="J205" t="str">
        <f ca="1">IF(TODAY()&gt;=$A205,COUNTIFS(Board!Q$3:Q$1000,"&lt;="&amp;B205,Board!R$3:R$1000,"="&amp;""),"")</f>
        <v/>
      </c>
      <c r="K205" t="str">
        <f t="shared" ca="1" si="14"/>
        <v/>
      </c>
      <c r="L205" t="str">
        <f ca="1">IF(TODAY()&gt;=A205,COUNTIFS(Board!R$3:R$1000,"&lt;="&amp;A205),"")</f>
        <v/>
      </c>
      <c r="M205" t="str">
        <f t="shared" ca="1" si="15"/>
        <v/>
      </c>
    </row>
    <row r="206" spans="1:13" x14ac:dyDescent="0.25">
      <c r="A206" s="4">
        <v>43003</v>
      </c>
      <c r="B206" t="str">
        <f ca="1">IF(TODAY()&gt;=$A206,COUNTIFS(Board!K$3:K$1000,"&lt;="&amp;A206,Board!L$3:L$1000,"="&amp;""),"")</f>
        <v/>
      </c>
      <c r="C206" t="str">
        <f ca="1">IF(TODAY()&gt;=$A206,COUNTIFS(Board!L$3:L$1000,"&lt;="&amp;B206,Board!M$3:M$1000,"="&amp;""),"")</f>
        <v/>
      </c>
      <c r="D206" t="str">
        <f ca="1">IF(TODAY()&gt;=$A206,COUNTIFS(Board!M$3:M$1000,"&lt;="&amp;C206,Board!N$3:N$1000,"="&amp;""),"")</f>
        <v/>
      </c>
      <c r="E206" t="str">
        <f t="shared" ca="1" si="12"/>
        <v/>
      </c>
      <c r="F206" t="str">
        <f ca="1">IF(TODAY()&gt;=$A206,COUNTIFS(Board!N$3:N$1000,"&lt;="&amp;A206,Board!O$3:O$1000,"="&amp;""),"")</f>
        <v/>
      </c>
      <c r="G206" t="str">
        <f ca="1">IF(TODAY()&gt;=$A206,COUNTIFS(Board!O$3:O$1000,"&lt;="&amp;B206,Board!P$3:P$1000,"="&amp;""),"")</f>
        <v/>
      </c>
      <c r="H206" t="str">
        <f t="shared" ca="1" si="13"/>
        <v/>
      </c>
      <c r="I206" t="str">
        <f ca="1">IF(TODAY()&gt;=$A206,COUNTIFS(Board!P$3:P$1000,"&lt;="&amp;A206,Board!Q$3:Q$1000,"="&amp;""),"")</f>
        <v/>
      </c>
      <c r="J206" t="str">
        <f ca="1">IF(TODAY()&gt;=$A206,COUNTIFS(Board!Q$3:Q$1000,"&lt;="&amp;B206,Board!R$3:R$1000,"="&amp;""),"")</f>
        <v/>
      </c>
      <c r="K206" t="str">
        <f t="shared" ca="1" si="14"/>
        <v/>
      </c>
      <c r="L206" t="str">
        <f ca="1">IF(TODAY()&gt;=A206,COUNTIFS(Board!R$3:R$1000,"&lt;="&amp;A206),"")</f>
        <v/>
      </c>
      <c r="M206" t="str">
        <f t="shared" ca="1" si="15"/>
        <v/>
      </c>
    </row>
    <row r="207" spans="1:13" x14ac:dyDescent="0.25">
      <c r="A207" s="4">
        <v>43004</v>
      </c>
      <c r="B207" t="str">
        <f ca="1">IF(TODAY()&gt;=$A207,COUNTIFS(Board!K$3:K$1000,"&lt;="&amp;A207,Board!L$3:L$1000,"="&amp;""),"")</f>
        <v/>
      </c>
      <c r="C207" t="str">
        <f ca="1">IF(TODAY()&gt;=$A207,COUNTIFS(Board!L$3:L$1000,"&lt;="&amp;B207,Board!M$3:M$1000,"="&amp;""),"")</f>
        <v/>
      </c>
      <c r="D207" t="str">
        <f ca="1">IF(TODAY()&gt;=$A207,COUNTIFS(Board!M$3:M$1000,"&lt;="&amp;C207,Board!N$3:N$1000,"="&amp;""),"")</f>
        <v/>
      </c>
      <c r="E207" t="str">
        <f t="shared" ref="E207:E270" ca="1" si="16">IF(D207&lt;&gt;"",SUM(C207:D207),"")</f>
        <v/>
      </c>
      <c r="F207" t="str">
        <f ca="1">IF(TODAY()&gt;=$A207,COUNTIFS(Board!N$3:N$1000,"&lt;="&amp;A207,Board!O$3:O$1000,"="&amp;""),"")</f>
        <v/>
      </c>
      <c r="G207" t="str">
        <f ca="1">IF(TODAY()&gt;=$A207,COUNTIFS(Board!O$3:O$1000,"&lt;="&amp;B207,Board!P$3:P$1000,"="&amp;""),"")</f>
        <v/>
      </c>
      <c r="H207" t="str">
        <f t="shared" ref="H207:H270" ca="1" si="17">IF(G207&lt;&gt;"",SUM(F207:G207),"")</f>
        <v/>
      </c>
      <c r="I207" t="str">
        <f ca="1">IF(TODAY()&gt;=$A207,COUNTIFS(Board!P$3:P$1000,"&lt;="&amp;A207,Board!Q$3:Q$1000,"="&amp;""),"")</f>
        <v/>
      </c>
      <c r="J207" t="str">
        <f ca="1">IF(TODAY()&gt;=$A207,COUNTIFS(Board!Q$3:Q$1000,"&lt;="&amp;B207,Board!R$3:R$1000,"="&amp;""),"")</f>
        <v/>
      </c>
      <c r="K207" t="str">
        <f t="shared" ref="K207:K270" ca="1" si="18">IF(J207&lt;&gt;"",SUM(I207:J207),"")</f>
        <v/>
      </c>
      <c r="L207" t="str">
        <f ca="1">IF(TODAY()&gt;=A207,COUNTIFS(Board!R$3:R$1000,"&lt;="&amp;A207),"")</f>
        <v/>
      </c>
      <c r="M207" t="str">
        <f t="shared" ca="1" si="15"/>
        <v/>
      </c>
    </row>
    <row r="208" spans="1:13" x14ac:dyDescent="0.25">
      <c r="A208" s="4">
        <v>43005</v>
      </c>
      <c r="B208" t="str">
        <f ca="1">IF(TODAY()&gt;=$A208,COUNTIFS(Board!K$3:K$1000,"&lt;="&amp;A208,Board!L$3:L$1000,"="&amp;""),"")</f>
        <v/>
      </c>
      <c r="C208" t="str">
        <f ca="1">IF(TODAY()&gt;=$A208,COUNTIFS(Board!L$3:L$1000,"&lt;="&amp;B208,Board!M$3:M$1000,"="&amp;""),"")</f>
        <v/>
      </c>
      <c r="D208" t="str">
        <f ca="1">IF(TODAY()&gt;=$A208,COUNTIFS(Board!M$3:M$1000,"&lt;="&amp;C208,Board!N$3:N$1000,"="&amp;""),"")</f>
        <v/>
      </c>
      <c r="E208" t="str">
        <f t="shared" ca="1" si="16"/>
        <v/>
      </c>
      <c r="F208" t="str">
        <f ca="1">IF(TODAY()&gt;=$A208,COUNTIFS(Board!N$3:N$1000,"&lt;="&amp;A208,Board!O$3:O$1000,"="&amp;""),"")</f>
        <v/>
      </c>
      <c r="G208" t="str">
        <f ca="1">IF(TODAY()&gt;=$A208,COUNTIFS(Board!O$3:O$1000,"&lt;="&amp;B208,Board!P$3:P$1000,"="&amp;""),"")</f>
        <v/>
      </c>
      <c r="H208" t="str">
        <f t="shared" ca="1" si="17"/>
        <v/>
      </c>
      <c r="I208" t="str">
        <f ca="1">IF(TODAY()&gt;=$A208,COUNTIFS(Board!P$3:P$1000,"&lt;="&amp;A208,Board!Q$3:Q$1000,"="&amp;""),"")</f>
        <v/>
      </c>
      <c r="J208" t="str">
        <f ca="1">IF(TODAY()&gt;=$A208,COUNTIFS(Board!Q$3:Q$1000,"&lt;="&amp;B208,Board!R$3:R$1000,"="&amp;""),"")</f>
        <v/>
      </c>
      <c r="K208" t="str">
        <f t="shared" ca="1" si="18"/>
        <v/>
      </c>
      <c r="L208" t="str">
        <f ca="1">IF(TODAY()&gt;=A208,COUNTIFS(Board!R$3:R$1000,"&lt;="&amp;A208),"")</f>
        <v/>
      </c>
      <c r="M208" t="str">
        <f t="shared" ca="1" si="15"/>
        <v/>
      </c>
    </row>
    <row r="209" spans="1:13" x14ac:dyDescent="0.25">
      <c r="A209" s="4">
        <v>43006</v>
      </c>
      <c r="B209" t="str">
        <f ca="1">IF(TODAY()&gt;=$A209,COUNTIFS(Board!K$3:K$1000,"&lt;="&amp;A209,Board!L$3:L$1000,"="&amp;""),"")</f>
        <v/>
      </c>
      <c r="C209" t="str">
        <f ca="1">IF(TODAY()&gt;=$A209,COUNTIFS(Board!L$3:L$1000,"&lt;="&amp;B209,Board!M$3:M$1000,"="&amp;""),"")</f>
        <v/>
      </c>
      <c r="D209" t="str">
        <f ca="1">IF(TODAY()&gt;=$A209,COUNTIFS(Board!M$3:M$1000,"&lt;="&amp;C209,Board!N$3:N$1000,"="&amp;""),"")</f>
        <v/>
      </c>
      <c r="E209" t="str">
        <f t="shared" ca="1" si="16"/>
        <v/>
      </c>
      <c r="F209" t="str">
        <f ca="1">IF(TODAY()&gt;=$A209,COUNTIFS(Board!N$3:N$1000,"&lt;="&amp;A209,Board!O$3:O$1000,"="&amp;""),"")</f>
        <v/>
      </c>
      <c r="G209" t="str">
        <f ca="1">IF(TODAY()&gt;=$A209,COUNTIFS(Board!O$3:O$1000,"&lt;="&amp;B209,Board!P$3:P$1000,"="&amp;""),"")</f>
        <v/>
      </c>
      <c r="H209" t="str">
        <f t="shared" ca="1" si="17"/>
        <v/>
      </c>
      <c r="I209" t="str">
        <f ca="1">IF(TODAY()&gt;=$A209,COUNTIFS(Board!P$3:P$1000,"&lt;="&amp;A209,Board!Q$3:Q$1000,"="&amp;""),"")</f>
        <v/>
      </c>
      <c r="J209" t="str">
        <f ca="1">IF(TODAY()&gt;=$A209,COUNTIFS(Board!Q$3:Q$1000,"&lt;="&amp;B209,Board!R$3:R$1000,"="&amp;""),"")</f>
        <v/>
      </c>
      <c r="K209" t="str">
        <f t="shared" ca="1" si="18"/>
        <v/>
      </c>
      <c r="L209" t="str">
        <f ca="1">IF(TODAY()&gt;=A209,COUNTIFS(Board!R$3:R$1000,"&lt;="&amp;A209),"")</f>
        <v/>
      </c>
      <c r="M209" t="str">
        <f t="shared" ca="1" si="15"/>
        <v/>
      </c>
    </row>
    <row r="210" spans="1:13" x14ac:dyDescent="0.25">
      <c r="A210" s="4">
        <v>43007</v>
      </c>
      <c r="B210" t="str">
        <f ca="1">IF(TODAY()&gt;=$A210,COUNTIFS(Board!K$3:K$1000,"&lt;="&amp;A210,Board!L$3:L$1000,"="&amp;""),"")</f>
        <v/>
      </c>
      <c r="C210" t="str">
        <f ca="1">IF(TODAY()&gt;=$A210,COUNTIFS(Board!L$3:L$1000,"&lt;="&amp;B210,Board!M$3:M$1000,"="&amp;""),"")</f>
        <v/>
      </c>
      <c r="D210" t="str">
        <f ca="1">IF(TODAY()&gt;=$A210,COUNTIFS(Board!M$3:M$1000,"&lt;="&amp;C210,Board!N$3:N$1000,"="&amp;""),"")</f>
        <v/>
      </c>
      <c r="E210" t="str">
        <f t="shared" ca="1" si="16"/>
        <v/>
      </c>
      <c r="F210" t="str">
        <f ca="1">IF(TODAY()&gt;=$A210,COUNTIFS(Board!N$3:N$1000,"&lt;="&amp;A210,Board!O$3:O$1000,"="&amp;""),"")</f>
        <v/>
      </c>
      <c r="G210" t="str">
        <f ca="1">IF(TODAY()&gt;=$A210,COUNTIFS(Board!O$3:O$1000,"&lt;="&amp;B210,Board!P$3:P$1000,"="&amp;""),"")</f>
        <v/>
      </c>
      <c r="H210" t="str">
        <f t="shared" ca="1" si="17"/>
        <v/>
      </c>
      <c r="I210" t="str">
        <f ca="1">IF(TODAY()&gt;=$A210,COUNTIFS(Board!P$3:P$1000,"&lt;="&amp;A210,Board!Q$3:Q$1000,"="&amp;""),"")</f>
        <v/>
      </c>
      <c r="J210" t="str">
        <f ca="1">IF(TODAY()&gt;=$A210,COUNTIFS(Board!Q$3:Q$1000,"&lt;="&amp;B210,Board!R$3:R$1000,"="&amp;""),"")</f>
        <v/>
      </c>
      <c r="K210" t="str">
        <f t="shared" ca="1" si="18"/>
        <v/>
      </c>
      <c r="L210" t="str">
        <f ca="1">IF(TODAY()&gt;=A210,COUNTIFS(Board!R$3:R$1000,"&lt;="&amp;A210),"")</f>
        <v/>
      </c>
      <c r="M210" t="str">
        <f t="shared" ca="1" si="15"/>
        <v/>
      </c>
    </row>
    <row r="211" spans="1:13" x14ac:dyDescent="0.25">
      <c r="A211" s="4">
        <v>43008</v>
      </c>
      <c r="B211" t="str">
        <f ca="1">IF(TODAY()&gt;=$A211,COUNTIFS(Board!K$3:K$1000,"&lt;="&amp;A211,Board!L$3:L$1000,"="&amp;""),"")</f>
        <v/>
      </c>
      <c r="C211" t="str">
        <f ca="1">IF(TODAY()&gt;=$A211,COUNTIFS(Board!L$3:L$1000,"&lt;="&amp;B211,Board!M$3:M$1000,"="&amp;""),"")</f>
        <v/>
      </c>
      <c r="D211" t="str">
        <f ca="1">IF(TODAY()&gt;=$A211,COUNTIFS(Board!M$3:M$1000,"&lt;="&amp;C211,Board!N$3:N$1000,"="&amp;""),"")</f>
        <v/>
      </c>
      <c r="E211" t="str">
        <f t="shared" ca="1" si="16"/>
        <v/>
      </c>
      <c r="F211" t="str">
        <f ca="1">IF(TODAY()&gt;=$A211,COUNTIFS(Board!N$3:N$1000,"&lt;="&amp;A211,Board!O$3:O$1000,"="&amp;""),"")</f>
        <v/>
      </c>
      <c r="G211" t="str">
        <f ca="1">IF(TODAY()&gt;=$A211,COUNTIFS(Board!O$3:O$1000,"&lt;="&amp;B211,Board!P$3:P$1000,"="&amp;""),"")</f>
        <v/>
      </c>
      <c r="H211" t="str">
        <f t="shared" ca="1" si="17"/>
        <v/>
      </c>
      <c r="I211" t="str">
        <f ca="1">IF(TODAY()&gt;=$A211,COUNTIFS(Board!P$3:P$1000,"&lt;="&amp;A211,Board!Q$3:Q$1000,"="&amp;""),"")</f>
        <v/>
      </c>
      <c r="J211" t="str">
        <f ca="1">IF(TODAY()&gt;=$A211,COUNTIFS(Board!Q$3:Q$1000,"&lt;="&amp;B211,Board!R$3:R$1000,"="&amp;""),"")</f>
        <v/>
      </c>
      <c r="K211" t="str">
        <f t="shared" ca="1" si="18"/>
        <v/>
      </c>
      <c r="L211" t="str">
        <f ca="1">IF(TODAY()&gt;=A211,COUNTIFS(Board!R$3:R$1000,"&lt;="&amp;A211),"")</f>
        <v/>
      </c>
      <c r="M211" t="str">
        <f t="shared" ca="1" si="15"/>
        <v/>
      </c>
    </row>
    <row r="212" spans="1:13" x14ac:dyDescent="0.25">
      <c r="A212" s="4">
        <v>43009</v>
      </c>
      <c r="B212" t="str">
        <f ca="1">IF(TODAY()&gt;=$A212,COUNTIFS(Board!K$3:K$1000,"&lt;="&amp;A212,Board!L$3:L$1000,"="&amp;""),"")</f>
        <v/>
      </c>
      <c r="C212" t="str">
        <f ca="1">IF(TODAY()&gt;=$A212,COUNTIFS(Board!L$3:L$1000,"&lt;="&amp;B212,Board!M$3:M$1000,"="&amp;""),"")</f>
        <v/>
      </c>
      <c r="D212" t="str">
        <f ca="1">IF(TODAY()&gt;=$A212,COUNTIFS(Board!M$3:M$1000,"&lt;="&amp;C212,Board!N$3:N$1000,"="&amp;""),"")</f>
        <v/>
      </c>
      <c r="E212" t="str">
        <f t="shared" ca="1" si="16"/>
        <v/>
      </c>
      <c r="F212" t="str">
        <f ca="1">IF(TODAY()&gt;=$A212,COUNTIFS(Board!N$3:N$1000,"&lt;="&amp;A212,Board!O$3:O$1000,"="&amp;""),"")</f>
        <v/>
      </c>
      <c r="G212" t="str">
        <f ca="1">IF(TODAY()&gt;=$A212,COUNTIFS(Board!O$3:O$1000,"&lt;="&amp;B212,Board!P$3:P$1000,"="&amp;""),"")</f>
        <v/>
      </c>
      <c r="H212" t="str">
        <f t="shared" ca="1" si="17"/>
        <v/>
      </c>
      <c r="I212" t="str">
        <f ca="1">IF(TODAY()&gt;=$A212,COUNTIFS(Board!P$3:P$1000,"&lt;="&amp;A212,Board!Q$3:Q$1000,"="&amp;""),"")</f>
        <v/>
      </c>
      <c r="J212" t="str">
        <f ca="1">IF(TODAY()&gt;=$A212,COUNTIFS(Board!Q$3:Q$1000,"&lt;="&amp;B212,Board!R$3:R$1000,"="&amp;""),"")</f>
        <v/>
      </c>
      <c r="K212" t="str">
        <f t="shared" ca="1" si="18"/>
        <v/>
      </c>
      <c r="L212" t="str">
        <f ca="1">IF(TODAY()&gt;=A212,COUNTIFS(Board!R$3:R$1000,"&lt;="&amp;A212),"")</f>
        <v/>
      </c>
      <c r="M212" t="str">
        <f t="shared" ca="1" si="15"/>
        <v/>
      </c>
    </row>
    <row r="213" spans="1:13" x14ac:dyDescent="0.25">
      <c r="A213" s="4">
        <v>43010</v>
      </c>
      <c r="B213" t="str">
        <f ca="1">IF(TODAY()&gt;=$A213,COUNTIFS(Board!K$3:K$1000,"&lt;="&amp;A213,Board!L$3:L$1000,"="&amp;""),"")</f>
        <v/>
      </c>
      <c r="C213" t="str">
        <f ca="1">IF(TODAY()&gt;=$A213,COUNTIFS(Board!L$3:L$1000,"&lt;="&amp;B213,Board!M$3:M$1000,"="&amp;""),"")</f>
        <v/>
      </c>
      <c r="D213" t="str">
        <f ca="1">IF(TODAY()&gt;=$A213,COUNTIFS(Board!M$3:M$1000,"&lt;="&amp;C213,Board!N$3:N$1000,"="&amp;""),"")</f>
        <v/>
      </c>
      <c r="E213" t="str">
        <f t="shared" ca="1" si="16"/>
        <v/>
      </c>
      <c r="F213" t="str">
        <f ca="1">IF(TODAY()&gt;=$A213,COUNTIFS(Board!N$3:N$1000,"&lt;="&amp;A213,Board!O$3:O$1000,"="&amp;""),"")</f>
        <v/>
      </c>
      <c r="G213" t="str">
        <f ca="1">IF(TODAY()&gt;=$A213,COUNTIFS(Board!O$3:O$1000,"&lt;="&amp;B213,Board!P$3:P$1000,"="&amp;""),"")</f>
        <v/>
      </c>
      <c r="H213" t="str">
        <f t="shared" ca="1" si="17"/>
        <v/>
      </c>
      <c r="I213" t="str">
        <f ca="1">IF(TODAY()&gt;=$A213,COUNTIFS(Board!P$3:P$1000,"&lt;="&amp;A213,Board!Q$3:Q$1000,"="&amp;""),"")</f>
        <v/>
      </c>
      <c r="J213" t="str">
        <f ca="1">IF(TODAY()&gt;=$A213,COUNTIFS(Board!Q$3:Q$1000,"&lt;="&amp;B213,Board!R$3:R$1000,"="&amp;""),"")</f>
        <v/>
      </c>
      <c r="K213" t="str">
        <f t="shared" ca="1" si="18"/>
        <v/>
      </c>
      <c r="L213" t="str">
        <f ca="1">IF(TODAY()&gt;=A213,COUNTIFS(Board!R$3:R$1000,"&lt;="&amp;A213),"")</f>
        <v/>
      </c>
      <c r="M213" t="str">
        <f t="shared" ca="1" si="15"/>
        <v/>
      </c>
    </row>
    <row r="214" spans="1:13" x14ac:dyDescent="0.25">
      <c r="A214" s="4">
        <v>43011</v>
      </c>
      <c r="B214" t="str">
        <f ca="1">IF(TODAY()&gt;=$A214,COUNTIFS(Board!K$3:K$1000,"&lt;="&amp;A214,Board!L$3:L$1000,"="&amp;""),"")</f>
        <v/>
      </c>
      <c r="C214" t="str">
        <f ca="1">IF(TODAY()&gt;=$A214,COUNTIFS(Board!L$3:L$1000,"&lt;="&amp;B214,Board!M$3:M$1000,"="&amp;""),"")</f>
        <v/>
      </c>
      <c r="D214" t="str">
        <f ca="1">IF(TODAY()&gt;=$A214,COUNTIFS(Board!M$3:M$1000,"&lt;="&amp;C214,Board!N$3:N$1000,"="&amp;""),"")</f>
        <v/>
      </c>
      <c r="E214" t="str">
        <f t="shared" ca="1" si="16"/>
        <v/>
      </c>
      <c r="F214" t="str">
        <f ca="1">IF(TODAY()&gt;=$A214,COUNTIFS(Board!N$3:N$1000,"&lt;="&amp;A214,Board!O$3:O$1000,"="&amp;""),"")</f>
        <v/>
      </c>
      <c r="G214" t="str">
        <f ca="1">IF(TODAY()&gt;=$A214,COUNTIFS(Board!O$3:O$1000,"&lt;="&amp;B214,Board!P$3:P$1000,"="&amp;""),"")</f>
        <v/>
      </c>
      <c r="H214" t="str">
        <f t="shared" ca="1" si="17"/>
        <v/>
      </c>
      <c r="I214" t="str">
        <f ca="1">IF(TODAY()&gt;=$A214,COUNTIFS(Board!P$3:P$1000,"&lt;="&amp;A214,Board!Q$3:Q$1000,"="&amp;""),"")</f>
        <v/>
      </c>
      <c r="J214" t="str">
        <f ca="1">IF(TODAY()&gt;=$A214,COUNTIFS(Board!Q$3:Q$1000,"&lt;="&amp;B214,Board!R$3:R$1000,"="&amp;""),"")</f>
        <v/>
      </c>
      <c r="K214" t="str">
        <f t="shared" ca="1" si="18"/>
        <v/>
      </c>
      <c r="L214" t="str">
        <f ca="1">IF(TODAY()&gt;=A214,COUNTIFS(Board!R$3:R$1000,"&lt;="&amp;A214),"")</f>
        <v/>
      </c>
      <c r="M214" t="str">
        <f t="shared" ca="1" si="15"/>
        <v/>
      </c>
    </row>
    <row r="215" spans="1:13" x14ac:dyDescent="0.25">
      <c r="A215" s="4">
        <v>43012</v>
      </c>
      <c r="B215" t="str">
        <f ca="1">IF(TODAY()&gt;=$A215,COUNTIFS(Board!K$3:K$1000,"&lt;="&amp;A215,Board!L$3:L$1000,"="&amp;""),"")</f>
        <v/>
      </c>
      <c r="C215" t="str">
        <f ca="1">IF(TODAY()&gt;=$A215,COUNTIFS(Board!L$3:L$1000,"&lt;="&amp;B215,Board!M$3:M$1000,"="&amp;""),"")</f>
        <v/>
      </c>
      <c r="D215" t="str">
        <f ca="1">IF(TODAY()&gt;=$A215,COUNTIFS(Board!M$3:M$1000,"&lt;="&amp;C215,Board!N$3:N$1000,"="&amp;""),"")</f>
        <v/>
      </c>
      <c r="E215" t="str">
        <f t="shared" ca="1" si="16"/>
        <v/>
      </c>
      <c r="F215" t="str">
        <f ca="1">IF(TODAY()&gt;=$A215,COUNTIFS(Board!N$3:N$1000,"&lt;="&amp;A215,Board!O$3:O$1000,"="&amp;""),"")</f>
        <v/>
      </c>
      <c r="G215" t="str">
        <f ca="1">IF(TODAY()&gt;=$A215,COUNTIFS(Board!O$3:O$1000,"&lt;="&amp;B215,Board!P$3:P$1000,"="&amp;""),"")</f>
        <v/>
      </c>
      <c r="H215" t="str">
        <f t="shared" ca="1" si="17"/>
        <v/>
      </c>
      <c r="I215" t="str">
        <f ca="1">IF(TODAY()&gt;=$A215,COUNTIFS(Board!P$3:P$1000,"&lt;="&amp;A215,Board!Q$3:Q$1000,"="&amp;""),"")</f>
        <v/>
      </c>
      <c r="J215" t="str">
        <f ca="1">IF(TODAY()&gt;=$A215,COUNTIFS(Board!Q$3:Q$1000,"&lt;="&amp;B215,Board!R$3:R$1000,"="&amp;""),"")</f>
        <v/>
      </c>
      <c r="K215" t="str">
        <f t="shared" ca="1" si="18"/>
        <v/>
      </c>
      <c r="L215" t="str">
        <f ca="1">IF(TODAY()&gt;=A215,COUNTIFS(Board!R$3:R$1000,"&lt;="&amp;A215),"")</f>
        <v/>
      </c>
      <c r="M215" t="str">
        <f t="shared" ca="1" si="15"/>
        <v/>
      </c>
    </row>
    <row r="216" spans="1:13" x14ac:dyDescent="0.25">
      <c r="A216" s="4">
        <v>43013</v>
      </c>
      <c r="B216" t="str">
        <f ca="1">IF(TODAY()&gt;=$A216,COUNTIFS(Board!K$3:K$1000,"&lt;="&amp;A216,Board!L$3:L$1000,"="&amp;""),"")</f>
        <v/>
      </c>
      <c r="C216" t="str">
        <f ca="1">IF(TODAY()&gt;=$A216,COUNTIFS(Board!L$3:L$1000,"&lt;="&amp;B216,Board!M$3:M$1000,"="&amp;""),"")</f>
        <v/>
      </c>
      <c r="D216" t="str">
        <f ca="1">IF(TODAY()&gt;=$A216,COUNTIFS(Board!M$3:M$1000,"&lt;="&amp;C216,Board!N$3:N$1000,"="&amp;""),"")</f>
        <v/>
      </c>
      <c r="E216" t="str">
        <f t="shared" ca="1" si="16"/>
        <v/>
      </c>
      <c r="F216" t="str">
        <f ca="1">IF(TODAY()&gt;=$A216,COUNTIFS(Board!N$3:N$1000,"&lt;="&amp;A216,Board!O$3:O$1000,"="&amp;""),"")</f>
        <v/>
      </c>
      <c r="G216" t="str">
        <f ca="1">IF(TODAY()&gt;=$A216,COUNTIFS(Board!O$3:O$1000,"&lt;="&amp;B216,Board!P$3:P$1000,"="&amp;""),"")</f>
        <v/>
      </c>
      <c r="H216" t="str">
        <f t="shared" ca="1" si="17"/>
        <v/>
      </c>
      <c r="I216" t="str">
        <f ca="1">IF(TODAY()&gt;=$A216,COUNTIFS(Board!P$3:P$1000,"&lt;="&amp;A216,Board!Q$3:Q$1000,"="&amp;""),"")</f>
        <v/>
      </c>
      <c r="J216" t="str">
        <f ca="1">IF(TODAY()&gt;=$A216,COUNTIFS(Board!Q$3:Q$1000,"&lt;="&amp;B216,Board!R$3:R$1000,"="&amp;""),"")</f>
        <v/>
      </c>
      <c r="K216" t="str">
        <f t="shared" ca="1" si="18"/>
        <v/>
      </c>
      <c r="L216" t="str">
        <f ca="1">IF(TODAY()&gt;=A216,COUNTIFS(Board!R$3:R$1000,"&lt;="&amp;A216),"")</f>
        <v/>
      </c>
      <c r="M216" t="str">
        <f t="shared" ca="1" si="15"/>
        <v/>
      </c>
    </row>
    <row r="217" spans="1:13" x14ac:dyDescent="0.25">
      <c r="A217" s="4">
        <v>43014</v>
      </c>
      <c r="B217" t="str">
        <f ca="1">IF(TODAY()&gt;=$A217,COUNTIFS(Board!K$3:K$1000,"&lt;="&amp;A217,Board!L$3:L$1000,"="&amp;""),"")</f>
        <v/>
      </c>
      <c r="C217" t="str">
        <f ca="1">IF(TODAY()&gt;=$A217,COUNTIFS(Board!L$3:L$1000,"&lt;="&amp;B217,Board!M$3:M$1000,"="&amp;""),"")</f>
        <v/>
      </c>
      <c r="D217" t="str">
        <f ca="1">IF(TODAY()&gt;=$A217,COUNTIFS(Board!M$3:M$1000,"&lt;="&amp;C217,Board!N$3:N$1000,"="&amp;""),"")</f>
        <v/>
      </c>
      <c r="E217" t="str">
        <f t="shared" ca="1" si="16"/>
        <v/>
      </c>
      <c r="F217" t="str">
        <f ca="1">IF(TODAY()&gt;=$A217,COUNTIFS(Board!N$3:N$1000,"&lt;="&amp;A217,Board!O$3:O$1000,"="&amp;""),"")</f>
        <v/>
      </c>
      <c r="G217" t="str">
        <f ca="1">IF(TODAY()&gt;=$A217,COUNTIFS(Board!O$3:O$1000,"&lt;="&amp;B217,Board!P$3:P$1000,"="&amp;""),"")</f>
        <v/>
      </c>
      <c r="H217" t="str">
        <f t="shared" ca="1" si="17"/>
        <v/>
      </c>
      <c r="I217" t="str">
        <f ca="1">IF(TODAY()&gt;=$A217,COUNTIFS(Board!P$3:P$1000,"&lt;="&amp;A217,Board!Q$3:Q$1000,"="&amp;""),"")</f>
        <v/>
      </c>
      <c r="J217" t="str">
        <f ca="1">IF(TODAY()&gt;=$A217,COUNTIFS(Board!Q$3:Q$1000,"&lt;="&amp;B217,Board!R$3:R$1000,"="&amp;""),"")</f>
        <v/>
      </c>
      <c r="K217" t="str">
        <f t="shared" ca="1" si="18"/>
        <v/>
      </c>
      <c r="L217" t="str">
        <f ca="1">IF(TODAY()&gt;=A217,COUNTIFS(Board!R$3:R$1000,"&lt;="&amp;A217),"")</f>
        <v/>
      </c>
      <c r="M217" t="str">
        <f t="shared" ca="1" si="15"/>
        <v/>
      </c>
    </row>
    <row r="218" spans="1:13" x14ac:dyDescent="0.25">
      <c r="A218" s="4">
        <v>43015</v>
      </c>
      <c r="B218" t="str">
        <f ca="1">IF(TODAY()&gt;=$A218,COUNTIFS(Board!K$3:K$1000,"&lt;="&amp;A218,Board!L$3:L$1000,"="&amp;""),"")</f>
        <v/>
      </c>
      <c r="C218" t="str">
        <f ca="1">IF(TODAY()&gt;=$A218,COUNTIFS(Board!L$3:L$1000,"&lt;="&amp;B218,Board!M$3:M$1000,"="&amp;""),"")</f>
        <v/>
      </c>
      <c r="D218" t="str">
        <f ca="1">IF(TODAY()&gt;=$A218,COUNTIFS(Board!M$3:M$1000,"&lt;="&amp;C218,Board!N$3:N$1000,"="&amp;""),"")</f>
        <v/>
      </c>
      <c r="E218" t="str">
        <f t="shared" ca="1" si="16"/>
        <v/>
      </c>
      <c r="F218" t="str">
        <f ca="1">IF(TODAY()&gt;=$A218,COUNTIFS(Board!N$3:N$1000,"&lt;="&amp;A218,Board!O$3:O$1000,"="&amp;""),"")</f>
        <v/>
      </c>
      <c r="G218" t="str">
        <f ca="1">IF(TODAY()&gt;=$A218,COUNTIFS(Board!O$3:O$1000,"&lt;="&amp;B218,Board!P$3:P$1000,"="&amp;""),"")</f>
        <v/>
      </c>
      <c r="H218" t="str">
        <f t="shared" ca="1" si="17"/>
        <v/>
      </c>
      <c r="I218" t="str">
        <f ca="1">IF(TODAY()&gt;=$A218,COUNTIFS(Board!P$3:P$1000,"&lt;="&amp;A218,Board!Q$3:Q$1000,"="&amp;""),"")</f>
        <v/>
      </c>
      <c r="J218" t="str">
        <f ca="1">IF(TODAY()&gt;=$A218,COUNTIFS(Board!Q$3:Q$1000,"&lt;="&amp;B218,Board!R$3:R$1000,"="&amp;""),"")</f>
        <v/>
      </c>
      <c r="K218" t="str">
        <f t="shared" ca="1" si="18"/>
        <v/>
      </c>
      <c r="L218" t="str">
        <f ca="1">IF(TODAY()&gt;=A218,COUNTIFS(Board!R$3:R$1000,"&lt;="&amp;A218),"")</f>
        <v/>
      </c>
      <c r="M218" t="str">
        <f t="shared" ca="1" si="15"/>
        <v/>
      </c>
    </row>
    <row r="219" spans="1:13" x14ac:dyDescent="0.25">
      <c r="A219" s="4">
        <v>43016</v>
      </c>
      <c r="B219" t="str">
        <f ca="1">IF(TODAY()&gt;=$A219,COUNTIFS(Board!K$3:K$1000,"&lt;="&amp;A219,Board!L$3:L$1000,"="&amp;""),"")</f>
        <v/>
      </c>
      <c r="C219" t="str">
        <f ca="1">IF(TODAY()&gt;=$A219,COUNTIFS(Board!L$3:L$1000,"&lt;="&amp;B219,Board!M$3:M$1000,"="&amp;""),"")</f>
        <v/>
      </c>
      <c r="D219" t="str">
        <f ca="1">IF(TODAY()&gt;=$A219,COUNTIFS(Board!M$3:M$1000,"&lt;="&amp;C219,Board!N$3:N$1000,"="&amp;""),"")</f>
        <v/>
      </c>
      <c r="E219" t="str">
        <f t="shared" ca="1" si="16"/>
        <v/>
      </c>
      <c r="F219" t="str">
        <f ca="1">IF(TODAY()&gt;=$A219,COUNTIFS(Board!N$3:N$1000,"&lt;="&amp;A219,Board!O$3:O$1000,"="&amp;""),"")</f>
        <v/>
      </c>
      <c r="G219" t="str">
        <f ca="1">IF(TODAY()&gt;=$A219,COUNTIFS(Board!O$3:O$1000,"&lt;="&amp;B219,Board!P$3:P$1000,"="&amp;""),"")</f>
        <v/>
      </c>
      <c r="H219" t="str">
        <f t="shared" ca="1" si="17"/>
        <v/>
      </c>
      <c r="I219" t="str">
        <f ca="1">IF(TODAY()&gt;=$A219,COUNTIFS(Board!P$3:P$1000,"&lt;="&amp;A219,Board!Q$3:Q$1000,"="&amp;""),"")</f>
        <v/>
      </c>
      <c r="J219" t="str">
        <f ca="1">IF(TODAY()&gt;=$A219,COUNTIFS(Board!Q$3:Q$1000,"&lt;="&amp;B219,Board!R$3:R$1000,"="&amp;""),"")</f>
        <v/>
      </c>
      <c r="K219" t="str">
        <f t="shared" ca="1" si="18"/>
        <v/>
      </c>
      <c r="L219" t="str">
        <f ca="1">IF(TODAY()&gt;=A219,COUNTIFS(Board!R$3:R$1000,"&lt;="&amp;A219),"")</f>
        <v/>
      </c>
      <c r="M219" t="str">
        <f t="shared" ca="1" si="15"/>
        <v/>
      </c>
    </row>
    <row r="220" spans="1:13" x14ac:dyDescent="0.25">
      <c r="A220" s="4">
        <v>43017</v>
      </c>
      <c r="B220" t="str">
        <f ca="1">IF(TODAY()&gt;=$A220,COUNTIFS(Board!K$3:K$1000,"&lt;="&amp;A220,Board!L$3:L$1000,"="&amp;""),"")</f>
        <v/>
      </c>
      <c r="C220" t="str">
        <f ca="1">IF(TODAY()&gt;=$A220,COUNTIFS(Board!L$3:L$1000,"&lt;="&amp;B220,Board!M$3:M$1000,"="&amp;""),"")</f>
        <v/>
      </c>
      <c r="D220" t="str">
        <f ca="1">IF(TODAY()&gt;=$A220,COUNTIFS(Board!M$3:M$1000,"&lt;="&amp;C220,Board!N$3:N$1000,"="&amp;""),"")</f>
        <v/>
      </c>
      <c r="E220" t="str">
        <f t="shared" ca="1" si="16"/>
        <v/>
      </c>
      <c r="F220" t="str">
        <f ca="1">IF(TODAY()&gt;=$A220,COUNTIFS(Board!N$3:N$1000,"&lt;="&amp;A220,Board!O$3:O$1000,"="&amp;""),"")</f>
        <v/>
      </c>
      <c r="G220" t="str">
        <f ca="1">IF(TODAY()&gt;=$A220,COUNTIFS(Board!O$3:O$1000,"&lt;="&amp;B220,Board!P$3:P$1000,"="&amp;""),"")</f>
        <v/>
      </c>
      <c r="H220" t="str">
        <f t="shared" ca="1" si="17"/>
        <v/>
      </c>
      <c r="I220" t="str">
        <f ca="1">IF(TODAY()&gt;=$A220,COUNTIFS(Board!P$3:P$1000,"&lt;="&amp;A220,Board!Q$3:Q$1000,"="&amp;""),"")</f>
        <v/>
      </c>
      <c r="J220" t="str">
        <f ca="1">IF(TODAY()&gt;=$A220,COUNTIFS(Board!Q$3:Q$1000,"&lt;="&amp;B220,Board!R$3:R$1000,"="&amp;""),"")</f>
        <v/>
      </c>
      <c r="K220" t="str">
        <f t="shared" ca="1" si="18"/>
        <v/>
      </c>
      <c r="L220" t="str">
        <f ca="1">IF(TODAY()&gt;=A220,COUNTIFS(Board!R$3:R$1000,"&lt;="&amp;A220),"")</f>
        <v/>
      </c>
      <c r="M220" t="str">
        <f t="shared" ca="1" si="15"/>
        <v/>
      </c>
    </row>
    <row r="221" spans="1:13" x14ac:dyDescent="0.25">
      <c r="A221" s="4">
        <v>43018</v>
      </c>
      <c r="B221" t="str">
        <f ca="1">IF(TODAY()&gt;=$A221,COUNTIFS(Board!K$3:K$1000,"&lt;="&amp;A221,Board!L$3:L$1000,"="&amp;""),"")</f>
        <v/>
      </c>
      <c r="C221" t="str">
        <f ca="1">IF(TODAY()&gt;=$A221,COUNTIFS(Board!L$3:L$1000,"&lt;="&amp;B221,Board!M$3:M$1000,"="&amp;""),"")</f>
        <v/>
      </c>
      <c r="D221" t="str">
        <f ca="1">IF(TODAY()&gt;=$A221,COUNTIFS(Board!M$3:M$1000,"&lt;="&amp;C221,Board!N$3:N$1000,"="&amp;""),"")</f>
        <v/>
      </c>
      <c r="E221" t="str">
        <f t="shared" ca="1" si="16"/>
        <v/>
      </c>
      <c r="F221" t="str">
        <f ca="1">IF(TODAY()&gt;=$A221,COUNTIFS(Board!N$3:N$1000,"&lt;="&amp;A221,Board!O$3:O$1000,"="&amp;""),"")</f>
        <v/>
      </c>
      <c r="G221" t="str">
        <f ca="1">IF(TODAY()&gt;=$A221,COUNTIFS(Board!O$3:O$1000,"&lt;="&amp;B221,Board!P$3:P$1000,"="&amp;""),"")</f>
        <v/>
      </c>
      <c r="H221" t="str">
        <f t="shared" ca="1" si="17"/>
        <v/>
      </c>
      <c r="I221" t="str">
        <f ca="1">IF(TODAY()&gt;=$A221,COUNTIFS(Board!P$3:P$1000,"&lt;="&amp;A221,Board!Q$3:Q$1000,"="&amp;""),"")</f>
        <v/>
      </c>
      <c r="J221" t="str">
        <f ca="1">IF(TODAY()&gt;=$A221,COUNTIFS(Board!Q$3:Q$1000,"&lt;="&amp;B221,Board!R$3:R$1000,"="&amp;""),"")</f>
        <v/>
      </c>
      <c r="K221" t="str">
        <f t="shared" ca="1" si="18"/>
        <v/>
      </c>
      <c r="L221" t="str">
        <f ca="1">IF(TODAY()&gt;=A221,COUNTIFS(Board!R$3:R$1000,"&lt;="&amp;A221),"")</f>
        <v/>
      </c>
      <c r="M221" t="str">
        <f t="shared" ca="1" si="15"/>
        <v/>
      </c>
    </row>
    <row r="222" spans="1:13" x14ac:dyDescent="0.25">
      <c r="A222" s="4">
        <v>43019</v>
      </c>
      <c r="B222" t="str">
        <f ca="1">IF(TODAY()&gt;=$A222,COUNTIFS(Board!K$3:K$1000,"&lt;="&amp;A222,Board!L$3:L$1000,"="&amp;""),"")</f>
        <v/>
      </c>
      <c r="C222" t="str">
        <f ca="1">IF(TODAY()&gt;=$A222,COUNTIFS(Board!L$3:L$1000,"&lt;="&amp;B222,Board!M$3:M$1000,"="&amp;""),"")</f>
        <v/>
      </c>
      <c r="D222" t="str">
        <f ca="1">IF(TODAY()&gt;=$A222,COUNTIFS(Board!M$3:M$1000,"&lt;="&amp;C222,Board!N$3:N$1000,"="&amp;""),"")</f>
        <v/>
      </c>
      <c r="E222" t="str">
        <f t="shared" ca="1" si="16"/>
        <v/>
      </c>
      <c r="F222" t="str">
        <f ca="1">IF(TODAY()&gt;=$A222,COUNTIFS(Board!N$3:N$1000,"&lt;="&amp;A222,Board!O$3:O$1000,"="&amp;""),"")</f>
        <v/>
      </c>
      <c r="G222" t="str">
        <f ca="1">IF(TODAY()&gt;=$A222,COUNTIFS(Board!O$3:O$1000,"&lt;="&amp;B222,Board!P$3:P$1000,"="&amp;""),"")</f>
        <v/>
      </c>
      <c r="H222" t="str">
        <f t="shared" ca="1" si="17"/>
        <v/>
      </c>
      <c r="I222" t="str">
        <f ca="1">IF(TODAY()&gt;=$A222,COUNTIFS(Board!P$3:P$1000,"&lt;="&amp;A222,Board!Q$3:Q$1000,"="&amp;""),"")</f>
        <v/>
      </c>
      <c r="J222" t="str">
        <f ca="1">IF(TODAY()&gt;=$A222,COUNTIFS(Board!Q$3:Q$1000,"&lt;="&amp;B222,Board!R$3:R$1000,"="&amp;""),"")</f>
        <v/>
      </c>
      <c r="K222" t="str">
        <f t="shared" ca="1" si="18"/>
        <v/>
      </c>
      <c r="L222" t="str">
        <f ca="1">IF(TODAY()&gt;=A222,COUNTIFS(Board!R$3:R$1000,"&lt;="&amp;A222),"")</f>
        <v/>
      </c>
      <c r="M222" t="str">
        <f t="shared" ca="1" si="15"/>
        <v/>
      </c>
    </row>
    <row r="223" spans="1:13" x14ac:dyDescent="0.25">
      <c r="A223" s="4">
        <v>43020</v>
      </c>
      <c r="B223" t="str">
        <f ca="1">IF(TODAY()&gt;=$A223,COUNTIFS(Board!K$3:K$1000,"&lt;="&amp;A223,Board!L$3:L$1000,"="&amp;""),"")</f>
        <v/>
      </c>
      <c r="C223" t="str">
        <f ca="1">IF(TODAY()&gt;=$A223,COUNTIFS(Board!L$3:L$1000,"&lt;="&amp;B223,Board!M$3:M$1000,"="&amp;""),"")</f>
        <v/>
      </c>
      <c r="D223" t="str">
        <f ca="1">IF(TODAY()&gt;=$A223,COUNTIFS(Board!M$3:M$1000,"&lt;="&amp;C223,Board!N$3:N$1000,"="&amp;""),"")</f>
        <v/>
      </c>
      <c r="E223" t="str">
        <f t="shared" ca="1" si="16"/>
        <v/>
      </c>
      <c r="F223" t="str">
        <f ca="1">IF(TODAY()&gt;=$A223,COUNTIFS(Board!N$3:N$1000,"&lt;="&amp;A223,Board!O$3:O$1000,"="&amp;""),"")</f>
        <v/>
      </c>
      <c r="G223" t="str">
        <f ca="1">IF(TODAY()&gt;=$A223,COUNTIFS(Board!O$3:O$1000,"&lt;="&amp;B223,Board!P$3:P$1000,"="&amp;""),"")</f>
        <v/>
      </c>
      <c r="H223" t="str">
        <f t="shared" ca="1" si="17"/>
        <v/>
      </c>
      <c r="I223" t="str">
        <f ca="1">IF(TODAY()&gt;=$A223,COUNTIFS(Board!P$3:P$1000,"&lt;="&amp;A223,Board!Q$3:Q$1000,"="&amp;""),"")</f>
        <v/>
      </c>
      <c r="J223" t="str">
        <f ca="1">IF(TODAY()&gt;=$A223,COUNTIFS(Board!Q$3:Q$1000,"&lt;="&amp;B223,Board!R$3:R$1000,"="&amp;""),"")</f>
        <v/>
      </c>
      <c r="K223" t="str">
        <f t="shared" ca="1" si="18"/>
        <v/>
      </c>
      <c r="L223" t="str">
        <f ca="1">IF(TODAY()&gt;=A223,COUNTIFS(Board!R$3:R$1000,"&lt;="&amp;A223),"")</f>
        <v/>
      </c>
      <c r="M223" t="str">
        <f t="shared" ca="1" si="15"/>
        <v/>
      </c>
    </row>
    <row r="224" spans="1:13" x14ac:dyDescent="0.25">
      <c r="A224" s="4">
        <v>43021</v>
      </c>
      <c r="B224" t="str">
        <f ca="1">IF(TODAY()&gt;=$A224,COUNTIFS(Board!K$3:K$1000,"&lt;="&amp;A224,Board!L$3:L$1000,"="&amp;""),"")</f>
        <v/>
      </c>
      <c r="C224" t="str">
        <f ca="1">IF(TODAY()&gt;=$A224,COUNTIFS(Board!L$3:L$1000,"&lt;="&amp;B224,Board!M$3:M$1000,"="&amp;""),"")</f>
        <v/>
      </c>
      <c r="D224" t="str">
        <f ca="1">IF(TODAY()&gt;=$A224,COUNTIFS(Board!M$3:M$1000,"&lt;="&amp;C224,Board!N$3:N$1000,"="&amp;""),"")</f>
        <v/>
      </c>
      <c r="E224" t="str">
        <f t="shared" ca="1" si="16"/>
        <v/>
      </c>
      <c r="F224" t="str">
        <f ca="1">IF(TODAY()&gt;=$A224,COUNTIFS(Board!N$3:N$1000,"&lt;="&amp;A224,Board!O$3:O$1000,"="&amp;""),"")</f>
        <v/>
      </c>
      <c r="G224" t="str">
        <f ca="1">IF(TODAY()&gt;=$A224,COUNTIFS(Board!O$3:O$1000,"&lt;="&amp;B224,Board!P$3:P$1000,"="&amp;""),"")</f>
        <v/>
      </c>
      <c r="H224" t="str">
        <f t="shared" ca="1" si="17"/>
        <v/>
      </c>
      <c r="I224" t="str">
        <f ca="1">IF(TODAY()&gt;=$A224,COUNTIFS(Board!P$3:P$1000,"&lt;="&amp;A224,Board!Q$3:Q$1000,"="&amp;""),"")</f>
        <v/>
      </c>
      <c r="J224" t="str">
        <f ca="1">IF(TODAY()&gt;=$A224,COUNTIFS(Board!Q$3:Q$1000,"&lt;="&amp;B224,Board!R$3:R$1000,"="&amp;""),"")</f>
        <v/>
      </c>
      <c r="K224" t="str">
        <f t="shared" ca="1" si="18"/>
        <v/>
      </c>
      <c r="L224" t="str">
        <f ca="1">IF(TODAY()&gt;=A224,COUNTIFS(Board!R$3:R$1000,"&lt;="&amp;A224),"")</f>
        <v/>
      </c>
      <c r="M224" t="str">
        <f t="shared" ca="1" si="15"/>
        <v/>
      </c>
    </row>
    <row r="225" spans="1:13" x14ac:dyDescent="0.25">
      <c r="A225" s="4">
        <v>43022</v>
      </c>
      <c r="B225" t="str">
        <f ca="1">IF(TODAY()&gt;=$A225,COUNTIFS(Board!K$3:K$1000,"&lt;="&amp;A225,Board!L$3:L$1000,"="&amp;""),"")</f>
        <v/>
      </c>
      <c r="C225" t="str">
        <f ca="1">IF(TODAY()&gt;=$A225,COUNTIFS(Board!L$3:L$1000,"&lt;="&amp;B225,Board!M$3:M$1000,"="&amp;""),"")</f>
        <v/>
      </c>
      <c r="D225" t="str">
        <f ca="1">IF(TODAY()&gt;=$A225,COUNTIFS(Board!M$3:M$1000,"&lt;="&amp;C225,Board!N$3:N$1000,"="&amp;""),"")</f>
        <v/>
      </c>
      <c r="E225" t="str">
        <f t="shared" ca="1" si="16"/>
        <v/>
      </c>
      <c r="F225" t="str">
        <f ca="1">IF(TODAY()&gt;=$A225,COUNTIFS(Board!N$3:N$1000,"&lt;="&amp;A225,Board!O$3:O$1000,"="&amp;""),"")</f>
        <v/>
      </c>
      <c r="G225" t="str">
        <f ca="1">IF(TODAY()&gt;=$A225,COUNTIFS(Board!O$3:O$1000,"&lt;="&amp;B225,Board!P$3:P$1000,"="&amp;""),"")</f>
        <v/>
      </c>
      <c r="H225" t="str">
        <f t="shared" ca="1" si="17"/>
        <v/>
      </c>
      <c r="I225" t="str">
        <f ca="1">IF(TODAY()&gt;=$A225,COUNTIFS(Board!P$3:P$1000,"&lt;="&amp;A225,Board!Q$3:Q$1000,"="&amp;""),"")</f>
        <v/>
      </c>
      <c r="J225" t="str">
        <f ca="1">IF(TODAY()&gt;=$A225,COUNTIFS(Board!Q$3:Q$1000,"&lt;="&amp;B225,Board!R$3:R$1000,"="&amp;""),"")</f>
        <v/>
      </c>
      <c r="K225" t="str">
        <f t="shared" ca="1" si="18"/>
        <v/>
      </c>
      <c r="L225" t="str">
        <f ca="1">IF(TODAY()&gt;=A225,COUNTIFS(Board!R$3:R$1000,"&lt;="&amp;A225),"")</f>
        <v/>
      </c>
      <c r="M225" t="str">
        <f t="shared" ca="1" si="15"/>
        <v/>
      </c>
    </row>
    <row r="226" spans="1:13" x14ac:dyDescent="0.25">
      <c r="A226" s="4">
        <v>43023</v>
      </c>
      <c r="B226" t="str">
        <f ca="1">IF(TODAY()&gt;=$A226,COUNTIFS(Board!K$3:K$1000,"&lt;="&amp;A226,Board!L$3:L$1000,"="&amp;""),"")</f>
        <v/>
      </c>
      <c r="C226" t="str">
        <f ca="1">IF(TODAY()&gt;=$A226,COUNTIFS(Board!L$3:L$1000,"&lt;="&amp;B226,Board!M$3:M$1000,"="&amp;""),"")</f>
        <v/>
      </c>
      <c r="D226" t="str">
        <f ca="1">IF(TODAY()&gt;=$A226,COUNTIFS(Board!M$3:M$1000,"&lt;="&amp;C226,Board!N$3:N$1000,"="&amp;""),"")</f>
        <v/>
      </c>
      <c r="E226" t="str">
        <f t="shared" ca="1" si="16"/>
        <v/>
      </c>
      <c r="F226" t="str">
        <f ca="1">IF(TODAY()&gt;=$A226,COUNTIFS(Board!N$3:N$1000,"&lt;="&amp;A226,Board!O$3:O$1000,"="&amp;""),"")</f>
        <v/>
      </c>
      <c r="G226" t="str">
        <f ca="1">IF(TODAY()&gt;=$A226,COUNTIFS(Board!O$3:O$1000,"&lt;="&amp;B226,Board!P$3:P$1000,"="&amp;""),"")</f>
        <v/>
      </c>
      <c r="H226" t="str">
        <f t="shared" ca="1" si="17"/>
        <v/>
      </c>
      <c r="I226" t="str">
        <f ca="1">IF(TODAY()&gt;=$A226,COUNTIFS(Board!P$3:P$1000,"&lt;="&amp;A226,Board!Q$3:Q$1000,"="&amp;""),"")</f>
        <v/>
      </c>
      <c r="J226" t="str">
        <f ca="1">IF(TODAY()&gt;=$A226,COUNTIFS(Board!Q$3:Q$1000,"&lt;="&amp;B226,Board!R$3:R$1000,"="&amp;""),"")</f>
        <v/>
      </c>
      <c r="K226" t="str">
        <f t="shared" ca="1" si="18"/>
        <v/>
      </c>
      <c r="L226" t="str">
        <f ca="1">IF(TODAY()&gt;=A226,COUNTIFS(Board!R$3:R$1000,"&lt;="&amp;A226),"")</f>
        <v/>
      </c>
      <c r="M226" t="str">
        <f t="shared" ca="1" si="15"/>
        <v/>
      </c>
    </row>
    <row r="227" spans="1:13" x14ac:dyDescent="0.25">
      <c r="A227" s="4">
        <v>43024</v>
      </c>
      <c r="B227" t="str">
        <f ca="1">IF(TODAY()&gt;=$A227,COUNTIFS(Board!K$3:K$1000,"&lt;="&amp;A227,Board!L$3:L$1000,"="&amp;""),"")</f>
        <v/>
      </c>
      <c r="C227" t="str">
        <f ca="1">IF(TODAY()&gt;=$A227,COUNTIFS(Board!L$3:L$1000,"&lt;="&amp;B227,Board!M$3:M$1000,"="&amp;""),"")</f>
        <v/>
      </c>
      <c r="D227" t="str">
        <f ca="1">IF(TODAY()&gt;=$A227,COUNTIFS(Board!M$3:M$1000,"&lt;="&amp;C227,Board!N$3:N$1000,"="&amp;""),"")</f>
        <v/>
      </c>
      <c r="E227" t="str">
        <f t="shared" ca="1" si="16"/>
        <v/>
      </c>
      <c r="F227" t="str">
        <f ca="1">IF(TODAY()&gt;=$A227,COUNTIFS(Board!N$3:N$1000,"&lt;="&amp;A227,Board!O$3:O$1000,"="&amp;""),"")</f>
        <v/>
      </c>
      <c r="G227" t="str">
        <f ca="1">IF(TODAY()&gt;=$A227,COUNTIFS(Board!O$3:O$1000,"&lt;="&amp;B227,Board!P$3:P$1000,"="&amp;""),"")</f>
        <v/>
      </c>
      <c r="H227" t="str">
        <f t="shared" ca="1" si="17"/>
        <v/>
      </c>
      <c r="I227" t="str">
        <f ca="1">IF(TODAY()&gt;=$A227,COUNTIFS(Board!P$3:P$1000,"&lt;="&amp;A227,Board!Q$3:Q$1000,"="&amp;""),"")</f>
        <v/>
      </c>
      <c r="J227" t="str">
        <f ca="1">IF(TODAY()&gt;=$A227,COUNTIFS(Board!Q$3:Q$1000,"&lt;="&amp;B227,Board!R$3:R$1000,"="&amp;""),"")</f>
        <v/>
      </c>
      <c r="K227" t="str">
        <f t="shared" ca="1" si="18"/>
        <v/>
      </c>
      <c r="L227" t="str">
        <f ca="1">IF(TODAY()&gt;=A227,COUNTIFS(Board!R$3:R$1000,"&lt;="&amp;A227),"")</f>
        <v/>
      </c>
      <c r="M227" t="str">
        <f t="shared" ca="1" si="15"/>
        <v/>
      </c>
    </row>
    <row r="228" spans="1:13" x14ac:dyDescent="0.25">
      <c r="A228" s="4">
        <v>43025</v>
      </c>
      <c r="B228" t="str">
        <f ca="1">IF(TODAY()&gt;=$A228,COUNTIFS(Board!K$3:K$1000,"&lt;="&amp;A228,Board!L$3:L$1000,"="&amp;""),"")</f>
        <v/>
      </c>
      <c r="C228" t="str">
        <f ca="1">IF(TODAY()&gt;=$A228,COUNTIFS(Board!L$3:L$1000,"&lt;="&amp;B228,Board!M$3:M$1000,"="&amp;""),"")</f>
        <v/>
      </c>
      <c r="D228" t="str">
        <f ca="1">IF(TODAY()&gt;=$A228,COUNTIFS(Board!M$3:M$1000,"&lt;="&amp;C228,Board!N$3:N$1000,"="&amp;""),"")</f>
        <v/>
      </c>
      <c r="E228" t="str">
        <f t="shared" ca="1" si="16"/>
        <v/>
      </c>
      <c r="F228" t="str">
        <f ca="1">IF(TODAY()&gt;=$A228,COUNTIFS(Board!N$3:N$1000,"&lt;="&amp;A228,Board!O$3:O$1000,"="&amp;""),"")</f>
        <v/>
      </c>
      <c r="G228" t="str">
        <f ca="1">IF(TODAY()&gt;=$A228,COUNTIFS(Board!O$3:O$1000,"&lt;="&amp;B228,Board!P$3:P$1000,"="&amp;""),"")</f>
        <v/>
      </c>
      <c r="H228" t="str">
        <f t="shared" ca="1" si="17"/>
        <v/>
      </c>
      <c r="I228" t="str">
        <f ca="1">IF(TODAY()&gt;=$A228,COUNTIFS(Board!P$3:P$1000,"&lt;="&amp;A228,Board!Q$3:Q$1000,"="&amp;""),"")</f>
        <v/>
      </c>
      <c r="J228" t="str">
        <f ca="1">IF(TODAY()&gt;=$A228,COUNTIFS(Board!Q$3:Q$1000,"&lt;="&amp;B228,Board!R$3:R$1000,"="&amp;""),"")</f>
        <v/>
      </c>
      <c r="K228" t="str">
        <f t="shared" ca="1" si="18"/>
        <v/>
      </c>
      <c r="L228" t="str">
        <f ca="1">IF(TODAY()&gt;=A228,COUNTIFS(Board!R$3:R$1000,"&lt;="&amp;A228),"")</f>
        <v/>
      </c>
      <c r="M228" t="str">
        <f t="shared" ca="1" si="15"/>
        <v/>
      </c>
    </row>
    <row r="229" spans="1:13" x14ac:dyDescent="0.25">
      <c r="A229" s="4">
        <v>43026</v>
      </c>
      <c r="B229" t="str">
        <f ca="1">IF(TODAY()&gt;=$A229,COUNTIFS(Board!K$3:K$1000,"&lt;="&amp;A229,Board!L$3:L$1000,"="&amp;""),"")</f>
        <v/>
      </c>
      <c r="C229" t="str">
        <f ca="1">IF(TODAY()&gt;=$A229,COUNTIFS(Board!L$3:L$1000,"&lt;="&amp;B229,Board!M$3:M$1000,"="&amp;""),"")</f>
        <v/>
      </c>
      <c r="D229" t="str">
        <f ca="1">IF(TODAY()&gt;=$A229,COUNTIFS(Board!M$3:M$1000,"&lt;="&amp;C229,Board!N$3:N$1000,"="&amp;""),"")</f>
        <v/>
      </c>
      <c r="E229" t="str">
        <f t="shared" ca="1" si="16"/>
        <v/>
      </c>
      <c r="F229" t="str">
        <f ca="1">IF(TODAY()&gt;=$A229,COUNTIFS(Board!N$3:N$1000,"&lt;="&amp;A229,Board!O$3:O$1000,"="&amp;""),"")</f>
        <v/>
      </c>
      <c r="G229" t="str">
        <f ca="1">IF(TODAY()&gt;=$A229,COUNTIFS(Board!O$3:O$1000,"&lt;="&amp;B229,Board!P$3:P$1000,"="&amp;""),"")</f>
        <v/>
      </c>
      <c r="H229" t="str">
        <f t="shared" ca="1" si="17"/>
        <v/>
      </c>
      <c r="I229" t="str">
        <f ca="1">IF(TODAY()&gt;=$A229,COUNTIFS(Board!P$3:P$1000,"&lt;="&amp;A229,Board!Q$3:Q$1000,"="&amp;""),"")</f>
        <v/>
      </c>
      <c r="J229" t="str">
        <f ca="1">IF(TODAY()&gt;=$A229,COUNTIFS(Board!Q$3:Q$1000,"&lt;="&amp;B229,Board!R$3:R$1000,"="&amp;""),"")</f>
        <v/>
      </c>
      <c r="K229" t="str">
        <f t="shared" ca="1" si="18"/>
        <v/>
      </c>
      <c r="L229" t="str">
        <f ca="1">IF(TODAY()&gt;=A229,COUNTIFS(Board!R$3:R$1000,"&lt;="&amp;A229),"")</f>
        <v/>
      </c>
      <c r="M229" t="str">
        <f t="shared" ca="1" si="15"/>
        <v/>
      </c>
    </row>
    <row r="230" spans="1:13" x14ac:dyDescent="0.25">
      <c r="A230" s="4">
        <v>43027</v>
      </c>
      <c r="B230" t="str">
        <f ca="1">IF(TODAY()&gt;=$A230,COUNTIFS(Board!K$3:K$1000,"&lt;="&amp;A230,Board!L$3:L$1000,"="&amp;""),"")</f>
        <v/>
      </c>
      <c r="C230" t="str">
        <f ca="1">IF(TODAY()&gt;=$A230,COUNTIFS(Board!L$3:L$1000,"&lt;="&amp;B230,Board!M$3:M$1000,"="&amp;""),"")</f>
        <v/>
      </c>
      <c r="D230" t="str">
        <f ca="1">IF(TODAY()&gt;=$A230,COUNTIFS(Board!M$3:M$1000,"&lt;="&amp;C230,Board!N$3:N$1000,"="&amp;""),"")</f>
        <v/>
      </c>
      <c r="E230" t="str">
        <f t="shared" ca="1" si="16"/>
        <v/>
      </c>
      <c r="F230" t="str">
        <f ca="1">IF(TODAY()&gt;=$A230,COUNTIFS(Board!N$3:N$1000,"&lt;="&amp;A230,Board!O$3:O$1000,"="&amp;""),"")</f>
        <v/>
      </c>
      <c r="G230" t="str">
        <f ca="1">IF(TODAY()&gt;=$A230,COUNTIFS(Board!O$3:O$1000,"&lt;="&amp;B230,Board!P$3:P$1000,"="&amp;""),"")</f>
        <v/>
      </c>
      <c r="H230" t="str">
        <f t="shared" ca="1" si="17"/>
        <v/>
      </c>
      <c r="I230" t="str">
        <f ca="1">IF(TODAY()&gt;=$A230,COUNTIFS(Board!P$3:P$1000,"&lt;="&amp;A230,Board!Q$3:Q$1000,"="&amp;""),"")</f>
        <v/>
      </c>
      <c r="J230" t="str">
        <f ca="1">IF(TODAY()&gt;=$A230,COUNTIFS(Board!Q$3:Q$1000,"&lt;="&amp;B230,Board!R$3:R$1000,"="&amp;""),"")</f>
        <v/>
      </c>
      <c r="K230" t="str">
        <f t="shared" ca="1" si="18"/>
        <v/>
      </c>
      <c r="L230" t="str">
        <f ca="1">IF(TODAY()&gt;=A230,COUNTIFS(Board!R$3:R$1000,"&lt;="&amp;A230),"")</f>
        <v/>
      </c>
      <c r="M230" t="str">
        <f t="shared" ca="1" si="15"/>
        <v/>
      </c>
    </row>
    <row r="231" spans="1:13" x14ac:dyDescent="0.25">
      <c r="A231" s="4">
        <v>43028</v>
      </c>
      <c r="B231" t="str">
        <f ca="1">IF(TODAY()&gt;=$A231,COUNTIFS(Board!K$3:K$1000,"&lt;="&amp;A231,Board!L$3:L$1000,"="&amp;""),"")</f>
        <v/>
      </c>
      <c r="C231" t="str">
        <f ca="1">IF(TODAY()&gt;=$A231,COUNTIFS(Board!L$3:L$1000,"&lt;="&amp;B231,Board!M$3:M$1000,"="&amp;""),"")</f>
        <v/>
      </c>
      <c r="D231" t="str">
        <f ca="1">IF(TODAY()&gt;=$A231,COUNTIFS(Board!M$3:M$1000,"&lt;="&amp;C231,Board!N$3:N$1000,"="&amp;""),"")</f>
        <v/>
      </c>
      <c r="E231" t="str">
        <f t="shared" ca="1" si="16"/>
        <v/>
      </c>
      <c r="F231" t="str">
        <f ca="1">IF(TODAY()&gt;=$A231,COUNTIFS(Board!N$3:N$1000,"&lt;="&amp;A231,Board!O$3:O$1000,"="&amp;""),"")</f>
        <v/>
      </c>
      <c r="G231" t="str">
        <f ca="1">IF(TODAY()&gt;=$A231,COUNTIFS(Board!O$3:O$1000,"&lt;="&amp;B231,Board!P$3:P$1000,"="&amp;""),"")</f>
        <v/>
      </c>
      <c r="H231" t="str">
        <f t="shared" ca="1" si="17"/>
        <v/>
      </c>
      <c r="I231" t="str">
        <f ca="1">IF(TODAY()&gt;=$A231,COUNTIFS(Board!P$3:P$1000,"&lt;="&amp;A231,Board!Q$3:Q$1000,"="&amp;""),"")</f>
        <v/>
      </c>
      <c r="J231" t="str">
        <f ca="1">IF(TODAY()&gt;=$A231,COUNTIFS(Board!Q$3:Q$1000,"&lt;="&amp;B231,Board!R$3:R$1000,"="&amp;""),"")</f>
        <v/>
      </c>
      <c r="K231" t="str">
        <f t="shared" ca="1" si="18"/>
        <v/>
      </c>
      <c r="L231" t="str">
        <f ca="1">IF(TODAY()&gt;=A231,COUNTIFS(Board!R$3:R$1000,"&lt;="&amp;A231),"")</f>
        <v/>
      </c>
      <c r="M231" t="str">
        <f t="shared" ca="1" si="15"/>
        <v/>
      </c>
    </row>
    <row r="232" spans="1:13" x14ac:dyDescent="0.25">
      <c r="A232" s="4">
        <v>43029</v>
      </c>
      <c r="B232" t="str">
        <f ca="1">IF(TODAY()&gt;=$A232,COUNTIFS(Board!K$3:K$1000,"&lt;="&amp;A232,Board!L$3:L$1000,"="&amp;""),"")</f>
        <v/>
      </c>
      <c r="C232" t="str">
        <f ca="1">IF(TODAY()&gt;=$A232,COUNTIFS(Board!L$3:L$1000,"&lt;="&amp;B232,Board!M$3:M$1000,"="&amp;""),"")</f>
        <v/>
      </c>
      <c r="D232" t="str">
        <f ca="1">IF(TODAY()&gt;=$A232,COUNTIFS(Board!M$3:M$1000,"&lt;="&amp;C232,Board!N$3:N$1000,"="&amp;""),"")</f>
        <v/>
      </c>
      <c r="E232" t="str">
        <f t="shared" ca="1" si="16"/>
        <v/>
      </c>
      <c r="F232" t="str">
        <f ca="1">IF(TODAY()&gt;=$A232,COUNTIFS(Board!N$3:N$1000,"&lt;="&amp;A232,Board!O$3:O$1000,"="&amp;""),"")</f>
        <v/>
      </c>
      <c r="G232" t="str">
        <f ca="1">IF(TODAY()&gt;=$A232,COUNTIFS(Board!O$3:O$1000,"&lt;="&amp;B232,Board!P$3:P$1000,"="&amp;""),"")</f>
        <v/>
      </c>
      <c r="H232" t="str">
        <f t="shared" ca="1" si="17"/>
        <v/>
      </c>
      <c r="I232" t="str">
        <f ca="1">IF(TODAY()&gt;=$A232,COUNTIFS(Board!P$3:P$1000,"&lt;="&amp;A232,Board!Q$3:Q$1000,"="&amp;""),"")</f>
        <v/>
      </c>
      <c r="J232" t="str">
        <f ca="1">IF(TODAY()&gt;=$A232,COUNTIFS(Board!Q$3:Q$1000,"&lt;="&amp;B232,Board!R$3:R$1000,"="&amp;""),"")</f>
        <v/>
      </c>
      <c r="K232" t="str">
        <f t="shared" ca="1" si="18"/>
        <v/>
      </c>
      <c r="L232" t="str">
        <f ca="1">IF(TODAY()&gt;=A232,COUNTIFS(Board!R$3:R$1000,"&lt;="&amp;A232),"")</f>
        <v/>
      </c>
      <c r="M232" t="str">
        <f t="shared" ca="1" si="15"/>
        <v/>
      </c>
    </row>
    <row r="233" spans="1:13" x14ac:dyDescent="0.25">
      <c r="A233" s="4">
        <v>43030</v>
      </c>
      <c r="B233" t="str">
        <f ca="1">IF(TODAY()&gt;=$A233,COUNTIFS(Board!K$3:K$1000,"&lt;="&amp;A233,Board!L$3:L$1000,"="&amp;""),"")</f>
        <v/>
      </c>
      <c r="C233" t="str">
        <f ca="1">IF(TODAY()&gt;=$A233,COUNTIFS(Board!L$3:L$1000,"&lt;="&amp;B233,Board!M$3:M$1000,"="&amp;""),"")</f>
        <v/>
      </c>
      <c r="D233" t="str">
        <f ca="1">IF(TODAY()&gt;=$A233,COUNTIFS(Board!M$3:M$1000,"&lt;="&amp;C233,Board!N$3:N$1000,"="&amp;""),"")</f>
        <v/>
      </c>
      <c r="E233" t="str">
        <f t="shared" ca="1" si="16"/>
        <v/>
      </c>
      <c r="F233" t="str">
        <f ca="1">IF(TODAY()&gt;=$A233,COUNTIFS(Board!N$3:N$1000,"&lt;="&amp;A233,Board!O$3:O$1000,"="&amp;""),"")</f>
        <v/>
      </c>
      <c r="G233" t="str">
        <f ca="1">IF(TODAY()&gt;=$A233,COUNTIFS(Board!O$3:O$1000,"&lt;="&amp;B233,Board!P$3:P$1000,"="&amp;""),"")</f>
        <v/>
      </c>
      <c r="H233" t="str">
        <f t="shared" ca="1" si="17"/>
        <v/>
      </c>
      <c r="I233" t="str">
        <f ca="1">IF(TODAY()&gt;=$A233,COUNTIFS(Board!P$3:P$1000,"&lt;="&amp;A233,Board!Q$3:Q$1000,"="&amp;""),"")</f>
        <v/>
      </c>
      <c r="J233" t="str">
        <f ca="1">IF(TODAY()&gt;=$A233,COUNTIFS(Board!Q$3:Q$1000,"&lt;="&amp;B233,Board!R$3:R$1000,"="&amp;""),"")</f>
        <v/>
      </c>
      <c r="K233" t="str">
        <f t="shared" ca="1" si="18"/>
        <v/>
      </c>
      <c r="L233" t="str">
        <f ca="1">IF(TODAY()&gt;=A233,COUNTIFS(Board!R$3:R$1000,"&lt;="&amp;A233),"")</f>
        <v/>
      </c>
      <c r="M233" t="str">
        <f t="shared" ca="1" si="15"/>
        <v/>
      </c>
    </row>
    <row r="234" spans="1:13" x14ac:dyDescent="0.25">
      <c r="A234" s="4">
        <v>43031</v>
      </c>
      <c r="B234" t="str">
        <f ca="1">IF(TODAY()&gt;=$A234,COUNTIFS(Board!K$3:K$1000,"&lt;="&amp;A234,Board!L$3:L$1000,"="&amp;""),"")</f>
        <v/>
      </c>
      <c r="C234" t="str">
        <f ca="1">IF(TODAY()&gt;=$A234,COUNTIFS(Board!L$3:L$1000,"&lt;="&amp;B234,Board!M$3:M$1000,"="&amp;""),"")</f>
        <v/>
      </c>
      <c r="D234" t="str">
        <f ca="1">IF(TODAY()&gt;=$A234,COUNTIFS(Board!M$3:M$1000,"&lt;="&amp;C234,Board!N$3:N$1000,"="&amp;""),"")</f>
        <v/>
      </c>
      <c r="E234" t="str">
        <f t="shared" ca="1" si="16"/>
        <v/>
      </c>
      <c r="F234" t="str">
        <f ca="1">IF(TODAY()&gt;=$A234,COUNTIFS(Board!N$3:N$1000,"&lt;="&amp;A234,Board!O$3:O$1000,"="&amp;""),"")</f>
        <v/>
      </c>
      <c r="G234" t="str">
        <f ca="1">IF(TODAY()&gt;=$A234,COUNTIFS(Board!O$3:O$1000,"&lt;="&amp;B234,Board!P$3:P$1000,"="&amp;""),"")</f>
        <v/>
      </c>
      <c r="H234" t="str">
        <f t="shared" ca="1" si="17"/>
        <v/>
      </c>
      <c r="I234" t="str">
        <f ca="1">IF(TODAY()&gt;=$A234,COUNTIFS(Board!P$3:P$1000,"&lt;="&amp;A234,Board!Q$3:Q$1000,"="&amp;""),"")</f>
        <v/>
      </c>
      <c r="J234" t="str">
        <f ca="1">IF(TODAY()&gt;=$A234,COUNTIFS(Board!Q$3:Q$1000,"&lt;="&amp;B234,Board!R$3:R$1000,"="&amp;""),"")</f>
        <v/>
      </c>
      <c r="K234" t="str">
        <f t="shared" ca="1" si="18"/>
        <v/>
      </c>
      <c r="L234" t="str">
        <f ca="1">IF(TODAY()&gt;=A234,COUNTIFS(Board!R$3:R$1000,"&lt;="&amp;A234),"")</f>
        <v/>
      </c>
      <c r="M234" t="str">
        <f t="shared" ca="1" si="15"/>
        <v/>
      </c>
    </row>
    <row r="235" spans="1:13" x14ac:dyDescent="0.25">
      <c r="A235" s="4">
        <v>43032</v>
      </c>
      <c r="B235" t="str">
        <f ca="1">IF(TODAY()&gt;=$A235,COUNTIFS(Board!K$3:K$1000,"&lt;="&amp;A235,Board!L$3:L$1000,"="&amp;""),"")</f>
        <v/>
      </c>
      <c r="C235" t="str">
        <f ca="1">IF(TODAY()&gt;=$A235,COUNTIFS(Board!L$3:L$1000,"&lt;="&amp;B235,Board!M$3:M$1000,"="&amp;""),"")</f>
        <v/>
      </c>
      <c r="D235" t="str">
        <f ca="1">IF(TODAY()&gt;=$A235,COUNTIFS(Board!M$3:M$1000,"&lt;="&amp;C235,Board!N$3:N$1000,"="&amp;""),"")</f>
        <v/>
      </c>
      <c r="E235" t="str">
        <f t="shared" ca="1" si="16"/>
        <v/>
      </c>
      <c r="F235" t="str">
        <f ca="1">IF(TODAY()&gt;=$A235,COUNTIFS(Board!N$3:N$1000,"&lt;="&amp;A235,Board!O$3:O$1000,"="&amp;""),"")</f>
        <v/>
      </c>
      <c r="G235" t="str">
        <f ca="1">IF(TODAY()&gt;=$A235,COUNTIFS(Board!O$3:O$1000,"&lt;="&amp;B235,Board!P$3:P$1000,"="&amp;""),"")</f>
        <v/>
      </c>
      <c r="H235" t="str">
        <f t="shared" ca="1" si="17"/>
        <v/>
      </c>
      <c r="I235" t="str">
        <f ca="1">IF(TODAY()&gt;=$A235,COUNTIFS(Board!P$3:P$1000,"&lt;="&amp;A235,Board!Q$3:Q$1000,"="&amp;""),"")</f>
        <v/>
      </c>
      <c r="J235" t="str">
        <f ca="1">IF(TODAY()&gt;=$A235,COUNTIFS(Board!Q$3:Q$1000,"&lt;="&amp;B235,Board!R$3:R$1000,"="&amp;""),"")</f>
        <v/>
      </c>
      <c r="K235" t="str">
        <f t="shared" ca="1" si="18"/>
        <v/>
      </c>
      <c r="L235" t="str">
        <f ca="1">IF(TODAY()&gt;=A235,COUNTIFS(Board!R$3:R$1000,"&lt;="&amp;A235),"")</f>
        <v/>
      </c>
      <c r="M235" t="str">
        <f t="shared" ca="1" si="15"/>
        <v/>
      </c>
    </row>
    <row r="236" spans="1:13" x14ac:dyDescent="0.25">
      <c r="A236" s="4">
        <v>43033</v>
      </c>
      <c r="B236" t="str">
        <f ca="1">IF(TODAY()&gt;=$A236,COUNTIFS(Board!K$3:K$1000,"&lt;="&amp;A236,Board!L$3:L$1000,"="&amp;""),"")</f>
        <v/>
      </c>
      <c r="C236" t="str">
        <f ca="1">IF(TODAY()&gt;=$A236,COUNTIFS(Board!L$3:L$1000,"&lt;="&amp;B236,Board!M$3:M$1000,"="&amp;""),"")</f>
        <v/>
      </c>
      <c r="D236" t="str">
        <f ca="1">IF(TODAY()&gt;=$A236,COUNTIFS(Board!M$3:M$1000,"&lt;="&amp;C236,Board!N$3:N$1000,"="&amp;""),"")</f>
        <v/>
      </c>
      <c r="E236" t="str">
        <f t="shared" ca="1" si="16"/>
        <v/>
      </c>
      <c r="F236" t="str">
        <f ca="1">IF(TODAY()&gt;=$A236,COUNTIFS(Board!N$3:N$1000,"&lt;="&amp;A236,Board!O$3:O$1000,"="&amp;""),"")</f>
        <v/>
      </c>
      <c r="G236" t="str">
        <f ca="1">IF(TODAY()&gt;=$A236,COUNTIFS(Board!O$3:O$1000,"&lt;="&amp;B236,Board!P$3:P$1000,"="&amp;""),"")</f>
        <v/>
      </c>
      <c r="H236" t="str">
        <f t="shared" ca="1" si="17"/>
        <v/>
      </c>
      <c r="I236" t="str">
        <f ca="1">IF(TODAY()&gt;=$A236,COUNTIFS(Board!P$3:P$1000,"&lt;="&amp;A236,Board!Q$3:Q$1000,"="&amp;""),"")</f>
        <v/>
      </c>
      <c r="J236" t="str">
        <f ca="1">IF(TODAY()&gt;=$A236,COUNTIFS(Board!Q$3:Q$1000,"&lt;="&amp;B236,Board!R$3:R$1000,"="&amp;""),"")</f>
        <v/>
      </c>
      <c r="K236" t="str">
        <f t="shared" ca="1" si="18"/>
        <v/>
      </c>
      <c r="L236" t="str">
        <f ca="1">IF(TODAY()&gt;=A236,COUNTIFS(Board!R$3:R$1000,"&lt;="&amp;A236),"")</f>
        <v/>
      </c>
      <c r="M236" t="str">
        <f t="shared" ca="1" si="15"/>
        <v/>
      </c>
    </row>
    <row r="237" spans="1:13" x14ac:dyDescent="0.25">
      <c r="A237" s="4">
        <v>43034</v>
      </c>
      <c r="B237" t="str">
        <f ca="1">IF(TODAY()&gt;=$A237,COUNTIFS(Board!K$3:K$1000,"&lt;="&amp;A237,Board!L$3:L$1000,"="&amp;""),"")</f>
        <v/>
      </c>
      <c r="C237" t="str">
        <f ca="1">IF(TODAY()&gt;=$A237,COUNTIFS(Board!L$3:L$1000,"&lt;="&amp;B237,Board!M$3:M$1000,"="&amp;""),"")</f>
        <v/>
      </c>
      <c r="D237" t="str">
        <f ca="1">IF(TODAY()&gt;=$A237,COUNTIFS(Board!M$3:M$1000,"&lt;="&amp;C237,Board!N$3:N$1000,"="&amp;""),"")</f>
        <v/>
      </c>
      <c r="E237" t="str">
        <f t="shared" ca="1" si="16"/>
        <v/>
      </c>
      <c r="F237" t="str">
        <f ca="1">IF(TODAY()&gt;=$A237,COUNTIFS(Board!N$3:N$1000,"&lt;="&amp;A237,Board!O$3:O$1000,"="&amp;""),"")</f>
        <v/>
      </c>
      <c r="G237" t="str">
        <f ca="1">IF(TODAY()&gt;=$A237,COUNTIFS(Board!O$3:O$1000,"&lt;="&amp;B237,Board!P$3:P$1000,"="&amp;""),"")</f>
        <v/>
      </c>
      <c r="H237" t="str">
        <f t="shared" ca="1" si="17"/>
        <v/>
      </c>
      <c r="I237" t="str">
        <f ca="1">IF(TODAY()&gt;=$A237,COUNTIFS(Board!P$3:P$1000,"&lt;="&amp;A237,Board!Q$3:Q$1000,"="&amp;""),"")</f>
        <v/>
      </c>
      <c r="J237" t="str">
        <f ca="1">IF(TODAY()&gt;=$A237,COUNTIFS(Board!Q$3:Q$1000,"&lt;="&amp;B237,Board!R$3:R$1000,"="&amp;""),"")</f>
        <v/>
      </c>
      <c r="K237" t="str">
        <f t="shared" ca="1" si="18"/>
        <v/>
      </c>
      <c r="L237" t="str">
        <f ca="1">IF(TODAY()&gt;=A237,COUNTIFS(Board!R$3:R$1000,"&lt;="&amp;A237),"")</f>
        <v/>
      </c>
      <c r="M237" t="str">
        <f t="shared" ca="1" si="15"/>
        <v/>
      </c>
    </row>
    <row r="238" spans="1:13" x14ac:dyDescent="0.25">
      <c r="A238" s="4">
        <v>43035</v>
      </c>
      <c r="B238" t="str">
        <f ca="1">IF(TODAY()&gt;=$A238,COUNTIFS(Board!K$3:K$1000,"&lt;="&amp;A238,Board!L$3:L$1000,"="&amp;""),"")</f>
        <v/>
      </c>
      <c r="C238" t="str">
        <f ca="1">IF(TODAY()&gt;=$A238,COUNTIFS(Board!L$3:L$1000,"&lt;="&amp;B238,Board!M$3:M$1000,"="&amp;""),"")</f>
        <v/>
      </c>
      <c r="D238" t="str">
        <f ca="1">IF(TODAY()&gt;=$A238,COUNTIFS(Board!M$3:M$1000,"&lt;="&amp;C238,Board!N$3:N$1000,"="&amp;""),"")</f>
        <v/>
      </c>
      <c r="E238" t="str">
        <f t="shared" ca="1" si="16"/>
        <v/>
      </c>
      <c r="F238" t="str">
        <f ca="1">IF(TODAY()&gt;=$A238,COUNTIFS(Board!N$3:N$1000,"&lt;="&amp;A238,Board!O$3:O$1000,"="&amp;""),"")</f>
        <v/>
      </c>
      <c r="G238" t="str">
        <f ca="1">IF(TODAY()&gt;=$A238,COUNTIFS(Board!O$3:O$1000,"&lt;="&amp;B238,Board!P$3:P$1000,"="&amp;""),"")</f>
        <v/>
      </c>
      <c r="H238" t="str">
        <f t="shared" ca="1" si="17"/>
        <v/>
      </c>
      <c r="I238" t="str">
        <f ca="1">IF(TODAY()&gt;=$A238,COUNTIFS(Board!P$3:P$1000,"&lt;="&amp;A238,Board!Q$3:Q$1000,"="&amp;""),"")</f>
        <v/>
      </c>
      <c r="J238" t="str">
        <f ca="1">IF(TODAY()&gt;=$A238,COUNTIFS(Board!Q$3:Q$1000,"&lt;="&amp;B238,Board!R$3:R$1000,"="&amp;""),"")</f>
        <v/>
      </c>
      <c r="K238" t="str">
        <f t="shared" ca="1" si="18"/>
        <v/>
      </c>
      <c r="L238" t="str">
        <f ca="1">IF(TODAY()&gt;=A238,COUNTIFS(Board!R$3:R$1000,"&lt;="&amp;A238),"")</f>
        <v/>
      </c>
      <c r="M238" t="str">
        <f t="shared" ca="1" si="15"/>
        <v/>
      </c>
    </row>
    <row r="239" spans="1:13" x14ac:dyDescent="0.25">
      <c r="A239" s="4">
        <v>43036</v>
      </c>
      <c r="B239" t="str">
        <f ca="1">IF(TODAY()&gt;=$A239,COUNTIFS(Board!K$3:K$1000,"&lt;="&amp;A239,Board!L$3:L$1000,"="&amp;""),"")</f>
        <v/>
      </c>
      <c r="C239" t="str">
        <f ca="1">IF(TODAY()&gt;=$A239,COUNTIFS(Board!L$3:L$1000,"&lt;="&amp;B239,Board!M$3:M$1000,"="&amp;""),"")</f>
        <v/>
      </c>
      <c r="D239" t="str">
        <f ca="1">IF(TODAY()&gt;=$A239,COUNTIFS(Board!M$3:M$1000,"&lt;="&amp;C239,Board!N$3:N$1000,"="&amp;""),"")</f>
        <v/>
      </c>
      <c r="E239" t="str">
        <f t="shared" ca="1" si="16"/>
        <v/>
      </c>
      <c r="F239" t="str">
        <f ca="1">IF(TODAY()&gt;=$A239,COUNTIFS(Board!N$3:N$1000,"&lt;="&amp;A239,Board!O$3:O$1000,"="&amp;""),"")</f>
        <v/>
      </c>
      <c r="G239" t="str">
        <f ca="1">IF(TODAY()&gt;=$A239,COUNTIFS(Board!O$3:O$1000,"&lt;="&amp;B239,Board!P$3:P$1000,"="&amp;""),"")</f>
        <v/>
      </c>
      <c r="H239" t="str">
        <f t="shared" ca="1" si="17"/>
        <v/>
      </c>
      <c r="I239" t="str">
        <f ca="1">IF(TODAY()&gt;=$A239,COUNTIFS(Board!P$3:P$1000,"&lt;="&amp;A239,Board!Q$3:Q$1000,"="&amp;""),"")</f>
        <v/>
      </c>
      <c r="J239" t="str">
        <f ca="1">IF(TODAY()&gt;=$A239,COUNTIFS(Board!Q$3:Q$1000,"&lt;="&amp;B239,Board!R$3:R$1000,"="&amp;""),"")</f>
        <v/>
      </c>
      <c r="K239" t="str">
        <f t="shared" ca="1" si="18"/>
        <v/>
      </c>
      <c r="L239" t="str">
        <f ca="1">IF(TODAY()&gt;=A239,COUNTIFS(Board!R$3:R$1000,"&lt;="&amp;A239),"")</f>
        <v/>
      </c>
      <c r="M239" t="str">
        <f t="shared" ca="1" si="15"/>
        <v/>
      </c>
    </row>
    <row r="240" spans="1:13" x14ac:dyDescent="0.25">
      <c r="A240" s="4">
        <v>43037</v>
      </c>
      <c r="B240" t="str">
        <f ca="1">IF(TODAY()&gt;=$A240,COUNTIFS(Board!K$3:K$1000,"&lt;="&amp;A240,Board!L$3:L$1000,"="&amp;""),"")</f>
        <v/>
      </c>
      <c r="C240" t="str">
        <f ca="1">IF(TODAY()&gt;=$A240,COUNTIFS(Board!L$3:L$1000,"&lt;="&amp;B240,Board!M$3:M$1000,"="&amp;""),"")</f>
        <v/>
      </c>
      <c r="D240" t="str">
        <f ca="1">IF(TODAY()&gt;=$A240,COUNTIFS(Board!M$3:M$1000,"&lt;="&amp;C240,Board!N$3:N$1000,"="&amp;""),"")</f>
        <v/>
      </c>
      <c r="E240" t="str">
        <f t="shared" ca="1" si="16"/>
        <v/>
      </c>
      <c r="F240" t="str">
        <f ca="1">IF(TODAY()&gt;=$A240,COUNTIFS(Board!N$3:N$1000,"&lt;="&amp;A240,Board!O$3:O$1000,"="&amp;""),"")</f>
        <v/>
      </c>
      <c r="G240" t="str">
        <f ca="1">IF(TODAY()&gt;=$A240,COUNTIFS(Board!O$3:O$1000,"&lt;="&amp;B240,Board!P$3:P$1000,"="&amp;""),"")</f>
        <v/>
      </c>
      <c r="H240" t="str">
        <f t="shared" ca="1" si="17"/>
        <v/>
      </c>
      <c r="I240" t="str">
        <f ca="1">IF(TODAY()&gt;=$A240,COUNTIFS(Board!P$3:P$1000,"&lt;="&amp;A240,Board!Q$3:Q$1000,"="&amp;""),"")</f>
        <v/>
      </c>
      <c r="J240" t="str">
        <f ca="1">IF(TODAY()&gt;=$A240,COUNTIFS(Board!Q$3:Q$1000,"&lt;="&amp;B240,Board!R$3:R$1000,"="&amp;""),"")</f>
        <v/>
      </c>
      <c r="K240" t="str">
        <f t="shared" ca="1" si="18"/>
        <v/>
      </c>
      <c r="L240" t="str">
        <f ca="1">IF(TODAY()&gt;=A240,COUNTIFS(Board!R$3:R$1000,"&lt;="&amp;A240),"")</f>
        <v/>
      </c>
      <c r="M240" t="str">
        <f t="shared" ca="1" si="15"/>
        <v/>
      </c>
    </row>
    <row r="241" spans="1:13" x14ac:dyDescent="0.25">
      <c r="A241" s="4">
        <v>43038</v>
      </c>
      <c r="B241" t="str">
        <f ca="1">IF(TODAY()&gt;=$A241,COUNTIFS(Board!K$3:K$1000,"&lt;="&amp;A241,Board!L$3:L$1000,"="&amp;""),"")</f>
        <v/>
      </c>
      <c r="C241" t="str">
        <f ca="1">IF(TODAY()&gt;=$A241,COUNTIFS(Board!L$3:L$1000,"&lt;="&amp;B241,Board!M$3:M$1000,"="&amp;""),"")</f>
        <v/>
      </c>
      <c r="D241" t="str">
        <f ca="1">IF(TODAY()&gt;=$A241,COUNTIFS(Board!M$3:M$1000,"&lt;="&amp;C241,Board!N$3:N$1000,"="&amp;""),"")</f>
        <v/>
      </c>
      <c r="E241" t="str">
        <f t="shared" ca="1" si="16"/>
        <v/>
      </c>
      <c r="F241" t="str">
        <f ca="1">IF(TODAY()&gt;=$A241,COUNTIFS(Board!N$3:N$1000,"&lt;="&amp;A241,Board!O$3:O$1000,"="&amp;""),"")</f>
        <v/>
      </c>
      <c r="G241" t="str">
        <f ca="1">IF(TODAY()&gt;=$A241,COUNTIFS(Board!O$3:O$1000,"&lt;="&amp;B241,Board!P$3:P$1000,"="&amp;""),"")</f>
        <v/>
      </c>
      <c r="H241" t="str">
        <f t="shared" ca="1" si="17"/>
        <v/>
      </c>
      <c r="I241" t="str">
        <f ca="1">IF(TODAY()&gt;=$A241,COUNTIFS(Board!P$3:P$1000,"&lt;="&amp;A241,Board!Q$3:Q$1000,"="&amp;""),"")</f>
        <v/>
      </c>
      <c r="J241" t="str">
        <f ca="1">IF(TODAY()&gt;=$A241,COUNTIFS(Board!Q$3:Q$1000,"&lt;="&amp;B241,Board!R$3:R$1000,"="&amp;""),"")</f>
        <v/>
      </c>
      <c r="K241" t="str">
        <f t="shared" ca="1" si="18"/>
        <v/>
      </c>
      <c r="L241" t="str">
        <f ca="1">IF(TODAY()&gt;=A241,COUNTIFS(Board!R$3:R$1000,"&lt;="&amp;A241),"")</f>
        <v/>
      </c>
      <c r="M241" t="str">
        <f t="shared" ca="1" si="15"/>
        <v/>
      </c>
    </row>
    <row r="242" spans="1:13" x14ac:dyDescent="0.25">
      <c r="A242" s="4">
        <v>43039</v>
      </c>
      <c r="B242" t="str">
        <f ca="1">IF(TODAY()&gt;=$A242,COUNTIFS(Board!K$3:K$1000,"&lt;="&amp;A242,Board!L$3:L$1000,"="&amp;""),"")</f>
        <v/>
      </c>
      <c r="C242" t="str">
        <f ca="1">IF(TODAY()&gt;=$A242,COUNTIFS(Board!L$3:L$1000,"&lt;="&amp;B242,Board!M$3:M$1000,"="&amp;""),"")</f>
        <v/>
      </c>
      <c r="D242" t="str">
        <f ca="1">IF(TODAY()&gt;=$A242,COUNTIFS(Board!M$3:M$1000,"&lt;="&amp;C242,Board!N$3:N$1000,"="&amp;""),"")</f>
        <v/>
      </c>
      <c r="E242" t="str">
        <f t="shared" ca="1" si="16"/>
        <v/>
      </c>
      <c r="F242" t="str">
        <f ca="1">IF(TODAY()&gt;=$A242,COUNTIFS(Board!N$3:N$1000,"&lt;="&amp;A242,Board!O$3:O$1000,"="&amp;""),"")</f>
        <v/>
      </c>
      <c r="G242" t="str">
        <f ca="1">IF(TODAY()&gt;=$A242,COUNTIFS(Board!O$3:O$1000,"&lt;="&amp;B242,Board!P$3:P$1000,"="&amp;""),"")</f>
        <v/>
      </c>
      <c r="H242" t="str">
        <f t="shared" ca="1" si="17"/>
        <v/>
      </c>
      <c r="I242" t="str">
        <f ca="1">IF(TODAY()&gt;=$A242,COUNTIFS(Board!P$3:P$1000,"&lt;="&amp;A242,Board!Q$3:Q$1000,"="&amp;""),"")</f>
        <v/>
      </c>
      <c r="J242" t="str">
        <f ca="1">IF(TODAY()&gt;=$A242,COUNTIFS(Board!Q$3:Q$1000,"&lt;="&amp;B242,Board!R$3:R$1000,"="&amp;""),"")</f>
        <v/>
      </c>
      <c r="K242" t="str">
        <f t="shared" ca="1" si="18"/>
        <v/>
      </c>
      <c r="L242" t="str">
        <f ca="1">IF(TODAY()&gt;=A242,COUNTIFS(Board!R$3:R$1000,"&lt;="&amp;A242),"")</f>
        <v/>
      </c>
      <c r="M242" t="str">
        <f t="shared" ca="1" si="15"/>
        <v/>
      </c>
    </row>
    <row r="243" spans="1:13" x14ac:dyDescent="0.25">
      <c r="A243" s="4">
        <v>43040</v>
      </c>
      <c r="B243" t="str">
        <f ca="1">IF(TODAY()&gt;=$A243,COUNTIFS(Board!K$3:K$1000,"&lt;="&amp;A243,Board!L$3:L$1000,"="&amp;""),"")</f>
        <v/>
      </c>
      <c r="C243" t="str">
        <f ca="1">IF(TODAY()&gt;=$A243,COUNTIFS(Board!L$3:L$1000,"&lt;="&amp;B243,Board!M$3:M$1000,"="&amp;""),"")</f>
        <v/>
      </c>
      <c r="D243" t="str">
        <f ca="1">IF(TODAY()&gt;=$A243,COUNTIFS(Board!M$3:M$1000,"&lt;="&amp;C243,Board!N$3:N$1000,"="&amp;""),"")</f>
        <v/>
      </c>
      <c r="E243" t="str">
        <f t="shared" ca="1" si="16"/>
        <v/>
      </c>
      <c r="F243" t="str">
        <f ca="1">IF(TODAY()&gt;=$A243,COUNTIFS(Board!N$3:N$1000,"&lt;="&amp;A243,Board!O$3:O$1000,"="&amp;""),"")</f>
        <v/>
      </c>
      <c r="G243" t="str">
        <f ca="1">IF(TODAY()&gt;=$A243,COUNTIFS(Board!O$3:O$1000,"&lt;="&amp;B243,Board!P$3:P$1000,"="&amp;""),"")</f>
        <v/>
      </c>
      <c r="H243" t="str">
        <f t="shared" ca="1" si="17"/>
        <v/>
      </c>
      <c r="I243" t="str">
        <f ca="1">IF(TODAY()&gt;=$A243,COUNTIFS(Board!P$3:P$1000,"&lt;="&amp;A243,Board!Q$3:Q$1000,"="&amp;""),"")</f>
        <v/>
      </c>
      <c r="J243" t="str">
        <f ca="1">IF(TODAY()&gt;=$A243,COUNTIFS(Board!Q$3:Q$1000,"&lt;="&amp;B243,Board!R$3:R$1000,"="&amp;""),"")</f>
        <v/>
      </c>
      <c r="K243" t="str">
        <f t="shared" ca="1" si="18"/>
        <v/>
      </c>
      <c r="L243" t="str">
        <f ca="1">IF(TODAY()&gt;=A243,COUNTIFS(Board!R$3:R$1000,"&lt;="&amp;A243),"")</f>
        <v/>
      </c>
      <c r="M243" t="str">
        <f t="shared" ca="1" si="15"/>
        <v/>
      </c>
    </row>
    <row r="244" spans="1:13" x14ac:dyDescent="0.25">
      <c r="A244" s="4">
        <v>43041</v>
      </c>
      <c r="B244" t="str">
        <f ca="1">IF(TODAY()&gt;=$A244,COUNTIFS(Board!K$3:K$1000,"&lt;="&amp;A244,Board!L$3:L$1000,"="&amp;""),"")</f>
        <v/>
      </c>
      <c r="C244" t="str">
        <f ca="1">IF(TODAY()&gt;=$A244,COUNTIFS(Board!L$3:L$1000,"&lt;="&amp;B244,Board!M$3:M$1000,"="&amp;""),"")</f>
        <v/>
      </c>
      <c r="D244" t="str">
        <f ca="1">IF(TODAY()&gt;=$A244,COUNTIFS(Board!M$3:M$1000,"&lt;="&amp;C244,Board!N$3:N$1000,"="&amp;""),"")</f>
        <v/>
      </c>
      <c r="E244" t="str">
        <f t="shared" ca="1" si="16"/>
        <v/>
      </c>
      <c r="F244" t="str">
        <f ca="1">IF(TODAY()&gt;=$A244,COUNTIFS(Board!N$3:N$1000,"&lt;="&amp;A244,Board!O$3:O$1000,"="&amp;""),"")</f>
        <v/>
      </c>
      <c r="G244" t="str">
        <f ca="1">IF(TODAY()&gt;=$A244,COUNTIFS(Board!O$3:O$1000,"&lt;="&amp;B244,Board!P$3:P$1000,"="&amp;""),"")</f>
        <v/>
      </c>
      <c r="H244" t="str">
        <f t="shared" ca="1" si="17"/>
        <v/>
      </c>
      <c r="I244" t="str">
        <f ca="1">IF(TODAY()&gt;=$A244,COUNTIFS(Board!P$3:P$1000,"&lt;="&amp;A244,Board!Q$3:Q$1000,"="&amp;""),"")</f>
        <v/>
      </c>
      <c r="J244" t="str">
        <f ca="1">IF(TODAY()&gt;=$A244,COUNTIFS(Board!Q$3:Q$1000,"&lt;="&amp;B244,Board!R$3:R$1000,"="&amp;""),"")</f>
        <v/>
      </c>
      <c r="K244" t="str">
        <f t="shared" ca="1" si="18"/>
        <v/>
      </c>
      <c r="L244" t="str">
        <f ca="1">IF(TODAY()&gt;=A244,COUNTIFS(Board!R$3:R$1000,"&lt;="&amp;A244),"")</f>
        <v/>
      </c>
      <c r="M244" t="str">
        <f t="shared" ca="1" si="15"/>
        <v/>
      </c>
    </row>
    <row r="245" spans="1:13" x14ac:dyDescent="0.25">
      <c r="A245" s="4">
        <v>43042</v>
      </c>
      <c r="B245" t="str">
        <f ca="1">IF(TODAY()&gt;=$A245,COUNTIFS(Board!K$3:K$1000,"&lt;="&amp;A245,Board!L$3:L$1000,"="&amp;""),"")</f>
        <v/>
      </c>
      <c r="C245" t="str">
        <f ca="1">IF(TODAY()&gt;=$A245,COUNTIFS(Board!L$3:L$1000,"&lt;="&amp;B245,Board!M$3:M$1000,"="&amp;""),"")</f>
        <v/>
      </c>
      <c r="D245" t="str">
        <f ca="1">IF(TODAY()&gt;=$A245,COUNTIFS(Board!M$3:M$1000,"&lt;="&amp;C245,Board!N$3:N$1000,"="&amp;""),"")</f>
        <v/>
      </c>
      <c r="E245" t="str">
        <f t="shared" ca="1" si="16"/>
        <v/>
      </c>
      <c r="F245" t="str">
        <f ca="1">IF(TODAY()&gt;=$A245,COUNTIFS(Board!N$3:N$1000,"&lt;="&amp;A245,Board!O$3:O$1000,"="&amp;""),"")</f>
        <v/>
      </c>
      <c r="G245" t="str">
        <f ca="1">IF(TODAY()&gt;=$A245,COUNTIFS(Board!O$3:O$1000,"&lt;="&amp;B245,Board!P$3:P$1000,"="&amp;""),"")</f>
        <v/>
      </c>
      <c r="H245" t="str">
        <f t="shared" ca="1" si="17"/>
        <v/>
      </c>
      <c r="I245" t="str">
        <f ca="1">IF(TODAY()&gt;=$A245,COUNTIFS(Board!P$3:P$1000,"&lt;="&amp;A245,Board!Q$3:Q$1000,"="&amp;""),"")</f>
        <v/>
      </c>
      <c r="J245" t="str">
        <f ca="1">IF(TODAY()&gt;=$A245,COUNTIFS(Board!Q$3:Q$1000,"&lt;="&amp;B245,Board!R$3:R$1000,"="&amp;""),"")</f>
        <v/>
      </c>
      <c r="K245" t="str">
        <f t="shared" ca="1" si="18"/>
        <v/>
      </c>
      <c r="L245" t="str">
        <f ca="1">IF(TODAY()&gt;=A245,COUNTIFS(Board!R$3:R$1000,"&lt;="&amp;A245),"")</f>
        <v/>
      </c>
      <c r="M245" t="str">
        <f t="shared" ca="1" si="15"/>
        <v/>
      </c>
    </row>
    <row r="246" spans="1:13" x14ac:dyDescent="0.25">
      <c r="A246" s="4">
        <v>43043</v>
      </c>
      <c r="B246" t="str">
        <f ca="1">IF(TODAY()&gt;=$A246,COUNTIFS(Board!K$3:K$1000,"&lt;="&amp;A246,Board!L$3:L$1000,"="&amp;""),"")</f>
        <v/>
      </c>
      <c r="C246" t="str">
        <f ca="1">IF(TODAY()&gt;=$A246,COUNTIFS(Board!L$3:L$1000,"&lt;="&amp;B246,Board!M$3:M$1000,"="&amp;""),"")</f>
        <v/>
      </c>
      <c r="D246" t="str">
        <f ca="1">IF(TODAY()&gt;=$A246,COUNTIFS(Board!M$3:M$1000,"&lt;="&amp;C246,Board!N$3:N$1000,"="&amp;""),"")</f>
        <v/>
      </c>
      <c r="E246" t="str">
        <f t="shared" ca="1" si="16"/>
        <v/>
      </c>
      <c r="F246" t="str">
        <f ca="1">IF(TODAY()&gt;=$A246,COUNTIFS(Board!N$3:N$1000,"&lt;="&amp;A246,Board!O$3:O$1000,"="&amp;""),"")</f>
        <v/>
      </c>
      <c r="G246" t="str">
        <f ca="1">IF(TODAY()&gt;=$A246,COUNTIFS(Board!O$3:O$1000,"&lt;="&amp;B246,Board!P$3:P$1000,"="&amp;""),"")</f>
        <v/>
      </c>
      <c r="H246" t="str">
        <f t="shared" ca="1" si="17"/>
        <v/>
      </c>
      <c r="I246" t="str">
        <f ca="1">IF(TODAY()&gt;=$A246,COUNTIFS(Board!P$3:P$1000,"&lt;="&amp;A246,Board!Q$3:Q$1000,"="&amp;""),"")</f>
        <v/>
      </c>
      <c r="J246" t="str">
        <f ca="1">IF(TODAY()&gt;=$A246,COUNTIFS(Board!Q$3:Q$1000,"&lt;="&amp;B246,Board!R$3:R$1000,"="&amp;""),"")</f>
        <v/>
      </c>
      <c r="K246" t="str">
        <f t="shared" ca="1" si="18"/>
        <v/>
      </c>
      <c r="L246" t="str">
        <f ca="1">IF(TODAY()&gt;=A246,COUNTIFS(Board!R$3:R$1000,"&lt;="&amp;A246),"")</f>
        <v/>
      </c>
      <c r="M246" t="str">
        <f t="shared" ca="1" si="15"/>
        <v/>
      </c>
    </row>
    <row r="247" spans="1:13" x14ac:dyDescent="0.25">
      <c r="A247" s="4">
        <v>43044</v>
      </c>
      <c r="B247" t="str">
        <f ca="1">IF(TODAY()&gt;=$A247,COUNTIFS(Board!K$3:K$1000,"&lt;="&amp;A247,Board!L$3:L$1000,"="&amp;""),"")</f>
        <v/>
      </c>
      <c r="C247" t="str">
        <f ca="1">IF(TODAY()&gt;=$A247,COUNTIFS(Board!L$3:L$1000,"&lt;="&amp;B247,Board!M$3:M$1000,"="&amp;""),"")</f>
        <v/>
      </c>
      <c r="D247" t="str">
        <f ca="1">IF(TODAY()&gt;=$A247,COUNTIFS(Board!M$3:M$1000,"&lt;="&amp;C247,Board!N$3:N$1000,"="&amp;""),"")</f>
        <v/>
      </c>
      <c r="E247" t="str">
        <f t="shared" ca="1" si="16"/>
        <v/>
      </c>
      <c r="F247" t="str">
        <f ca="1">IF(TODAY()&gt;=$A247,COUNTIFS(Board!N$3:N$1000,"&lt;="&amp;A247,Board!O$3:O$1000,"="&amp;""),"")</f>
        <v/>
      </c>
      <c r="G247" t="str">
        <f ca="1">IF(TODAY()&gt;=$A247,COUNTIFS(Board!O$3:O$1000,"&lt;="&amp;B247,Board!P$3:P$1000,"="&amp;""),"")</f>
        <v/>
      </c>
      <c r="H247" t="str">
        <f t="shared" ca="1" si="17"/>
        <v/>
      </c>
      <c r="I247" t="str">
        <f ca="1">IF(TODAY()&gt;=$A247,COUNTIFS(Board!P$3:P$1000,"&lt;="&amp;A247,Board!Q$3:Q$1000,"="&amp;""),"")</f>
        <v/>
      </c>
      <c r="J247" t="str">
        <f ca="1">IF(TODAY()&gt;=$A247,COUNTIFS(Board!Q$3:Q$1000,"&lt;="&amp;B247,Board!R$3:R$1000,"="&amp;""),"")</f>
        <v/>
      </c>
      <c r="K247" t="str">
        <f t="shared" ca="1" si="18"/>
        <v/>
      </c>
      <c r="L247" t="str">
        <f ca="1">IF(TODAY()&gt;=A247,COUNTIFS(Board!R$3:R$1000,"&lt;="&amp;A247),"")</f>
        <v/>
      </c>
      <c r="M247" t="str">
        <f t="shared" ca="1" si="15"/>
        <v/>
      </c>
    </row>
    <row r="248" spans="1:13" x14ac:dyDescent="0.25">
      <c r="A248" s="4">
        <v>43045</v>
      </c>
      <c r="B248" t="str">
        <f ca="1">IF(TODAY()&gt;=$A248,COUNTIFS(Board!K$3:K$1000,"&lt;="&amp;A248,Board!L$3:L$1000,"="&amp;""),"")</f>
        <v/>
      </c>
      <c r="C248" t="str">
        <f ca="1">IF(TODAY()&gt;=$A248,COUNTIFS(Board!L$3:L$1000,"&lt;="&amp;B248,Board!M$3:M$1000,"="&amp;""),"")</f>
        <v/>
      </c>
      <c r="D248" t="str">
        <f ca="1">IF(TODAY()&gt;=$A248,COUNTIFS(Board!M$3:M$1000,"&lt;="&amp;C248,Board!N$3:N$1000,"="&amp;""),"")</f>
        <v/>
      </c>
      <c r="E248" t="str">
        <f t="shared" ca="1" si="16"/>
        <v/>
      </c>
      <c r="F248" t="str">
        <f ca="1">IF(TODAY()&gt;=$A248,COUNTIFS(Board!N$3:N$1000,"&lt;="&amp;A248,Board!O$3:O$1000,"="&amp;""),"")</f>
        <v/>
      </c>
      <c r="G248" t="str">
        <f ca="1">IF(TODAY()&gt;=$A248,COUNTIFS(Board!O$3:O$1000,"&lt;="&amp;B248,Board!P$3:P$1000,"="&amp;""),"")</f>
        <v/>
      </c>
      <c r="H248" t="str">
        <f t="shared" ca="1" si="17"/>
        <v/>
      </c>
      <c r="I248" t="str">
        <f ca="1">IF(TODAY()&gt;=$A248,COUNTIFS(Board!P$3:P$1000,"&lt;="&amp;A248,Board!Q$3:Q$1000,"="&amp;""),"")</f>
        <v/>
      </c>
      <c r="J248" t="str">
        <f ca="1">IF(TODAY()&gt;=$A248,COUNTIFS(Board!Q$3:Q$1000,"&lt;="&amp;B248,Board!R$3:R$1000,"="&amp;""),"")</f>
        <v/>
      </c>
      <c r="K248" t="str">
        <f t="shared" ca="1" si="18"/>
        <v/>
      </c>
      <c r="L248" t="str">
        <f ca="1">IF(TODAY()&gt;=A248,COUNTIFS(Board!R$3:R$1000,"&lt;="&amp;A248),"")</f>
        <v/>
      </c>
      <c r="M248" t="str">
        <f t="shared" ca="1" si="15"/>
        <v/>
      </c>
    </row>
    <row r="249" spans="1:13" x14ac:dyDescent="0.25">
      <c r="A249" s="4">
        <v>43046</v>
      </c>
      <c r="B249" t="str">
        <f ca="1">IF(TODAY()&gt;=$A249,COUNTIFS(Board!K$3:K$1000,"&lt;="&amp;A249,Board!L$3:L$1000,"="&amp;""),"")</f>
        <v/>
      </c>
      <c r="C249" t="str">
        <f ca="1">IF(TODAY()&gt;=$A249,COUNTIFS(Board!L$3:L$1000,"&lt;="&amp;B249,Board!M$3:M$1000,"="&amp;""),"")</f>
        <v/>
      </c>
      <c r="D249" t="str">
        <f ca="1">IF(TODAY()&gt;=$A249,COUNTIFS(Board!M$3:M$1000,"&lt;="&amp;C249,Board!N$3:N$1000,"="&amp;""),"")</f>
        <v/>
      </c>
      <c r="E249" t="str">
        <f t="shared" ca="1" si="16"/>
        <v/>
      </c>
      <c r="F249" t="str">
        <f ca="1">IF(TODAY()&gt;=$A249,COUNTIFS(Board!N$3:N$1000,"&lt;="&amp;A249,Board!O$3:O$1000,"="&amp;""),"")</f>
        <v/>
      </c>
      <c r="G249" t="str">
        <f ca="1">IF(TODAY()&gt;=$A249,COUNTIFS(Board!O$3:O$1000,"&lt;="&amp;B249,Board!P$3:P$1000,"="&amp;""),"")</f>
        <v/>
      </c>
      <c r="H249" t="str">
        <f t="shared" ca="1" si="17"/>
        <v/>
      </c>
      <c r="I249" t="str">
        <f ca="1">IF(TODAY()&gt;=$A249,COUNTIFS(Board!P$3:P$1000,"&lt;="&amp;A249,Board!Q$3:Q$1000,"="&amp;""),"")</f>
        <v/>
      </c>
      <c r="J249" t="str">
        <f ca="1">IF(TODAY()&gt;=$A249,COUNTIFS(Board!Q$3:Q$1000,"&lt;="&amp;B249,Board!R$3:R$1000,"="&amp;""),"")</f>
        <v/>
      </c>
      <c r="K249" t="str">
        <f t="shared" ca="1" si="18"/>
        <v/>
      </c>
      <c r="L249" t="str">
        <f ca="1">IF(TODAY()&gt;=A249,COUNTIFS(Board!R$3:R$1000,"&lt;="&amp;A249),"")</f>
        <v/>
      </c>
      <c r="M249" t="str">
        <f t="shared" ca="1" si="15"/>
        <v/>
      </c>
    </row>
    <row r="250" spans="1:13" x14ac:dyDescent="0.25">
      <c r="A250" s="4">
        <v>43047</v>
      </c>
      <c r="B250" t="str">
        <f ca="1">IF(TODAY()&gt;=$A250,COUNTIFS(Board!K$3:K$1000,"&lt;="&amp;A250,Board!L$3:L$1000,"="&amp;""),"")</f>
        <v/>
      </c>
      <c r="C250" t="str">
        <f ca="1">IF(TODAY()&gt;=$A250,COUNTIFS(Board!L$3:L$1000,"&lt;="&amp;B250,Board!M$3:M$1000,"="&amp;""),"")</f>
        <v/>
      </c>
      <c r="D250" t="str">
        <f ca="1">IF(TODAY()&gt;=$A250,COUNTIFS(Board!M$3:M$1000,"&lt;="&amp;C250,Board!N$3:N$1000,"="&amp;""),"")</f>
        <v/>
      </c>
      <c r="E250" t="str">
        <f t="shared" ca="1" si="16"/>
        <v/>
      </c>
      <c r="F250" t="str">
        <f ca="1">IF(TODAY()&gt;=$A250,COUNTIFS(Board!N$3:N$1000,"&lt;="&amp;A250,Board!O$3:O$1000,"="&amp;""),"")</f>
        <v/>
      </c>
      <c r="G250" t="str">
        <f ca="1">IF(TODAY()&gt;=$A250,COUNTIFS(Board!O$3:O$1000,"&lt;="&amp;B250,Board!P$3:P$1000,"="&amp;""),"")</f>
        <v/>
      </c>
      <c r="H250" t="str">
        <f t="shared" ca="1" si="17"/>
        <v/>
      </c>
      <c r="I250" t="str">
        <f ca="1">IF(TODAY()&gt;=$A250,COUNTIFS(Board!P$3:P$1000,"&lt;="&amp;A250,Board!Q$3:Q$1000,"="&amp;""),"")</f>
        <v/>
      </c>
      <c r="J250" t="str">
        <f ca="1">IF(TODAY()&gt;=$A250,COUNTIFS(Board!Q$3:Q$1000,"&lt;="&amp;B250,Board!R$3:R$1000,"="&amp;""),"")</f>
        <v/>
      </c>
      <c r="K250" t="str">
        <f t="shared" ca="1" si="18"/>
        <v/>
      </c>
      <c r="L250" t="str">
        <f ca="1">IF(TODAY()&gt;=A250,COUNTIFS(Board!R$3:R$1000,"&lt;="&amp;A250),"")</f>
        <v/>
      </c>
      <c r="M250" t="str">
        <f t="shared" ca="1" si="15"/>
        <v/>
      </c>
    </row>
    <row r="251" spans="1:13" x14ac:dyDescent="0.25">
      <c r="A251" s="4">
        <v>43048</v>
      </c>
      <c r="B251" t="str">
        <f ca="1">IF(TODAY()&gt;=$A251,COUNTIFS(Board!K$3:K$1000,"&lt;="&amp;A251,Board!L$3:L$1000,"="&amp;""),"")</f>
        <v/>
      </c>
      <c r="C251" t="str">
        <f ca="1">IF(TODAY()&gt;=$A251,COUNTIFS(Board!L$3:L$1000,"&lt;="&amp;B251,Board!M$3:M$1000,"="&amp;""),"")</f>
        <v/>
      </c>
      <c r="D251" t="str">
        <f ca="1">IF(TODAY()&gt;=$A251,COUNTIFS(Board!M$3:M$1000,"&lt;="&amp;C251,Board!N$3:N$1000,"="&amp;""),"")</f>
        <v/>
      </c>
      <c r="E251" t="str">
        <f t="shared" ca="1" si="16"/>
        <v/>
      </c>
      <c r="F251" t="str">
        <f ca="1">IF(TODAY()&gt;=$A251,COUNTIFS(Board!N$3:N$1000,"&lt;="&amp;A251,Board!O$3:O$1000,"="&amp;""),"")</f>
        <v/>
      </c>
      <c r="G251" t="str">
        <f ca="1">IF(TODAY()&gt;=$A251,COUNTIFS(Board!O$3:O$1000,"&lt;="&amp;B251,Board!P$3:P$1000,"="&amp;""),"")</f>
        <v/>
      </c>
      <c r="H251" t="str">
        <f t="shared" ca="1" si="17"/>
        <v/>
      </c>
      <c r="I251" t="str">
        <f ca="1">IF(TODAY()&gt;=$A251,COUNTIFS(Board!P$3:P$1000,"&lt;="&amp;A251,Board!Q$3:Q$1000,"="&amp;""),"")</f>
        <v/>
      </c>
      <c r="J251" t="str">
        <f ca="1">IF(TODAY()&gt;=$A251,COUNTIFS(Board!Q$3:Q$1000,"&lt;="&amp;B251,Board!R$3:R$1000,"="&amp;""),"")</f>
        <v/>
      </c>
      <c r="K251" t="str">
        <f t="shared" ca="1" si="18"/>
        <v/>
      </c>
      <c r="L251" t="str">
        <f ca="1">IF(TODAY()&gt;=A251,COUNTIFS(Board!R$3:R$1000,"&lt;="&amp;A251),"")</f>
        <v/>
      </c>
      <c r="M251" t="str">
        <f t="shared" ca="1" si="15"/>
        <v/>
      </c>
    </row>
    <row r="252" spans="1:13" x14ac:dyDescent="0.25">
      <c r="A252" s="4">
        <v>43049</v>
      </c>
      <c r="B252" t="str">
        <f ca="1">IF(TODAY()&gt;=$A252,COUNTIFS(Board!K$3:K$1000,"&lt;="&amp;A252,Board!L$3:L$1000,"="&amp;""),"")</f>
        <v/>
      </c>
      <c r="C252" t="str">
        <f ca="1">IF(TODAY()&gt;=$A252,COUNTIFS(Board!L$3:L$1000,"&lt;="&amp;B252,Board!M$3:M$1000,"="&amp;""),"")</f>
        <v/>
      </c>
      <c r="D252" t="str">
        <f ca="1">IF(TODAY()&gt;=$A252,COUNTIFS(Board!M$3:M$1000,"&lt;="&amp;C252,Board!N$3:N$1000,"="&amp;""),"")</f>
        <v/>
      </c>
      <c r="E252" t="str">
        <f t="shared" ca="1" si="16"/>
        <v/>
      </c>
      <c r="F252" t="str">
        <f ca="1">IF(TODAY()&gt;=$A252,COUNTIFS(Board!N$3:N$1000,"&lt;="&amp;A252,Board!O$3:O$1000,"="&amp;""),"")</f>
        <v/>
      </c>
      <c r="G252" t="str">
        <f ca="1">IF(TODAY()&gt;=$A252,COUNTIFS(Board!O$3:O$1000,"&lt;="&amp;B252,Board!P$3:P$1000,"="&amp;""),"")</f>
        <v/>
      </c>
      <c r="H252" t="str">
        <f t="shared" ca="1" si="17"/>
        <v/>
      </c>
      <c r="I252" t="str">
        <f ca="1">IF(TODAY()&gt;=$A252,COUNTIFS(Board!P$3:P$1000,"&lt;="&amp;A252,Board!Q$3:Q$1000,"="&amp;""),"")</f>
        <v/>
      </c>
      <c r="J252" t="str">
        <f ca="1">IF(TODAY()&gt;=$A252,COUNTIFS(Board!Q$3:Q$1000,"&lt;="&amp;B252,Board!R$3:R$1000,"="&amp;""),"")</f>
        <v/>
      </c>
      <c r="K252" t="str">
        <f t="shared" ca="1" si="18"/>
        <v/>
      </c>
      <c r="L252" t="str">
        <f ca="1">IF(TODAY()&gt;=A252,COUNTIFS(Board!R$3:R$1000,"&lt;="&amp;A252),"")</f>
        <v/>
      </c>
      <c r="M252" t="str">
        <f t="shared" ca="1" si="15"/>
        <v/>
      </c>
    </row>
    <row r="253" spans="1:13" x14ac:dyDescent="0.25">
      <c r="A253" s="4">
        <v>43050</v>
      </c>
      <c r="B253" t="str">
        <f ca="1">IF(TODAY()&gt;=$A253,COUNTIFS(Board!K$3:K$1000,"&lt;="&amp;A253,Board!L$3:L$1000,"="&amp;""),"")</f>
        <v/>
      </c>
      <c r="C253" t="str">
        <f ca="1">IF(TODAY()&gt;=$A253,COUNTIFS(Board!L$3:L$1000,"&lt;="&amp;B253,Board!M$3:M$1000,"="&amp;""),"")</f>
        <v/>
      </c>
      <c r="D253" t="str">
        <f ca="1">IF(TODAY()&gt;=$A253,COUNTIFS(Board!M$3:M$1000,"&lt;="&amp;C253,Board!N$3:N$1000,"="&amp;""),"")</f>
        <v/>
      </c>
      <c r="E253" t="str">
        <f t="shared" ca="1" si="16"/>
        <v/>
      </c>
      <c r="F253" t="str">
        <f ca="1">IF(TODAY()&gt;=$A253,COUNTIFS(Board!N$3:N$1000,"&lt;="&amp;A253,Board!O$3:O$1000,"="&amp;""),"")</f>
        <v/>
      </c>
      <c r="G253" t="str">
        <f ca="1">IF(TODAY()&gt;=$A253,COUNTIFS(Board!O$3:O$1000,"&lt;="&amp;B253,Board!P$3:P$1000,"="&amp;""),"")</f>
        <v/>
      </c>
      <c r="H253" t="str">
        <f t="shared" ca="1" si="17"/>
        <v/>
      </c>
      <c r="I253" t="str">
        <f ca="1">IF(TODAY()&gt;=$A253,COUNTIFS(Board!P$3:P$1000,"&lt;="&amp;A253,Board!Q$3:Q$1000,"="&amp;""),"")</f>
        <v/>
      </c>
      <c r="J253" t="str">
        <f ca="1">IF(TODAY()&gt;=$A253,COUNTIFS(Board!Q$3:Q$1000,"&lt;="&amp;B253,Board!R$3:R$1000,"="&amp;""),"")</f>
        <v/>
      </c>
      <c r="K253" t="str">
        <f t="shared" ca="1" si="18"/>
        <v/>
      </c>
      <c r="L253" t="str">
        <f ca="1">IF(TODAY()&gt;=A253,COUNTIFS(Board!R$3:R$1000,"&lt;="&amp;A253),"")</f>
        <v/>
      </c>
      <c r="M253" t="str">
        <f t="shared" ca="1" si="15"/>
        <v/>
      </c>
    </row>
    <row r="254" spans="1:13" x14ac:dyDescent="0.25">
      <c r="A254" s="4">
        <v>43051</v>
      </c>
      <c r="B254" t="str">
        <f ca="1">IF(TODAY()&gt;=$A254,COUNTIFS(Board!K$3:K$1000,"&lt;="&amp;A254,Board!L$3:L$1000,"="&amp;""),"")</f>
        <v/>
      </c>
      <c r="C254" t="str">
        <f ca="1">IF(TODAY()&gt;=$A254,COUNTIFS(Board!L$3:L$1000,"&lt;="&amp;B254,Board!M$3:M$1000,"="&amp;""),"")</f>
        <v/>
      </c>
      <c r="D254" t="str">
        <f ca="1">IF(TODAY()&gt;=$A254,COUNTIFS(Board!M$3:M$1000,"&lt;="&amp;C254,Board!N$3:N$1000,"="&amp;""),"")</f>
        <v/>
      </c>
      <c r="E254" t="str">
        <f t="shared" ca="1" si="16"/>
        <v/>
      </c>
      <c r="F254" t="str">
        <f ca="1">IF(TODAY()&gt;=$A254,COUNTIFS(Board!N$3:N$1000,"&lt;="&amp;A254,Board!O$3:O$1000,"="&amp;""),"")</f>
        <v/>
      </c>
      <c r="G254" t="str">
        <f ca="1">IF(TODAY()&gt;=$A254,COUNTIFS(Board!O$3:O$1000,"&lt;="&amp;B254,Board!P$3:P$1000,"="&amp;""),"")</f>
        <v/>
      </c>
      <c r="H254" t="str">
        <f t="shared" ca="1" si="17"/>
        <v/>
      </c>
      <c r="I254" t="str">
        <f ca="1">IF(TODAY()&gt;=$A254,COUNTIFS(Board!P$3:P$1000,"&lt;="&amp;A254,Board!Q$3:Q$1000,"="&amp;""),"")</f>
        <v/>
      </c>
      <c r="J254" t="str">
        <f ca="1">IF(TODAY()&gt;=$A254,COUNTIFS(Board!Q$3:Q$1000,"&lt;="&amp;B254,Board!R$3:R$1000,"="&amp;""),"")</f>
        <v/>
      </c>
      <c r="K254" t="str">
        <f t="shared" ca="1" si="18"/>
        <v/>
      </c>
      <c r="L254" t="str">
        <f ca="1">IF(TODAY()&gt;=A254,COUNTIFS(Board!R$3:R$1000,"&lt;="&amp;A254),"")</f>
        <v/>
      </c>
      <c r="M254" t="str">
        <f t="shared" ca="1" si="15"/>
        <v/>
      </c>
    </row>
    <row r="255" spans="1:13" x14ac:dyDescent="0.25">
      <c r="A255" s="4">
        <v>43052</v>
      </c>
      <c r="B255" t="str">
        <f ca="1">IF(TODAY()&gt;=$A255,COUNTIFS(Board!K$3:K$1000,"&lt;="&amp;A255,Board!L$3:L$1000,"="&amp;""),"")</f>
        <v/>
      </c>
      <c r="C255" t="str">
        <f ca="1">IF(TODAY()&gt;=$A255,COUNTIFS(Board!L$3:L$1000,"&lt;="&amp;B255,Board!M$3:M$1000,"="&amp;""),"")</f>
        <v/>
      </c>
      <c r="D255" t="str">
        <f ca="1">IF(TODAY()&gt;=$A255,COUNTIFS(Board!M$3:M$1000,"&lt;="&amp;C255,Board!N$3:N$1000,"="&amp;""),"")</f>
        <v/>
      </c>
      <c r="E255" t="str">
        <f t="shared" ca="1" si="16"/>
        <v/>
      </c>
      <c r="F255" t="str">
        <f ca="1">IF(TODAY()&gt;=$A255,COUNTIFS(Board!N$3:N$1000,"&lt;="&amp;A255,Board!O$3:O$1000,"="&amp;""),"")</f>
        <v/>
      </c>
      <c r="G255" t="str">
        <f ca="1">IF(TODAY()&gt;=$A255,COUNTIFS(Board!O$3:O$1000,"&lt;="&amp;B255,Board!P$3:P$1000,"="&amp;""),"")</f>
        <v/>
      </c>
      <c r="H255" t="str">
        <f t="shared" ca="1" si="17"/>
        <v/>
      </c>
      <c r="I255" t="str">
        <f ca="1">IF(TODAY()&gt;=$A255,COUNTIFS(Board!P$3:P$1000,"&lt;="&amp;A255,Board!Q$3:Q$1000,"="&amp;""),"")</f>
        <v/>
      </c>
      <c r="J255" t="str">
        <f ca="1">IF(TODAY()&gt;=$A255,COUNTIFS(Board!Q$3:Q$1000,"&lt;="&amp;B255,Board!R$3:R$1000,"="&amp;""),"")</f>
        <v/>
      </c>
      <c r="K255" t="str">
        <f t="shared" ca="1" si="18"/>
        <v/>
      </c>
      <c r="L255" t="str">
        <f ca="1">IF(TODAY()&gt;=A255,COUNTIFS(Board!R$3:R$1000,"&lt;="&amp;A255),"")</f>
        <v/>
      </c>
      <c r="M255" t="str">
        <f t="shared" ca="1" si="15"/>
        <v/>
      </c>
    </row>
    <row r="256" spans="1:13" x14ac:dyDescent="0.25">
      <c r="A256" s="4">
        <v>43053</v>
      </c>
      <c r="B256" t="str">
        <f ca="1">IF(TODAY()&gt;=$A256,COUNTIFS(Board!K$3:K$1000,"&lt;="&amp;A256,Board!L$3:L$1000,"="&amp;""),"")</f>
        <v/>
      </c>
      <c r="C256" t="str">
        <f ca="1">IF(TODAY()&gt;=$A256,COUNTIFS(Board!L$3:L$1000,"&lt;="&amp;B256,Board!M$3:M$1000,"="&amp;""),"")</f>
        <v/>
      </c>
      <c r="D256" t="str">
        <f ca="1">IF(TODAY()&gt;=$A256,COUNTIFS(Board!M$3:M$1000,"&lt;="&amp;C256,Board!N$3:N$1000,"="&amp;""),"")</f>
        <v/>
      </c>
      <c r="E256" t="str">
        <f t="shared" ca="1" si="16"/>
        <v/>
      </c>
      <c r="F256" t="str">
        <f ca="1">IF(TODAY()&gt;=$A256,COUNTIFS(Board!N$3:N$1000,"&lt;="&amp;A256,Board!O$3:O$1000,"="&amp;""),"")</f>
        <v/>
      </c>
      <c r="G256" t="str">
        <f ca="1">IF(TODAY()&gt;=$A256,COUNTIFS(Board!O$3:O$1000,"&lt;="&amp;B256,Board!P$3:P$1000,"="&amp;""),"")</f>
        <v/>
      </c>
      <c r="H256" t="str">
        <f t="shared" ca="1" si="17"/>
        <v/>
      </c>
      <c r="I256" t="str">
        <f ca="1">IF(TODAY()&gt;=$A256,COUNTIFS(Board!P$3:P$1000,"&lt;="&amp;A256,Board!Q$3:Q$1000,"="&amp;""),"")</f>
        <v/>
      </c>
      <c r="J256" t="str">
        <f ca="1">IF(TODAY()&gt;=$A256,COUNTIFS(Board!Q$3:Q$1000,"&lt;="&amp;B256,Board!R$3:R$1000,"="&amp;""),"")</f>
        <v/>
      </c>
      <c r="K256" t="str">
        <f t="shared" ca="1" si="18"/>
        <v/>
      </c>
      <c r="L256" t="str">
        <f ca="1">IF(TODAY()&gt;=A256,COUNTIFS(Board!R$3:R$1000,"&lt;="&amp;A256),"")</f>
        <v/>
      </c>
      <c r="M256" t="str">
        <f t="shared" ca="1" si="15"/>
        <v/>
      </c>
    </row>
    <row r="257" spans="1:13" x14ac:dyDescent="0.25">
      <c r="A257" s="4">
        <v>43054</v>
      </c>
      <c r="B257" t="str">
        <f ca="1">IF(TODAY()&gt;=$A257,COUNTIFS(Board!K$3:K$1000,"&lt;="&amp;A257,Board!L$3:L$1000,"="&amp;""),"")</f>
        <v/>
      </c>
      <c r="C257" t="str">
        <f ca="1">IF(TODAY()&gt;=$A257,COUNTIFS(Board!L$3:L$1000,"&lt;="&amp;B257,Board!M$3:M$1000,"="&amp;""),"")</f>
        <v/>
      </c>
      <c r="D257" t="str">
        <f ca="1">IF(TODAY()&gt;=$A257,COUNTIFS(Board!M$3:M$1000,"&lt;="&amp;C257,Board!N$3:N$1000,"="&amp;""),"")</f>
        <v/>
      </c>
      <c r="E257" t="str">
        <f t="shared" ca="1" si="16"/>
        <v/>
      </c>
      <c r="F257" t="str">
        <f ca="1">IF(TODAY()&gt;=$A257,COUNTIFS(Board!N$3:N$1000,"&lt;="&amp;A257,Board!O$3:O$1000,"="&amp;""),"")</f>
        <v/>
      </c>
      <c r="G257" t="str">
        <f ca="1">IF(TODAY()&gt;=$A257,COUNTIFS(Board!O$3:O$1000,"&lt;="&amp;B257,Board!P$3:P$1000,"="&amp;""),"")</f>
        <v/>
      </c>
      <c r="H257" t="str">
        <f t="shared" ca="1" si="17"/>
        <v/>
      </c>
      <c r="I257" t="str">
        <f ca="1">IF(TODAY()&gt;=$A257,COUNTIFS(Board!P$3:P$1000,"&lt;="&amp;A257,Board!Q$3:Q$1000,"="&amp;""),"")</f>
        <v/>
      </c>
      <c r="J257" t="str">
        <f ca="1">IF(TODAY()&gt;=$A257,COUNTIFS(Board!Q$3:Q$1000,"&lt;="&amp;B257,Board!R$3:R$1000,"="&amp;""),"")</f>
        <v/>
      </c>
      <c r="K257" t="str">
        <f t="shared" ca="1" si="18"/>
        <v/>
      </c>
      <c r="L257" t="str">
        <f ca="1">IF(TODAY()&gt;=A257,COUNTIFS(Board!R$3:R$1000,"&lt;="&amp;A257),"")</f>
        <v/>
      </c>
      <c r="M257" t="str">
        <f t="shared" ca="1" si="15"/>
        <v/>
      </c>
    </row>
    <row r="258" spans="1:13" x14ac:dyDescent="0.25">
      <c r="A258" s="4">
        <v>43055</v>
      </c>
      <c r="B258" t="str">
        <f ca="1">IF(TODAY()&gt;=$A258,COUNTIFS(Board!K$3:K$1000,"&lt;="&amp;A258,Board!L$3:L$1000,"="&amp;""),"")</f>
        <v/>
      </c>
      <c r="C258" t="str">
        <f ca="1">IF(TODAY()&gt;=$A258,COUNTIFS(Board!L$3:L$1000,"&lt;="&amp;B258,Board!M$3:M$1000,"="&amp;""),"")</f>
        <v/>
      </c>
      <c r="D258" t="str">
        <f ca="1">IF(TODAY()&gt;=$A258,COUNTIFS(Board!M$3:M$1000,"&lt;="&amp;C258,Board!N$3:N$1000,"="&amp;""),"")</f>
        <v/>
      </c>
      <c r="E258" t="str">
        <f t="shared" ca="1" si="16"/>
        <v/>
      </c>
      <c r="F258" t="str">
        <f ca="1">IF(TODAY()&gt;=$A258,COUNTIFS(Board!N$3:N$1000,"&lt;="&amp;A258,Board!O$3:O$1000,"="&amp;""),"")</f>
        <v/>
      </c>
      <c r="G258" t="str">
        <f ca="1">IF(TODAY()&gt;=$A258,COUNTIFS(Board!O$3:O$1000,"&lt;="&amp;B258,Board!P$3:P$1000,"="&amp;""),"")</f>
        <v/>
      </c>
      <c r="H258" t="str">
        <f t="shared" ca="1" si="17"/>
        <v/>
      </c>
      <c r="I258" t="str">
        <f ca="1">IF(TODAY()&gt;=$A258,COUNTIFS(Board!P$3:P$1000,"&lt;="&amp;A258,Board!Q$3:Q$1000,"="&amp;""),"")</f>
        <v/>
      </c>
      <c r="J258" t="str">
        <f ca="1">IF(TODAY()&gt;=$A258,COUNTIFS(Board!Q$3:Q$1000,"&lt;="&amp;B258,Board!R$3:R$1000,"="&amp;""),"")</f>
        <v/>
      </c>
      <c r="K258" t="str">
        <f t="shared" ca="1" si="18"/>
        <v/>
      </c>
      <c r="L258" t="str">
        <f ca="1">IF(TODAY()&gt;=A258,COUNTIFS(Board!R$3:R$1000,"&lt;="&amp;A258),"")</f>
        <v/>
      </c>
      <c r="M258" t="str">
        <f t="shared" ca="1" si="15"/>
        <v/>
      </c>
    </row>
    <row r="259" spans="1:13" x14ac:dyDescent="0.25">
      <c r="A259" s="4">
        <v>43056</v>
      </c>
      <c r="B259" t="str">
        <f ca="1">IF(TODAY()&gt;=$A259,COUNTIFS(Board!K$3:K$1000,"&lt;="&amp;A259,Board!L$3:L$1000,"="&amp;""),"")</f>
        <v/>
      </c>
      <c r="C259" t="str">
        <f ca="1">IF(TODAY()&gt;=$A259,COUNTIFS(Board!L$3:L$1000,"&lt;="&amp;B259,Board!M$3:M$1000,"="&amp;""),"")</f>
        <v/>
      </c>
      <c r="D259" t="str">
        <f ca="1">IF(TODAY()&gt;=$A259,COUNTIFS(Board!M$3:M$1000,"&lt;="&amp;C259,Board!N$3:N$1000,"="&amp;""),"")</f>
        <v/>
      </c>
      <c r="E259" t="str">
        <f t="shared" ca="1" si="16"/>
        <v/>
      </c>
      <c r="F259" t="str">
        <f ca="1">IF(TODAY()&gt;=$A259,COUNTIFS(Board!N$3:N$1000,"&lt;="&amp;A259,Board!O$3:O$1000,"="&amp;""),"")</f>
        <v/>
      </c>
      <c r="G259" t="str">
        <f ca="1">IF(TODAY()&gt;=$A259,COUNTIFS(Board!O$3:O$1000,"&lt;="&amp;B259,Board!P$3:P$1000,"="&amp;""),"")</f>
        <v/>
      </c>
      <c r="H259" t="str">
        <f t="shared" ca="1" si="17"/>
        <v/>
      </c>
      <c r="I259" t="str">
        <f ca="1">IF(TODAY()&gt;=$A259,COUNTIFS(Board!P$3:P$1000,"&lt;="&amp;A259,Board!Q$3:Q$1000,"="&amp;""),"")</f>
        <v/>
      </c>
      <c r="J259" t="str">
        <f ca="1">IF(TODAY()&gt;=$A259,COUNTIFS(Board!Q$3:Q$1000,"&lt;="&amp;B259,Board!R$3:R$1000,"="&amp;""),"")</f>
        <v/>
      </c>
      <c r="K259" t="str">
        <f t="shared" ca="1" si="18"/>
        <v/>
      </c>
      <c r="L259" t="str">
        <f ca="1">IF(TODAY()&gt;=A259,COUNTIFS(Board!R$3:R$1000,"&lt;="&amp;A259),"")</f>
        <v/>
      </c>
      <c r="M259" t="str">
        <f t="shared" ca="1" si="15"/>
        <v/>
      </c>
    </row>
    <row r="260" spans="1:13" x14ac:dyDescent="0.25">
      <c r="A260" s="4">
        <v>43057</v>
      </c>
      <c r="B260" t="str">
        <f ca="1">IF(TODAY()&gt;=$A260,COUNTIFS(Board!K$3:K$1000,"&lt;="&amp;A260,Board!L$3:L$1000,"="&amp;""),"")</f>
        <v/>
      </c>
      <c r="C260" t="str">
        <f ca="1">IF(TODAY()&gt;=$A260,COUNTIFS(Board!L$3:L$1000,"&lt;="&amp;B260,Board!M$3:M$1000,"="&amp;""),"")</f>
        <v/>
      </c>
      <c r="D260" t="str">
        <f ca="1">IF(TODAY()&gt;=$A260,COUNTIFS(Board!M$3:M$1000,"&lt;="&amp;C260,Board!N$3:N$1000,"="&amp;""),"")</f>
        <v/>
      </c>
      <c r="E260" t="str">
        <f t="shared" ca="1" si="16"/>
        <v/>
      </c>
      <c r="F260" t="str">
        <f ca="1">IF(TODAY()&gt;=$A260,COUNTIFS(Board!N$3:N$1000,"&lt;="&amp;A260,Board!O$3:O$1000,"="&amp;""),"")</f>
        <v/>
      </c>
      <c r="G260" t="str">
        <f ca="1">IF(TODAY()&gt;=$A260,COUNTIFS(Board!O$3:O$1000,"&lt;="&amp;B260,Board!P$3:P$1000,"="&amp;""),"")</f>
        <v/>
      </c>
      <c r="H260" t="str">
        <f t="shared" ca="1" si="17"/>
        <v/>
      </c>
      <c r="I260" t="str">
        <f ca="1">IF(TODAY()&gt;=$A260,COUNTIFS(Board!P$3:P$1000,"&lt;="&amp;A260,Board!Q$3:Q$1000,"="&amp;""),"")</f>
        <v/>
      </c>
      <c r="J260" t="str">
        <f ca="1">IF(TODAY()&gt;=$A260,COUNTIFS(Board!Q$3:Q$1000,"&lt;="&amp;B260,Board!R$3:R$1000,"="&amp;""),"")</f>
        <v/>
      </c>
      <c r="K260" t="str">
        <f t="shared" ca="1" si="18"/>
        <v/>
      </c>
      <c r="L260" t="str">
        <f ca="1">IF(TODAY()&gt;=A260,COUNTIFS(Board!R$3:R$1000,"&lt;="&amp;A260),"")</f>
        <v/>
      </c>
      <c r="M260" t="str">
        <f t="shared" ref="M260:M323" ca="1" si="19">IF(TODAY()&gt;=A260,B260+E260+H260+K260+L260-L259,"")</f>
        <v/>
      </c>
    </row>
    <row r="261" spans="1:13" x14ac:dyDescent="0.25">
      <c r="A261" s="4">
        <v>43058</v>
      </c>
      <c r="B261" t="str">
        <f ca="1">IF(TODAY()&gt;=$A261,COUNTIFS(Board!K$3:K$1000,"&lt;="&amp;A261,Board!L$3:L$1000,"="&amp;""),"")</f>
        <v/>
      </c>
      <c r="C261" t="str">
        <f ca="1">IF(TODAY()&gt;=$A261,COUNTIFS(Board!L$3:L$1000,"&lt;="&amp;B261,Board!M$3:M$1000,"="&amp;""),"")</f>
        <v/>
      </c>
      <c r="D261" t="str">
        <f ca="1">IF(TODAY()&gt;=$A261,COUNTIFS(Board!M$3:M$1000,"&lt;="&amp;C261,Board!N$3:N$1000,"="&amp;""),"")</f>
        <v/>
      </c>
      <c r="E261" t="str">
        <f t="shared" ca="1" si="16"/>
        <v/>
      </c>
      <c r="F261" t="str">
        <f ca="1">IF(TODAY()&gt;=$A261,COUNTIFS(Board!N$3:N$1000,"&lt;="&amp;A261,Board!O$3:O$1000,"="&amp;""),"")</f>
        <v/>
      </c>
      <c r="G261" t="str">
        <f ca="1">IF(TODAY()&gt;=$A261,COUNTIFS(Board!O$3:O$1000,"&lt;="&amp;B261,Board!P$3:P$1000,"="&amp;""),"")</f>
        <v/>
      </c>
      <c r="H261" t="str">
        <f t="shared" ca="1" si="17"/>
        <v/>
      </c>
      <c r="I261" t="str">
        <f ca="1">IF(TODAY()&gt;=$A261,COUNTIFS(Board!P$3:P$1000,"&lt;="&amp;A261,Board!Q$3:Q$1000,"="&amp;""),"")</f>
        <v/>
      </c>
      <c r="J261" t="str">
        <f ca="1">IF(TODAY()&gt;=$A261,COUNTIFS(Board!Q$3:Q$1000,"&lt;="&amp;B261,Board!R$3:R$1000,"="&amp;""),"")</f>
        <v/>
      </c>
      <c r="K261" t="str">
        <f t="shared" ca="1" si="18"/>
        <v/>
      </c>
      <c r="L261" t="str">
        <f ca="1">IF(TODAY()&gt;=A261,COUNTIFS(Board!R$3:R$1000,"&lt;="&amp;A261),"")</f>
        <v/>
      </c>
      <c r="M261" t="str">
        <f t="shared" ca="1" si="19"/>
        <v/>
      </c>
    </row>
    <row r="262" spans="1:13" x14ac:dyDescent="0.25">
      <c r="A262" s="4">
        <v>43059</v>
      </c>
      <c r="B262" t="str">
        <f ca="1">IF(TODAY()&gt;=$A262,COUNTIFS(Board!K$3:K$1000,"&lt;="&amp;A262,Board!L$3:L$1000,"="&amp;""),"")</f>
        <v/>
      </c>
      <c r="C262" t="str">
        <f ca="1">IF(TODAY()&gt;=$A262,COUNTIFS(Board!L$3:L$1000,"&lt;="&amp;B262,Board!M$3:M$1000,"="&amp;""),"")</f>
        <v/>
      </c>
      <c r="D262" t="str">
        <f ca="1">IF(TODAY()&gt;=$A262,COUNTIFS(Board!M$3:M$1000,"&lt;="&amp;C262,Board!N$3:N$1000,"="&amp;""),"")</f>
        <v/>
      </c>
      <c r="E262" t="str">
        <f t="shared" ca="1" si="16"/>
        <v/>
      </c>
      <c r="F262" t="str">
        <f ca="1">IF(TODAY()&gt;=$A262,COUNTIFS(Board!N$3:N$1000,"&lt;="&amp;A262,Board!O$3:O$1000,"="&amp;""),"")</f>
        <v/>
      </c>
      <c r="G262" t="str">
        <f ca="1">IF(TODAY()&gt;=$A262,COUNTIFS(Board!O$3:O$1000,"&lt;="&amp;B262,Board!P$3:P$1000,"="&amp;""),"")</f>
        <v/>
      </c>
      <c r="H262" t="str">
        <f t="shared" ca="1" si="17"/>
        <v/>
      </c>
      <c r="I262" t="str">
        <f ca="1">IF(TODAY()&gt;=$A262,COUNTIFS(Board!P$3:P$1000,"&lt;="&amp;A262,Board!Q$3:Q$1000,"="&amp;""),"")</f>
        <v/>
      </c>
      <c r="J262" t="str">
        <f ca="1">IF(TODAY()&gt;=$A262,COUNTIFS(Board!Q$3:Q$1000,"&lt;="&amp;B262,Board!R$3:R$1000,"="&amp;""),"")</f>
        <v/>
      </c>
      <c r="K262" t="str">
        <f t="shared" ca="1" si="18"/>
        <v/>
      </c>
      <c r="L262" t="str">
        <f ca="1">IF(TODAY()&gt;=A262,COUNTIFS(Board!R$3:R$1000,"&lt;="&amp;A262),"")</f>
        <v/>
      </c>
      <c r="M262" t="str">
        <f t="shared" ca="1" si="19"/>
        <v/>
      </c>
    </row>
    <row r="263" spans="1:13" x14ac:dyDescent="0.25">
      <c r="A263" s="4">
        <v>43060</v>
      </c>
      <c r="B263" t="str">
        <f ca="1">IF(TODAY()&gt;=$A263,COUNTIFS(Board!K$3:K$1000,"&lt;="&amp;A263,Board!L$3:L$1000,"="&amp;""),"")</f>
        <v/>
      </c>
      <c r="C263" t="str">
        <f ca="1">IF(TODAY()&gt;=$A263,COUNTIFS(Board!L$3:L$1000,"&lt;="&amp;B263,Board!M$3:M$1000,"="&amp;""),"")</f>
        <v/>
      </c>
      <c r="D263" t="str">
        <f ca="1">IF(TODAY()&gt;=$A263,COUNTIFS(Board!M$3:M$1000,"&lt;="&amp;C263,Board!N$3:N$1000,"="&amp;""),"")</f>
        <v/>
      </c>
      <c r="E263" t="str">
        <f t="shared" ca="1" si="16"/>
        <v/>
      </c>
      <c r="F263" t="str">
        <f ca="1">IF(TODAY()&gt;=$A263,COUNTIFS(Board!N$3:N$1000,"&lt;="&amp;A263,Board!O$3:O$1000,"="&amp;""),"")</f>
        <v/>
      </c>
      <c r="G263" t="str">
        <f ca="1">IF(TODAY()&gt;=$A263,COUNTIFS(Board!O$3:O$1000,"&lt;="&amp;B263,Board!P$3:P$1000,"="&amp;""),"")</f>
        <v/>
      </c>
      <c r="H263" t="str">
        <f t="shared" ca="1" si="17"/>
        <v/>
      </c>
      <c r="I263" t="str">
        <f ca="1">IF(TODAY()&gt;=$A263,COUNTIFS(Board!P$3:P$1000,"&lt;="&amp;A263,Board!Q$3:Q$1000,"="&amp;""),"")</f>
        <v/>
      </c>
      <c r="J263" t="str">
        <f ca="1">IF(TODAY()&gt;=$A263,COUNTIFS(Board!Q$3:Q$1000,"&lt;="&amp;B263,Board!R$3:R$1000,"="&amp;""),"")</f>
        <v/>
      </c>
      <c r="K263" t="str">
        <f t="shared" ca="1" si="18"/>
        <v/>
      </c>
      <c r="L263" t="str">
        <f ca="1">IF(TODAY()&gt;=A263,COUNTIFS(Board!R$3:R$1000,"&lt;="&amp;A263),"")</f>
        <v/>
      </c>
      <c r="M263" t="str">
        <f t="shared" ca="1" si="19"/>
        <v/>
      </c>
    </row>
    <row r="264" spans="1:13" x14ac:dyDescent="0.25">
      <c r="A264" s="4">
        <v>43061</v>
      </c>
      <c r="B264" t="str">
        <f ca="1">IF(TODAY()&gt;=$A264,COUNTIFS(Board!K$3:K$1000,"&lt;="&amp;A264,Board!L$3:L$1000,"="&amp;""),"")</f>
        <v/>
      </c>
      <c r="C264" t="str">
        <f ca="1">IF(TODAY()&gt;=$A264,COUNTIFS(Board!L$3:L$1000,"&lt;="&amp;B264,Board!M$3:M$1000,"="&amp;""),"")</f>
        <v/>
      </c>
      <c r="D264" t="str">
        <f ca="1">IF(TODAY()&gt;=$A264,COUNTIFS(Board!M$3:M$1000,"&lt;="&amp;C264,Board!N$3:N$1000,"="&amp;""),"")</f>
        <v/>
      </c>
      <c r="E264" t="str">
        <f t="shared" ca="1" si="16"/>
        <v/>
      </c>
      <c r="F264" t="str">
        <f ca="1">IF(TODAY()&gt;=$A264,COUNTIFS(Board!N$3:N$1000,"&lt;="&amp;A264,Board!O$3:O$1000,"="&amp;""),"")</f>
        <v/>
      </c>
      <c r="G264" t="str">
        <f ca="1">IF(TODAY()&gt;=$A264,COUNTIFS(Board!O$3:O$1000,"&lt;="&amp;B264,Board!P$3:P$1000,"="&amp;""),"")</f>
        <v/>
      </c>
      <c r="H264" t="str">
        <f t="shared" ca="1" si="17"/>
        <v/>
      </c>
      <c r="I264" t="str">
        <f ca="1">IF(TODAY()&gt;=$A264,COUNTIFS(Board!P$3:P$1000,"&lt;="&amp;A264,Board!Q$3:Q$1000,"="&amp;""),"")</f>
        <v/>
      </c>
      <c r="J264" t="str">
        <f ca="1">IF(TODAY()&gt;=$A264,COUNTIFS(Board!Q$3:Q$1000,"&lt;="&amp;B264,Board!R$3:R$1000,"="&amp;""),"")</f>
        <v/>
      </c>
      <c r="K264" t="str">
        <f t="shared" ca="1" si="18"/>
        <v/>
      </c>
      <c r="L264" t="str">
        <f ca="1">IF(TODAY()&gt;=A264,COUNTIFS(Board!R$3:R$1000,"&lt;="&amp;A264),"")</f>
        <v/>
      </c>
      <c r="M264" t="str">
        <f t="shared" ca="1" si="19"/>
        <v/>
      </c>
    </row>
    <row r="265" spans="1:13" x14ac:dyDescent="0.25">
      <c r="A265" s="4">
        <v>43062</v>
      </c>
      <c r="B265" t="str">
        <f ca="1">IF(TODAY()&gt;=$A265,COUNTIFS(Board!K$3:K$1000,"&lt;="&amp;A265,Board!L$3:L$1000,"="&amp;""),"")</f>
        <v/>
      </c>
      <c r="C265" t="str">
        <f ca="1">IF(TODAY()&gt;=$A265,COUNTIFS(Board!L$3:L$1000,"&lt;="&amp;B265,Board!M$3:M$1000,"="&amp;""),"")</f>
        <v/>
      </c>
      <c r="D265" t="str">
        <f ca="1">IF(TODAY()&gt;=$A265,COUNTIFS(Board!M$3:M$1000,"&lt;="&amp;C265,Board!N$3:N$1000,"="&amp;""),"")</f>
        <v/>
      </c>
      <c r="E265" t="str">
        <f t="shared" ca="1" si="16"/>
        <v/>
      </c>
      <c r="F265" t="str">
        <f ca="1">IF(TODAY()&gt;=$A265,COUNTIFS(Board!N$3:N$1000,"&lt;="&amp;A265,Board!O$3:O$1000,"="&amp;""),"")</f>
        <v/>
      </c>
      <c r="G265" t="str">
        <f ca="1">IF(TODAY()&gt;=$A265,COUNTIFS(Board!O$3:O$1000,"&lt;="&amp;B265,Board!P$3:P$1000,"="&amp;""),"")</f>
        <v/>
      </c>
      <c r="H265" t="str">
        <f t="shared" ca="1" si="17"/>
        <v/>
      </c>
      <c r="I265" t="str">
        <f ca="1">IF(TODAY()&gt;=$A265,COUNTIFS(Board!P$3:P$1000,"&lt;="&amp;A265,Board!Q$3:Q$1000,"="&amp;""),"")</f>
        <v/>
      </c>
      <c r="J265" t="str">
        <f ca="1">IF(TODAY()&gt;=$A265,COUNTIFS(Board!Q$3:Q$1000,"&lt;="&amp;B265,Board!R$3:R$1000,"="&amp;""),"")</f>
        <v/>
      </c>
      <c r="K265" t="str">
        <f t="shared" ca="1" si="18"/>
        <v/>
      </c>
      <c r="L265" t="str">
        <f ca="1">IF(TODAY()&gt;=A265,COUNTIFS(Board!R$3:R$1000,"&lt;="&amp;A265),"")</f>
        <v/>
      </c>
      <c r="M265" t="str">
        <f t="shared" ca="1" si="19"/>
        <v/>
      </c>
    </row>
    <row r="266" spans="1:13" x14ac:dyDescent="0.25">
      <c r="A266" s="4">
        <v>43063</v>
      </c>
      <c r="B266" t="str">
        <f ca="1">IF(TODAY()&gt;=$A266,COUNTIFS(Board!K$3:K$1000,"&lt;="&amp;A266,Board!L$3:L$1000,"="&amp;""),"")</f>
        <v/>
      </c>
      <c r="C266" t="str">
        <f ca="1">IF(TODAY()&gt;=$A266,COUNTIFS(Board!L$3:L$1000,"&lt;="&amp;B266,Board!M$3:M$1000,"="&amp;""),"")</f>
        <v/>
      </c>
      <c r="D266" t="str">
        <f ca="1">IF(TODAY()&gt;=$A266,COUNTIFS(Board!M$3:M$1000,"&lt;="&amp;C266,Board!N$3:N$1000,"="&amp;""),"")</f>
        <v/>
      </c>
      <c r="E266" t="str">
        <f t="shared" ca="1" si="16"/>
        <v/>
      </c>
      <c r="F266" t="str">
        <f ca="1">IF(TODAY()&gt;=$A266,COUNTIFS(Board!N$3:N$1000,"&lt;="&amp;A266,Board!O$3:O$1000,"="&amp;""),"")</f>
        <v/>
      </c>
      <c r="G266" t="str">
        <f ca="1">IF(TODAY()&gt;=$A266,COUNTIFS(Board!O$3:O$1000,"&lt;="&amp;B266,Board!P$3:P$1000,"="&amp;""),"")</f>
        <v/>
      </c>
      <c r="H266" t="str">
        <f t="shared" ca="1" si="17"/>
        <v/>
      </c>
      <c r="I266" t="str">
        <f ca="1">IF(TODAY()&gt;=$A266,COUNTIFS(Board!P$3:P$1000,"&lt;="&amp;A266,Board!Q$3:Q$1000,"="&amp;""),"")</f>
        <v/>
      </c>
      <c r="J266" t="str">
        <f ca="1">IF(TODAY()&gt;=$A266,COUNTIFS(Board!Q$3:Q$1000,"&lt;="&amp;B266,Board!R$3:R$1000,"="&amp;""),"")</f>
        <v/>
      </c>
      <c r="K266" t="str">
        <f t="shared" ca="1" si="18"/>
        <v/>
      </c>
      <c r="L266" t="str">
        <f ca="1">IF(TODAY()&gt;=A266,COUNTIFS(Board!R$3:R$1000,"&lt;="&amp;A266),"")</f>
        <v/>
      </c>
      <c r="M266" t="str">
        <f t="shared" ca="1" si="19"/>
        <v/>
      </c>
    </row>
    <row r="267" spans="1:13" x14ac:dyDescent="0.25">
      <c r="A267" s="4">
        <v>43064</v>
      </c>
      <c r="B267" t="str">
        <f ca="1">IF(TODAY()&gt;=$A267,COUNTIFS(Board!K$3:K$1000,"&lt;="&amp;A267,Board!L$3:L$1000,"="&amp;""),"")</f>
        <v/>
      </c>
      <c r="C267" t="str">
        <f ca="1">IF(TODAY()&gt;=$A267,COUNTIFS(Board!L$3:L$1000,"&lt;="&amp;B267,Board!M$3:M$1000,"="&amp;""),"")</f>
        <v/>
      </c>
      <c r="D267" t="str">
        <f ca="1">IF(TODAY()&gt;=$A267,COUNTIFS(Board!M$3:M$1000,"&lt;="&amp;C267,Board!N$3:N$1000,"="&amp;""),"")</f>
        <v/>
      </c>
      <c r="E267" t="str">
        <f t="shared" ca="1" si="16"/>
        <v/>
      </c>
      <c r="F267" t="str">
        <f ca="1">IF(TODAY()&gt;=$A267,COUNTIFS(Board!N$3:N$1000,"&lt;="&amp;A267,Board!O$3:O$1000,"="&amp;""),"")</f>
        <v/>
      </c>
      <c r="G267" t="str">
        <f ca="1">IF(TODAY()&gt;=$A267,COUNTIFS(Board!O$3:O$1000,"&lt;="&amp;B267,Board!P$3:P$1000,"="&amp;""),"")</f>
        <v/>
      </c>
      <c r="H267" t="str">
        <f t="shared" ca="1" si="17"/>
        <v/>
      </c>
      <c r="I267" t="str">
        <f ca="1">IF(TODAY()&gt;=$A267,COUNTIFS(Board!P$3:P$1000,"&lt;="&amp;A267,Board!Q$3:Q$1000,"="&amp;""),"")</f>
        <v/>
      </c>
      <c r="J267" t="str">
        <f ca="1">IF(TODAY()&gt;=$A267,COUNTIFS(Board!Q$3:Q$1000,"&lt;="&amp;B267,Board!R$3:R$1000,"="&amp;""),"")</f>
        <v/>
      </c>
      <c r="K267" t="str">
        <f t="shared" ca="1" si="18"/>
        <v/>
      </c>
      <c r="L267" t="str">
        <f ca="1">IF(TODAY()&gt;=A267,COUNTIFS(Board!R$3:R$1000,"&lt;="&amp;A267),"")</f>
        <v/>
      </c>
      <c r="M267" t="str">
        <f t="shared" ca="1" si="19"/>
        <v/>
      </c>
    </row>
    <row r="268" spans="1:13" x14ac:dyDescent="0.25">
      <c r="A268" s="4">
        <v>43065</v>
      </c>
      <c r="B268" t="str">
        <f ca="1">IF(TODAY()&gt;=$A268,COUNTIFS(Board!K$3:K$1000,"&lt;="&amp;A268,Board!L$3:L$1000,"="&amp;""),"")</f>
        <v/>
      </c>
      <c r="C268" t="str">
        <f ca="1">IF(TODAY()&gt;=$A268,COUNTIFS(Board!L$3:L$1000,"&lt;="&amp;B268,Board!M$3:M$1000,"="&amp;""),"")</f>
        <v/>
      </c>
      <c r="D268" t="str">
        <f ca="1">IF(TODAY()&gt;=$A268,COUNTIFS(Board!M$3:M$1000,"&lt;="&amp;C268,Board!N$3:N$1000,"="&amp;""),"")</f>
        <v/>
      </c>
      <c r="E268" t="str">
        <f t="shared" ca="1" si="16"/>
        <v/>
      </c>
      <c r="F268" t="str">
        <f ca="1">IF(TODAY()&gt;=$A268,COUNTIFS(Board!N$3:N$1000,"&lt;="&amp;A268,Board!O$3:O$1000,"="&amp;""),"")</f>
        <v/>
      </c>
      <c r="G268" t="str">
        <f ca="1">IF(TODAY()&gt;=$A268,COUNTIFS(Board!O$3:O$1000,"&lt;="&amp;B268,Board!P$3:P$1000,"="&amp;""),"")</f>
        <v/>
      </c>
      <c r="H268" t="str">
        <f t="shared" ca="1" si="17"/>
        <v/>
      </c>
      <c r="I268" t="str">
        <f ca="1">IF(TODAY()&gt;=$A268,COUNTIFS(Board!P$3:P$1000,"&lt;="&amp;A268,Board!Q$3:Q$1000,"="&amp;""),"")</f>
        <v/>
      </c>
      <c r="J268" t="str">
        <f ca="1">IF(TODAY()&gt;=$A268,COUNTIFS(Board!Q$3:Q$1000,"&lt;="&amp;B268,Board!R$3:R$1000,"="&amp;""),"")</f>
        <v/>
      </c>
      <c r="K268" t="str">
        <f t="shared" ca="1" si="18"/>
        <v/>
      </c>
      <c r="L268" t="str">
        <f ca="1">IF(TODAY()&gt;=A268,COUNTIFS(Board!R$3:R$1000,"&lt;="&amp;A268),"")</f>
        <v/>
      </c>
      <c r="M268" t="str">
        <f t="shared" ca="1" si="19"/>
        <v/>
      </c>
    </row>
    <row r="269" spans="1:13" x14ac:dyDescent="0.25">
      <c r="A269" s="4">
        <v>43066</v>
      </c>
      <c r="B269" t="str">
        <f ca="1">IF(TODAY()&gt;=$A269,COUNTIFS(Board!K$3:K$1000,"&lt;="&amp;A269,Board!L$3:L$1000,"="&amp;""),"")</f>
        <v/>
      </c>
      <c r="C269" t="str">
        <f ca="1">IF(TODAY()&gt;=$A269,COUNTIFS(Board!L$3:L$1000,"&lt;="&amp;B269,Board!M$3:M$1000,"="&amp;""),"")</f>
        <v/>
      </c>
      <c r="D269" t="str">
        <f ca="1">IF(TODAY()&gt;=$A269,COUNTIFS(Board!M$3:M$1000,"&lt;="&amp;C269,Board!N$3:N$1000,"="&amp;""),"")</f>
        <v/>
      </c>
      <c r="E269" t="str">
        <f t="shared" ca="1" si="16"/>
        <v/>
      </c>
      <c r="F269" t="str">
        <f ca="1">IF(TODAY()&gt;=$A269,COUNTIFS(Board!N$3:N$1000,"&lt;="&amp;A269,Board!O$3:O$1000,"="&amp;""),"")</f>
        <v/>
      </c>
      <c r="G269" t="str">
        <f ca="1">IF(TODAY()&gt;=$A269,COUNTIFS(Board!O$3:O$1000,"&lt;="&amp;B269,Board!P$3:P$1000,"="&amp;""),"")</f>
        <v/>
      </c>
      <c r="H269" t="str">
        <f t="shared" ca="1" si="17"/>
        <v/>
      </c>
      <c r="I269" t="str">
        <f ca="1">IF(TODAY()&gt;=$A269,COUNTIFS(Board!P$3:P$1000,"&lt;="&amp;A269,Board!Q$3:Q$1000,"="&amp;""),"")</f>
        <v/>
      </c>
      <c r="J269" t="str">
        <f ca="1">IF(TODAY()&gt;=$A269,COUNTIFS(Board!Q$3:Q$1000,"&lt;="&amp;B269,Board!R$3:R$1000,"="&amp;""),"")</f>
        <v/>
      </c>
      <c r="K269" t="str">
        <f t="shared" ca="1" si="18"/>
        <v/>
      </c>
      <c r="L269" t="str">
        <f ca="1">IF(TODAY()&gt;=A269,COUNTIFS(Board!R$3:R$1000,"&lt;="&amp;A269),"")</f>
        <v/>
      </c>
      <c r="M269" t="str">
        <f t="shared" ca="1" si="19"/>
        <v/>
      </c>
    </row>
    <row r="270" spans="1:13" x14ac:dyDescent="0.25">
      <c r="A270" s="4">
        <v>43067</v>
      </c>
      <c r="B270" t="str">
        <f ca="1">IF(TODAY()&gt;=$A270,COUNTIFS(Board!K$3:K$1000,"&lt;="&amp;A270,Board!L$3:L$1000,"="&amp;""),"")</f>
        <v/>
      </c>
      <c r="C270" t="str">
        <f ca="1">IF(TODAY()&gt;=$A270,COUNTIFS(Board!L$3:L$1000,"&lt;="&amp;B270,Board!M$3:M$1000,"="&amp;""),"")</f>
        <v/>
      </c>
      <c r="D270" t="str">
        <f ca="1">IF(TODAY()&gt;=$A270,COUNTIFS(Board!M$3:M$1000,"&lt;="&amp;C270,Board!N$3:N$1000,"="&amp;""),"")</f>
        <v/>
      </c>
      <c r="E270" t="str">
        <f t="shared" ca="1" si="16"/>
        <v/>
      </c>
      <c r="F270" t="str">
        <f ca="1">IF(TODAY()&gt;=$A270,COUNTIFS(Board!N$3:N$1000,"&lt;="&amp;A270,Board!O$3:O$1000,"="&amp;""),"")</f>
        <v/>
      </c>
      <c r="G270" t="str">
        <f ca="1">IF(TODAY()&gt;=$A270,COUNTIFS(Board!O$3:O$1000,"&lt;="&amp;B270,Board!P$3:P$1000,"="&amp;""),"")</f>
        <v/>
      </c>
      <c r="H270" t="str">
        <f t="shared" ca="1" si="17"/>
        <v/>
      </c>
      <c r="I270" t="str">
        <f ca="1">IF(TODAY()&gt;=$A270,COUNTIFS(Board!P$3:P$1000,"&lt;="&amp;A270,Board!Q$3:Q$1000,"="&amp;""),"")</f>
        <v/>
      </c>
      <c r="J270" t="str">
        <f ca="1">IF(TODAY()&gt;=$A270,COUNTIFS(Board!Q$3:Q$1000,"&lt;="&amp;B270,Board!R$3:R$1000,"="&amp;""),"")</f>
        <v/>
      </c>
      <c r="K270" t="str">
        <f t="shared" ca="1" si="18"/>
        <v/>
      </c>
      <c r="L270" t="str">
        <f ca="1">IF(TODAY()&gt;=A270,COUNTIFS(Board!R$3:R$1000,"&lt;="&amp;A270),"")</f>
        <v/>
      </c>
      <c r="M270" t="str">
        <f t="shared" ca="1" si="19"/>
        <v/>
      </c>
    </row>
    <row r="271" spans="1:13" x14ac:dyDescent="0.25">
      <c r="A271" s="4">
        <v>43068</v>
      </c>
      <c r="B271" t="str">
        <f ca="1">IF(TODAY()&gt;=$A271,COUNTIFS(Board!K$3:K$1000,"&lt;="&amp;A271,Board!L$3:L$1000,"="&amp;""),"")</f>
        <v/>
      </c>
      <c r="C271" t="str">
        <f ca="1">IF(TODAY()&gt;=$A271,COUNTIFS(Board!L$3:L$1000,"&lt;="&amp;B271,Board!M$3:M$1000,"="&amp;""),"")</f>
        <v/>
      </c>
      <c r="D271" t="str">
        <f ca="1">IF(TODAY()&gt;=$A271,COUNTIFS(Board!M$3:M$1000,"&lt;="&amp;C271,Board!N$3:N$1000,"="&amp;""),"")</f>
        <v/>
      </c>
      <c r="E271" t="str">
        <f t="shared" ref="E271:E334" ca="1" si="20">IF(D271&lt;&gt;"",SUM(C271:D271),"")</f>
        <v/>
      </c>
      <c r="F271" t="str">
        <f ca="1">IF(TODAY()&gt;=$A271,COUNTIFS(Board!N$3:N$1000,"&lt;="&amp;A271,Board!O$3:O$1000,"="&amp;""),"")</f>
        <v/>
      </c>
      <c r="G271" t="str">
        <f ca="1">IF(TODAY()&gt;=$A271,COUNTIFS(Board!O$3:O$1000,"&lt;="&amp;B271,Board!P$3:P$1000,"="&amp;""),"")</f>
        <v/>
      </c>
      <c r="H271" t="str">
        <f t="shared" ref="H271:H334" ca="1" si="21">IF(G271&lt;&gt;"",SUM(F271:G271),"")</f>
        <v/>
      </c>
      <c r="I271" t="str">
        <f ca="1">IF(TODAY()&gt;=$A271,COUNTIFS(Board!P$3:P$1000,"&lt;="&amp;A271,Board!Q$3:Q$1000,"="&amp;""),"")</f>
        <v/>
      </c>
      <c r="J271" t="str">
        <f ca="1">IF(TODAY()&gt;=$A271,COUNTIFS(Board!Q$3:Q$1000,"&lt;="&amp;B271,Board!R$3:R$1000,"="&amp;""),"")</f>
        <v/>
      </c>
      <c r="K271" t="str">
        <f t="shared" ref="K271:K334" ca="1" si="22">IF(J271&lt;&gt;"",SUM(I271:J271),"")</f>
        <v/>
      </c>
      <c r="L271" t="str">
        <f ca="1">IF(TODAY()&gt;=A271,COUNTIFS(Board!R$3:R$1000,"&lt;="&amp;A271),"")</f>
        <v/>
      </c>
      <c r="M271" t="str">
        <f t="shared" ca="1" si="19"/>
        <v/>
      </c>
    </row>
    <row r="272" spans="1:13" x14ac:dyDescent="0.25">
      <c r="A272" s="4">
        <v>43069</v>
      </c>
      <c r="B272" t="str">
        <f ca="1">IF(TODAY()&gt;=$A272,COUNTIFS(Board!K$3:K$1000,"&lt;="&amp;A272,Board!L$3:L$1000,"="&amp;""),"")</f>
        <v/>
      </c>
      <c r="C272" t="str">
        <f ca="1">IF(TODAY()&gt;=$A272,COUNTIFS(Board!L$3:L$1000,"&lt;="&amp;B272,Board!M$3:M$1000,"="&amp;""),"")</f>
        <v/>
      </c>
      <c r="D272" t="str">
        <f ca="1">IF(TODAY()&gt;=$A272,COUNTIFS(Board!M$3:M$1000,"&lt;="&amp;C272,Board!N$3:N$1000,"="&amp;""),"")</f>
        <v/>
      </c>
      <c r="E272" t="str">
        <f t="shared" ca="1" si="20"/>
        <v/>
      </c>
      <c r="F272" t="str">
        <f ca="1">IF(TODAY()&gt;=$A272,COUNTIFS(Board!N$3:N$1000,"&lt;="&amp;A272,Board!O$3:O$1000,"="&amp;""),"")</f>
        <v/>
      </c>
      <c r="G272" t="str">
        <f ca="1">IF(TODAY()&gt;=$A272,COUNTIFS(Board!O$3:O$1000,"&lt;="&amp;B272,Board!P$3:P$1000,"="&amp;""),"")</f>
        <v/>
      </c>
      <c r="H272" t="str">
        <f t="shared" ca="1" si="21"/>
        <v/>
      </c>
      <c r="I272" t="str">
        <f ca="1">IF(TODAY()&gt;=$A272,COUNTIFS(Board!P$3:P$1000,"&lt;="&amp;A272,Board!Q$3:Q$1000,"="&amp;""),"")</f>
        <v/>
      </c>
      <c r="J272" t="str">
        <f ca="1">IF(TODAY()&gt;=$A272,COUNTIFS(Board!Q$3:Q$1000,"&lt;="&amp;B272,Board!R$3:R$1000,"="&amp;""),"")</f>
        <v/>
      </c>
      <c r="K272" t="str">
        <f t="shared" ca="1" si="22"/>
        <v/>
      </c>
      <c r="L272" t="str">
        <f ca="1">IF(TODAY()&gt;=A272,COUNTIFS(Board!R$3:R$1000,"&lt;="&amp;A272),"")</f>
        <v/>
      </c>
      <c r="M272" t="str">
        <f t="shared" ca="1" si="19"/>
        <v/>
      </c>
    </row>
    <row r="273" spans="1:13" x14ac:dyDescent="0.25">
      <c r="A273" s="4">
        <v>43070</v>
      </c>
      <c r="B273" t="str">
        <f ca="1">IF(TODAY()&gt;=$A273,COUNTIFS(Board!K$3:K$1000,"&lt;="&amp;A273,Board!L$3:L$1000,"="&amp;""),"")</f>
        <v/>
      </c>
      <c r="C273" t="str">
        <f ca="1">IF(TODAY()&gt;=$A273,COUNTIFS(Board!L$3:L$1000,"&lt;="&amp;B273,Board!M$3:M$1000,"="&amp;""),"")</f>
        <v/>
      </c>
      <c r="D273" t="str">
        <f ca="1">IF(TODAY()&gt;=$A273,COUNTIFS(Board!M$3:M$1000,"&lt;="&amp;C273,Board!N$3:N$1000,"="&amp;""),"")</f>
        <v/>
      </c>
      <c r="E273" t="str">
        <f t="shared" ca="1" si="20"/>
        <v/>
      </c>
      <c r="F273" t="str">
        <f ca="1">IF(TODAY()&gt;=$A273,COUNTIFS(Board!N$3:N$1000,"&lt;="&amp;A273,Board!O$3:O$1000,"="&amp;""),"")</f>
        <v/>
      </c>
      <c r="G273" t="str">
        <f ca="1">IF(TODAY()&gt;=$A273,COUNTIFS(Board!O$3:O$1000,"&lt;="&amp;B273,Board!P$3:P$1000,"="&amp;""),"")</f>
        <v/>
      </c>
      <c r="H273" t="str">
        <f t="shared" ca="1" si="21"/>
        <v/>
      </c>
      <c r="I273" t="str">
        <f ca="1">IF(TODAY()&gt;=$A273,COUNTIFS(Board!P$3:P$1000,"&lt;="&amp;A273,Board!Q$3:Q$1000,"="&amp;""),"")</f>
        <v/>
      </c>
      <c r="J273" t="str">
        <f ca="1">IF(TODAY()&gt;=$A273,COUNTIFS(Board!Q$3:Q$1000,"&lt;="&amp;B273,Board!R$3:R$1000,"="&amp;""),"")</f>
        <v/>
      </c>
      <c r="K273" t="str">
        <f t="shared" ca="1" si="22"/>
        <v/>
      </c>
      <c r="L273" t="str">
        <f ca="1">IF(TODAY()&gt;=A273,COUNTIFS(Board!R$3:R$1000,"&lt;="&amp;A273),"")</f>
        <v/>
      </c>
      <c r="M273" t="str">
        <f t="shared" ca="1" si="19"/>
        <v/>
      </c>
    </row>
    <row r="274" spans="1:13" x14ac:dyDescent="0.25">
      <c r="A274" s="4">
        <v>43071</v>
      </c>
      <c r="B274" t="str">
        <f ca="1">IF(TODAY()&gt;=$A274,COUNTIFS(Board!K$3:K$1000,"&lt;="&amp;A274,Board!L$3:L$1000,"="&amp;""),"")</f>
        <v/>
      </c>
      <c r="C274" t="str">
        <f ca="1">IF(TODAY()&gt;=$A274,COUNTIFS(Board!L$3:L$1000,"&lt;="&amp;B274,Board!M$3:M$1000,"="&amp;""),"")</f>
        <v/>
      </c>
      <c r="D274" t="str">
        <f ca="1">IF(TODAY()&gt;=$A274,COUNTIFS(Board!M$3:M$1000,"&lt;="&amp;C274,Board!N$3:N$1000,"="&amp;""),"")</f>
        <v/>
      </c>
      <c r="E274" t="str">
        <f t="shared" ca="1" si="20"/>
        <v/>
      </c>
      <c r="F274" t="str">
        <f ca="1">IF(TODAY()&gt;=$A274,COUNTIFS(Board!N$3:N$1000,"&lt;="&amp;A274,Board!O$3:O$1000,"="&amp;""),"")</f>
        <v/>
      </c>
      <c r="G274" t="str">
        <f ca="1">IF(TODAY()&gt;=$A274,COUNTIFS(Board!O$3:O$1000,"&lt;="&amp;B274,Board!P$3:P$1000,"="&amp;""),"")</f>
        <v/>
      </c>
      <c r="H274" t="str">
        <f t="shared" ca="1" si="21"/>
        <v/>
      </c>
      <c r="I274" t="str">
        <f ca="1">IF(TODAY()&gt;=$A274,COUNTIFS(Board!P$3:P$1000,"&lt;="&amp;A274,Board!Q$3:Q$1000,"="&amp;""),"")</f>
        <v/>
      </c>
      <c r="J274" t="str">
        <f ca="1">IF(TODAY()&gt;=$A274,COUNTIFS(Board!Q$3:Q$1000,"&lt;="&amp;B274,Board!R$3:R$1000,"="&amp;""),"")</f>
        <v/>
      </c>
      <c r="K274" t="str">
        <f t="shared" ca="1" si="22"/>
        <v/>
      </c>
      <c r="L274" t="str">
        <f ca="1">IF(TODAY()&gt;=A274,COUNTIFS(Board!R$3:R$1000,"&lt;="&amp;A274),"")</f>
        <v/>
      </c>
      <c r="M274" t="str">
        <f t="shared" ca="1" si="19"/>
        <v/>
      </c>
    </row>
    <row r="275" spans="1:13" x14ac:dyDescent="0.25">
      <c r="A275" s="4">
        <v>43072</v>
      </c>
      <c r="B275" t="str">
        <f ca="1">IF(TODAY()&gt;=$A275,COUNTIFS(Board!K$3:K$1000,"&lt;="&amp;A275,Board!L$3:L$1000,"="&amp;""),"")</f>
        <v/>
      </c>
      <c r="C275" t="str">
        <f ca="1">IF(TODAY()&gt;=$A275,COUNTIFS(Board!L$3:L$1000,"&lt;="&amp;B275,Board!M$3:M$1000,"="&amp;""),"")</f>
        <v/>
      </c>
      <c r="D275" t="str">
        <f ca="1">IF(TODAY()&gt;=$A275,COUNTIFS(Board!M$3:M$1000,"&lt;="&amp;C275,Board!N$3:N$1000,"="&amp;""),"")</f>
        <v/>
      </c>
      <c r="E275" t="str">
        <f t="shared" ca="1" si="20"/>
        <v/>
      </c>
      <c r="F275" t="str">
        <f ca="1">IF(TODAY()&gt;=$A275,COUNTIFS(Board!N$3:N$1000,"&lt;="&amp;A275,Board!O$3:O$1000,"="&amp;""),"")</f>
        <v/>
      </c>
      <c r="G275" t="str">
        <f ca="1">IF(TODAY()&gt;=$A275,COUNTIFS(Board!O$3:O$1000,"&lt;="&amp;B275,Board!P$3:P$1000,"="&amp;""),"")</f>
        <v/>
      </c>
      <c r="H275" t="str">
        <f t="shared" ca="1" si="21"/>
        <v/>
      </c>
      <c r="I275" t="str">
        <f ca="1">IF(TODAY()&gt;=$A275,COUNTIFS(Board!P$3:P$1000,"&lt;="&amp;A275,Board!Q$3:Q$1000,"="&amp;""),"")</f>
        <v/>
      </c>
      <c r="J275" t="str">
        <f ca="1">IF(TODAY()&gt;=$A275,COUNTIFS(Board!Q$3:Q$1000,"&lt;="&amp;B275,Board!R$3:R$1000,"="&amp;""),"")</f>
        <v/>
      </c>
      <c r="K275" t="str">
        <f t="shared" ca="1" si="22"/>
        <v/>
      </c>
      <c r="L275" t="str">
        <f ca="1">IF(TODAY()&gt;=A275,COUNTIFS(Board!R$3:R$1000,"&lt;="&amp;A275),"")</f>
        <v/>
      </c>
      <c r="M275" t="str">
        <f t="shared" ca="1" si="19"/>
        <v/>
      </c>
    </row>
    <row r="276" spans="1:13" x14ac:dyDescent="0.25">
      <c r="A276" s="4">
        <v>43073</v>
      </c>
      <c r="B276" t="str">
        <f ca="1">IF(TODAY()&gt;=$A276,COUNTIFS(Board!K$3:K$1000,"&lt;="&amp;A276,Board!L$3:L$1000,"="&amp;""),"")</f>
        <v/>
      </c>
      <c r="C276" t="str">
        <f ca="1">IF(TODAY()&gt;=$A276,COUNTIFS(Board!L$3:L$1000,"&lt;="&amp;B276,Board!M$3:M$1000,"="&amp;""),"")</f>
        <v/>
      </c>
      <c r="D276" t="str">
        <f ca="1">IF(TODAY()&gt;=$A276,COUNTIFS(Board!M$3:M$1000,"&lt;="&amp;C276,Board!N$3:N$1000,"="&amp;""),"")</f>
        <v/>
      </c>
      <c r="E276" t="str">
        <f t="shared" ca="1" si="20"/>
        <v/>
      </c>
      <c r="F276" t="str">
        <f ca="1">IF(TODAY()&gt;=$A276,COUNTIFS(Board!N$3:N$1000,"&lt;="&amp;A276,Board!O$3:O$1000,"="&amp;""),"")</f>
        <v/>
      </c>
      <c r="G276" t="str">
        <f ca="1">IF(TODAY()&gt;=$A276,COUNTIFS(Board!O$3:O$1000,"&lt;="&amp;B276,Board!P$3:P$1000,"="&amp;""),"")</f>
        <v/>
      </c>
      <c r="H276" t="str">
        <f t="shared" ca="1" si="21"/>
        <v/>
      </c>
      <c r="I276" t="str">
        <f ca="1">IF(TODAY()&gt;=$A276,COUNTIFS(Board!P$3:P$1000,"&lt;="&amp;A276,Board!Q$3:Q$1000,"="&amp;""),"")</f>
        <v/>
      </c>
      <c r="J276" t="str">
        <f ca="1">IF(TODAY()&gt;=$A276,COUNTIFS(Board!Q$3:Q$1000,"&lt;="&amp;B276,Board!R$3:R$1000,"="&amp;""),"")</f>
        <v/>
      </c>
      <c r="K276" t="str">
        <f t="shared" ca="1" si="22"/>
        <v/>
      </c>
      <c r="L276" t="str">
        <f ca="1">IF(TODAY()&gt;=A276,COUNTIFS(Board!R$3:R$1000,"&lt;="&amp;A276),"")</f>
        <v/>
      </c>
      <c r="M276" t="str">
        <f t="shared" ca="1" si="19"/>
        <v/>
      </c>
    </row>
    <row r="277" spans="1:13" x14ac:dyDescent="0.25">
      <c r="A277" s="4">
        <v>43074</v>
      </c>
      <c r="B277" t="str">
        <f ca="1">IF(TODAY()&gt;=$A277,COUNTIFS(Board!K$3:K$1000,"&lt;="&amp;A277,Board!L$3:L$1000,"="&amp;""),"")</f>
        <v/>
      </c>
      <c r="C277" t="str">
        <f ca="1">IF(TODAY()&gt;=$A277,COUNTIFS(Board!L$3:L$1000,"&lt;="&amp;B277,Board!M$3:M$1000,"="&amp;""),"")</f>
        <v/>
      </c>
      <c r="D277" t="str">
        <f ca="1">IF(TODAY()&gt;=$A277,COUNTIFS(Board!M$3:M$1000,"&lt;="&amp;C277,Board!N$3:N$1000,"="&amp;""),"")</f>
        <v/>
      </c>
      <c r="E277" t="str">
        <f t="shared" ca="1" si="20"/>
        <v/>
      </c>
      <c r="F277" t="str">
        <f ca="1">IF(TODAY()&gt;=$A277,COUNTIFS(Board!N$3:N$1000,"&lt;="&amp;A277,Board!O$3:O$1000,"="&amp;""),"")</f>
        <v/>
      </c>
      <c r="G277" t="str">
        <f ca="1">IF(TODAY()&gt;=$A277,COUNTIFS(Board!O$3:O$1000,"&lt;="&amp;B277,Board!P$3:P$1000,"="&amp;""),"")</f>
        <v/>
      </c>
      <c r="H277" t="str">
        <f t="shared" ca="1" si="21"/>
        <v/>
      </c>
      <c r="I277" t="str">
        <f ca="1">IF(TODAY()&gt;=$A277,COUNTIFS(Board!P$3:P$1000,"&lt;="&amp;A277,Board!Q$3:Q$1000,"="&amp;""),"")</f>
        <v/>
      </c>
      <c r="J277" t="str">
        <f ca="1">IF(TODAY()&gt;=$A277,COUNTIFS(Board!Q$3:Q$1000,"&lt;="&amp;B277,Board!R$3:R$1000,"="&amp;""),"")</f>
        <v/>
      </c>
      <c r="K277" t="str">
        <f t="shared" ca="1" si="22"/>
        <v/>
      </c>
      <c r="L277" t="str">
        <f ca="1">IF(TODAY()&gt;=A277,COUNTIFS(Board!R$3:R$1000,"&lt;="&amp;A277),"")</f>
        <v/>
      </c>
      <c r="M277" t="str">
        <f t="shared" ca="1" si="19"/>
        <v/>
      </c>
    </row>
    <row r="278" spans="1:13" x14ac:dyDescent="0.25">
      <c r="A278" s="4">
        <v>43075</v>
      </c>
      <c r="B278" t="str">
        <f ca="1">IF(TODAY()&gt;=$A278,COUNTIFS(Board!K$3:K$1000,"&lt;="&amp;A278,Board!L$3:L$1000,"="&amp;""),"")</f>
        <v/>
      </c>
      <c r="C278" t="str">
        <f ca="1">IF(TODAY()&gt;=$A278,COUNTIFS(Board!L$3:L$1000,"&lt;="&amp;B278,Board!M$3:M$1000,"="&amp;""),"")</f>
        <v/>
      </c>
      <c r="D278" t="str">
        <f ca="1">IF(TODAY()&gt;=$A278,COUNTIFS(Board!M$3:M$1000,"&lt;="&amp;C278,Board!N$3:N$1000,"="&amp;""),"")</f>
        <v/>
      </c>
      <c r="E278" t="str">
        <f t="shared" ca="1" si="20"/>
        <v/>
      </c>
      <c r="F278" t="str">
        <f ca="1">IF(TODAY()&gt;=$A278,COUNTIFS(Board!N$3:N$1000,"&lt;="&amp;A278,Board!O$3:O$1000,"="&amp;""),"")</f>
        <v/>
      </c>
      <c r="G278" t="str">
        <f ca="1">IF(TODAY()&gt;=$A278,COUNTIFS(Board!O$3:O$1000,"&lt;="&amp;B278,Board!P$3:P$1000,"="&amp;""),"")</f>
        <v/>
      </c>
      <c r="H278" t="str">
        <f t="shared" ca="1" si="21"/>
        <v/>
      </c>
      <c r="I278" t="str">
        <f ca="1">IF(TODAY()&gt;=$A278,COUNTIFS(Board!P$3:P$1000,"&lt;="&amp;A278,Board!Q$3:Q$1000,"="&amp;""),"")</f>
        <v/>
      </c>
      <c r="J278" t="str">
        <f ca="1">IF(TODAY()&gt;=$A278,COUNTIFS(Board!Q$3:Q$1000,"&lt;="&amp;B278,Board!R$3:R$1000,"="&amp;""),"")</f>
        <v/>
      </c>
      <c r="K278" t="str">
        <f t="shared" ca="1" si="22"/>
        <v/>
      </c>
      <c r="L278" t="str">
        <f ca="1">IF(TODAY()&gt;=A278,COUNTIFS(Board!R$3:R$1000,"&lt;="&amp;A278),"")</f>
        <v/>
      </c>
      <c r="M278" t="str">
        <f t="shared" ca="1" si="19"/>
        <v/>
      </c>
    </row>
    <row r="279" spans="1:13" x14ac:dyDescent="0.25">
      <c r="A279" s="4">
        <v>43076</v>
      </c>
      <c r="B279" t="str">
        <f ca="1">IF(TODAY()&gt;=$A279,COUNTIFS(Board!K$3:K$1000,"&lt;="&amp;A279,Board!L$3:L$1000,"="&amp;""),"")</f>
        <v/>
      </c>
      <c r="C279" t="str">
        <f ca="1">IF(TODAY()&gt;=$A279,COUNTIFS(Board!L$3:L$1000,"&lt;="&amp;B279,Board!M$3:M$1000,"="&amp;""),"")</f>
        <v/>
      </c>
      <c r="D279" t="str">
        <f ca="1">IF(TODAY()&gt;=$A279,COUNTIFS(Board!M$3:M$1000,"&lt;="&amp;C279,Board!N$3:N$1000,"="&amp;""),"")</f>
        <v/>
      </c>
      <c r="E279" t="str">
        <f t="shared" ca="1" si="20"/>
        <v/>
      </c>
      <c r="F279" t="str">
        <f ca="1">IF(TODAY()&gt;=$A279,COUNTIFS(Board!N$3:N$1000,"&lt;="&amp;A279,Board!O$3:O$1000,"="&amp;""),"")</f>
        <v/>
      </c>
      <c r="G279" t="str">
        <f ca="1">IF(TODAY()&gt;=$A279,COUNTIFS(Board!O$3:O$1000,"&lt;="&amp;B279,Board!P$3:P$1000,"="&amp;""),"")</f>
        <v/>
      </c>
      <c r="H279" t="str">
        <f t="shared" ca="1" si="21"/>
        <v/>
      </c>
      <c r="I279" t="str">
        <f ca="1">IF(TODAY()&gt;=$A279,COUNTIFS(Board!P$3:P$1000,"&lt;="&amp;A279,Board!Q$3:Q$1000,"="&amp;""),"")</f>
        <v/>
      </c>
      <c r="J279" t="str">
        <f ca="1">IF(TODAY()&gt;=$A279,COUNTIFS(Board!Q$3:Q$1000,"&lt;="&amp;B279,Board!R$3:R$1000,"="&amp;""),"")</f>
        <v/>
      </c>
      <c r="K279" t="str">
        <f t="shared" ca="1" si="22"/>
        <v/>
      </c>
      <c r="L279" t="str">
        <f ca="1">IF(TODAY()&gt;=A279,COUNTIFS(Board!R$3:R$1000,"&lt;="&amp;A279),"")</f>
        <v/>
      </c>
      <c r="M279" t="str">
        <f t="shared" ca="1" si="19"/>
        <v/>
      </c>
    </row>
    <row r="280" spans="1:13" x14ac:dyDescent="0.25">
      <c r="A280" s="4">
        <v>43077</v>
      </c>
      <c r="B280" t="str">
        <f ca="1">IF(TODAY()&gt;=$A280,COUNTIFS(Board!K$3:K$1000,"&lt;="&amp;A280,Board!L$3:L$1000,"="&amp;""),"")</f>
        <v/>
      </c>
      <c r="C280" t="str">
        <f ca="1">IF(TODAY()&gt;=$A280,COUNTIFS(Board!L$3:L$1000,"&lt;="&amp;B280,Board!M$3:M$1000,"="&amp;""),"")</f>
        <v/>
      </c>
      <c r="D280" t="str">
        <f ca="1">IF(TODAY()&gt;=$A280,COUNTIFS(Board!M$3:M$1000,"&lt;="&amp;C280,Board!N$3:N$1000,"="&amp;""),"")</f>
        <v/>
      </c>
      <c r="E280" t="str">
        <f t="shared" ca="1" si="20"/>
        <v/>
      </c>
      <c r="F280" t="str">
        <f ca="1">IF(TODAY()&gt;=$A280,COUNTIFS(Board!N$3:N$1000,"&lt;="&amp;A280,Board!O$3:O$1000,"="&amp;""),"")</f>
        <v/>
      </c>
      <c r="G280" t="str">
        <f ca="1">IF(TODAY()&gt;=$A280,COUNTIFS(Board!O$3:O$1000,"&lt;="&amp;B280,Board!P$3:P$1000,"="&amp;""),"")</f>
        <v/>
      </c>
      <c r="H280" t="str">
        <f t="shared" ca="1" si="21"/>
        <v/>
      </c>
      <c r="I280" t="str">
        <f ca="1">IF(TODAY()&gt;=$A280,COUNTIFS(Board!P$3:P$1000,"&lt;="&amp;A280,Board!Q$3:Q$1000,"="&amp;""),"")</f>
        <v/>
      </c>
      <c r="J280" t="str">
        <f ca="1">IF(TODAY()&gt;=$A280,COUNTIFS(Board!Q$3:Q$1000,"&lt;="&amp;B280,Board!R$3:R$1000,"="&amp;""),"")</f>
        <v/>
      </c>
      <c r="K280" t="str">
        <f t="shared" ca="1" si="22"/>
        <v/>
      </c>
      <c r="L280" t="str">
        <f ca="1">IF(TODAY()&gt;=A280,COUNTIFS(Board!R$3:R$1000,"&lt;="&amp;A280),"")</f>
        <v/>
      </c>
      <c r="M280" t="str">
        <f t="shared" ca="1" si="19"/>
        <v/>
      </c>
    </row>
    <row r="281" spans="1:13" x14ac:dyDescent="0.25">
      <c r="A281" s="4">
        <v>43078</v>
      </c>
      <c r="B281" t="str">
        <f ca="1">IF(TODAY()&gt;=$A281,COUNTIFS(Board!K$3:K$1000,"&lt;="&amp;A281,Board!L$3:L$1000,"="&amp;""),"")</f>
        <v/>
      </c>
      <c r="C281" t="str">
        <f ca="1">IF(TODAY()&gt;=$A281,COUNTIFS(Board!L$3:L$1000,"&lt;="&amp;B281,Board!M$3:M$1000,"="&amp;""),"")</f>
        <v/>
      </c>
      <c r="D281" t="str">
        <f ca="1">IF(TODAY()&gt;=$A281,COUNTIFS(Board!M$3:M$1000,"&lt;="&amp;C281,Board!N$3:N$1000,"="&amp;""),"")</f>
        <v/>
      </c>
      <c r="E281" t="str">
        <f t="shared" ca="1" si="20"/>
        <v/>
      </c>
      <c r="F281" t="str">
        <f ca="1">IF(TODAY()&gt;=$A281,COUNTIFS(Board!N$3:N$1000,"&lt;="&amp;A281,Board!O$3:O$1000,"="&amp;""),"")</f>
        <v/>
      </c>
      <c r="G281" t="str">
        <f ca="1">IF(TODAY()&gt;=$A281,COUNTIFS(Board!O$3:O$1000,"&lt;="&amp;B281,Board!P$3:P$1000,"="&amp;""),"")</f>
        <v/>
      </c>
      <c r="H281" t="str">
        <f t="shared" ca="1" si="21"/>
        <v/>
      </c>
      <c r="I281" t="str">
        <f ca="1">IF(TODAY()&gt;=$A281,COUNTIFS(Board!P$3:P$1000,"&lt;="&amp;A281,Board!Q$3:Q$1000,"="&amp;""),"")</f>
        <v/>
      </c>
      <c r="J281" t="str">
        <f ca="1">IF(TODAY()&gt;=$A281,COUNTIFS(Board!Q$3:Q$1000,"&lt;="&amp;B281,Board!R$3:R$1000,"="&amp;""),"")</f>
        <v/>
      </c>
      <c r="K281" t="str">
        <f t="shared" ca="1" si="22"/>
        <v/>
      </c>
      <c r="L281" t="str">
        <f ca="1">IF(TODAY()&gt;=A281,COUNTIFS(Board!R$3:R$1000,"&lt;="&amp;A281),"")</f>
        <v/>
      </c>
      <c r="M281" t="str">
        <f t="shared" ca="1" si="19"/>
        <v/>
      </c>
    </row>
    <row r="282" spans="1:13" x14ac:dyDescent="0.25">
      <c r="A282" s="4">
        <v>43079</v>
      </c>
      <c r="B282" t="str">
        <f ca="1">IF(TODAY()&gt;=$A282,COUNTIFS(Board!K$3:K$1000,"&lt;="&amp;A282,Board!L$3:L$1000,"="&amp;""),"")</f>
        <v/>
      </c>
      <c r="C282" t="str">
        <f ca="1">IF(TODAY()&gt;=$A282,COUNTIFS(Board!L$3:L$1000,"&lt;="&amp;B282,Board!M$3:M$1000,"="&amp;""),"")</f>
        <v/>
      </c>
      <c r="D282" t="str">
        <f ca="1">IF(TODAY()&gt;=$A282,COUNTIFS(Board!M$3:M$1000,"&lt;="&amp;C282,Board!N$3:N$1000,"="&amp;""),"")</f>
        <v/>
      </c>
      <c r="E282" t="str">
        <f t="shared" ca="1" si="20"/>
        <v/>
      </c>
      <c r="F282" t="str">
        <f ca="1">IF(TODAY()&gt;=$A282,COUNTIFS(Board!N$3:N$1000,"&lt;="&amp;A282,Board!O$3:O$1000,"="&amp;""),"")</f>
        <v/>
      </c>
      <c r="G282" t="str">
        <f ca="1">IF(TODAY()&gt;=$A282,COUNTIFS(Board!O$3:O$1000,"&lt;="&amp;B282,Board!P$3:P$1000,"="&amp;""),"")</f>
        <v/>
      </c>
      <c r="H282" t="str">
        <f t="shared" ca="1" si="21"/>
        <v/>
      </c>
      <c r="I282" t="str">
        <f ca="1">IF(TODAY()&gt;=$A282,COUNTIFS(Board!P$3:P$1000,"&lt;="&amp;A282,Board!Q$3:Q$1000,"="&amp;""),"")</f>
        <v/>
      </c>
      <c r="J282" t="str">
        <f ca="1">IF(TODAY()&gt;=$A282,COUNTIFS(Board!Q$3:Q$1000,"&lt;="&amp;B282,Board!R$3:R$1000,"="&amp;""),"")</f>
        <v/>
      </c>
      <c r="K282" t="str">
        <f t="shared" ca="1" si="22"/>
        <v/>
      </c>
      <c r="L282" t="str">
        <f ca="1">IF(TODAY()&gt;=A282,COUNTIFS(Board!R$3:R$1000,"&lt;="&amp;A282),"")</f>
        <v/>
      </c>
      <c r="M282" t="str">
        <f t="shared" ca="1" si="19"/>
        <v/>
      </c>
    </row>
    <row r="283" spans="1:13" x14ac:dyDescent="0.25">
      <c r="A283" s="4">
        <v>43080</v>
      </c>
      <c r="B283" t="str">
        <f ca="1">IF(TODAY()&gt;=$A283,COUNTIFS(Board!K$3:K$1000,"&lt;="&amp;A283,Board!L$3:L$1000,"="&amp;""),"")</f>
        <v/>
      </c>
      <c r="C283" t="str">
        <f ca="1">IF(TODAY()&gt;=$A283,COUNTIFS(Board!L$3:L$1000,"&lt;="&amp;B283,Board!M$3:M$1000,"="&amp;""),"")</f>
        <v/>
      </c>
      <c r="D283" t="str">
        <f ca="1">IF(TODAY()&gt;=$A283,COUNTIFS(Board!M$3:M$1000,"&lt;="&amp;C283,Board!N$3:N$1000,"="&amp;""),"")</f>
        <v/>
      </c>
      <c r="E283" t="str">
        <f t="shared" ca="1" si="20"/>
        <v/>
      </c>
      <c r="F283" t="str">
        <f ca="1">IF(TODAY()&gt;=$A283,COUNTIFS(Board!N$3:N$1000,"&lt;="&amp;A283,Board!O$3:O$1000,"="&amp;""),"")</f>
        <v/>
      </c>
      <c r="G283" t="str">
        <f ca="1">IF(TODAY()&gt;=$A283,COUNTIFS(Board!O$3:O$1000,"&lt;="&amp;B283,Board!P$3:P$1000,"="&amp;""),"")</f>
        <v/>
      </c>
      <c r="H283" t="str">
        <f t="shared" ca="1" si="21"/>
        <v/>
      </c>
      <c r="I283" t="str">
        <f ca="1">IF(TODAY()&gt;=$A283,COUNTIFS(Board!P$3:P$1000,"&lt;="&amp;A283,Board!Q$3:Q$1000,"="&amp;""),"")</f>
        <v/>
      </c>
      <c r="J283" t="str">
        <f ca="1">IF(TODAY()&gt;=$A283,COUNTIFS(Board!Q$3:Q$1000,"&lt;="&amp;B283,Board!R$3:R$1000,"="&amp;""),"")</f>
        <v/>
      </c>
      <c r="K283" t="str">
        <f t="shared" ca="1" si="22"/>
        <v/>
      </c>
      <c r="L283" t="str">
        <f ca="1">IF(TODAY()&gt;=A283,COUNTIFS(Board!R$3:R$1000,"&lt;="&amp;A283),"")</f>
        <v/>
      </c>
      <c r="M283" t="str">
        <f t="shared" ca="1" si="19"/>
        <v/>
      </c>
    </row>
    <row r="284" spans="1:13" x14ac:dyDescent="0.25">
      <c r="A284" s="4">
        <v>43081</v>
      </c>
      <c r="B284" t="str">
        <f ca="1">IF(TODAY()&gt;=$A284,COUNTIFS(Board!K$3:K$1000,"&lt;="&amp;A284,Board!L$3:L$1000,"="&amp;""),"")</f>
        <v/>
      </c>
      <c r="C284" t="str">
        <f ca="1">IF(TODAY()&gt;=$A284,COUNTIFS(Board!L$3:L$1000,"&lt;="&amp;B284,Board!M$3:M$1000,"="&amp;""),"")</f>
        <v/>
      </c>
      <c r="D284" t="str">
        <f ca="1">IF(TODAY()&gt;=$A284,COUNTIFS(Board!M$3:M$1000,"&lt;="&amp;C284,Board!N$3:N$1000,"="&amp;""),"")</f>
        <v/>
      </c>
      <c r="E284" t="str">
        <f t="shared" ca="1" si="20"/>
        <v/>
      </c>
      <c r="F284" t="str">
        <f ca="1">IF(TODAY()&gt;=$A284,COUNTIFS(Board!N$3:N$1000,"&lt;="&amp;A284,Board!O$3:O$1000,"="&amp;""),"")</f>
        <v/>
      </c>
      <c r="G284" t="str">
        <f ca="1">IF(TODAY()&gt;=$A284,COUNTIFS(Board!O$3:O$1000,"&lt;="&amp;B284,Board!P$3:P$1000,"="&amp;""),"")</f>
        <v/>
      </c>
      <c r="H284" t="str">
        <f t="shared" ca="1" si="21"/>
        <v/>
      </c>
      <c r="I284" t="str">
        <f ca="1">IF(TODAY()&gt;=$A284,COUNTIFS(Board!P$3:P$1000,"&lt;="&amp;A284,Board!Q$3:Q$1000,"="&amp;""),"")</f>
        <v/>
      </c>
      <c r="J284" t="str">
        <f ca="1">IF(TODAY()&gt;=$A284,COUNTIFS(Board!Q$3:Q$1000,"&lt;="&amp;B284,Board!R$3:R$1000,"="&amp;""),"")</f>
        <v/>
      </c>
      <c r="K284" t="str">
        <f t="shared" ca="1" si="22"/>
        <v/>
      </c>
      <c r="L284" t="str">
        <f ca="1">IF(TODAY()&gt;=A284,COUNTIFS(Board!R$3:R$1000,"&lt;="&amp;A284),"")</f>
        <v/>
      </c>
      <c r="M284" t="str">
        <f t="shared" ca="1" si="19"/>
        <v/>
      </c>
    </row>
    <row r="285" spans="1:13" x14ac:dyDescent="0.25">
      <c r="A285" s="4">
        <v>43082</v>
      </c>
      <c r="B285" t="str">
        <f ca="1">IF(TODAY()&gt;=$A285,COUNTIFS(Board!K$3:K$1000,"&lt;="&amp;A285,Board!L$3:L$1000,"="&amp;""),"")</f>
        <v/>
      </c>
      <c r="C285" t="str">
        <f ca="1">IF(TODAY()&gt;=$A285,COUNTIFS(Board!L$3:L$1000,"&lt;="&amp;B285,Board!M$3:M$1000,"="&amp;""),"")</f>
        <v/>
      </c>
      <c r="D285" t="str">
        <f ca="1">IF(TODAY()&gt;=$A285,COUNTIFS(Board!M$3:M$1000,"&lt;="&amp;C285,Board!N$3:N$1000,"="&amp;""),"")</f>
        <v/>
      </c>
      <c r="E285" t="str">
        <f t="shared" ca="1" si="20"/>
        <v/>
      </c>
      <c r="F285" t="str">
        <f ca="1">IF(TODAY()&gt;=$A285,COUNTIFS(Board!N$3:N$1000,"&lt;="&amp;A285,Board!O$3:O$1000,"="&amp;""),"")</f>
        <v/>
      </c>
      <c r="G285" t="str">
        <f ca="1">IF(TODAY()&gt;=$A285,COUNTIFS(Board!O$3:O$1000,"&lt;="&amp;B285,Board!P$3:P$1000,"="&amp;""),"")</f>
        <v/>
      </c>
      <c r="H285" t="str">
        <f t="shared" ca="1" si="21"/>
        <v/>
      </c>
      <c r="I285" t="str">
        <f ca="1">IF(TODAY()&gt;=$A285,COUNTIFS(Board!P$3:P$1000,"&lt;="&amp;A285,Board!Q$3:Q$1000,"="&amp;""),"")</f>
        <v/>
      </c>
      <c r="J285" t="str">
        <f ca="1">IF(TODAY()&gt;=$A285,COUNTIFS(Board!Q$3:Q$1000,"&lt;="&amp;B285,Board!R$3:R$1000,"="&amp;""),"")</f>
        <v/>
      </c>
      <c r="K285" t="str">
        <f t="shared" ca="1" si="22"/>
        <v/>
      </c>
      <c r="L285" t="str">
        <f ca="1">IF(TODAY()&gt;=A285,COUNTIFS(Board!R$3:R$1000,"&lt;="&amp;A285),"")</f>
        <v/>
      </c>
      <c r="M285" t="str">
        <f t="shared" ca="1" si="19"/>
        <v/>
      </c>
    </row>
    <row r="286" spans="1:13" x14ac:dyDescent="0.25">
      <c r="A286" s="4">
        <v>43083</v>
      </c>
      <c r="B286" t="str">
        <f ca="1">IF(TODAY()&gt;=$A286,COUNTIFS(Board!K$3:K$1000,"&lt;="&amp;A286,Board!L$3:L$1000,"="&amp;""),"")</f>
        <v/>
      </c>
      <c r="C286" t="str">
        <f ca="1">IF(TODAY()&gt;=$A286,COUNTIFS(Board!L$3:L$1000,"&lt;="&amp;B286,Board!M$3:M$1000,"="&amp;""),"")</f>
        <v/>
      </c>
      <c r="D286" t="str">
        <f ca="1">IF(TODAY()&gt;=$A286,COUNTIFS(Board!M$3:M$1000,"&lt;="&amp;C286,Board!N$3:N$1000,"="&amp;""),"")</f>
        <v/>
      </c>
      <c r="E286" t="str">
        <f t="shared" ca="1" si="20"/>
        <v/>
      </c>
      <c r="F286" t="str">
        <f ca="1">IF(TODAY()&gt;=$A286,COUNTIFS(Board!N$3:N$1000,"&lt;="&amp;A286,Board!O$3:O$1000,"="&amp;""),"")</f>
        <v/>
      </c>
      <c r="G286" t="str">
        <f ca="1">IF(TODAY()&gt;=$A286,COUNTIFS(Board!O$3:O$1000,"&lt;="&amp;B286,Board!P$3:P$1000,"="&amp;""),"")</f>
        <v/>
      </c>
      <c r="H286" t="str">
        <f t="shared" ca="1" si="21"/>
        <v/>
      </c>
      <c r="I286" t="str">
        <f ca="1">IF(TODAY()&gt;=$A286,COUNTIFS(Board!P$3:P$1000,"&lt;="&amp;A286,Board!Q$3:Q$1000,"="&amp;""),"")</f>
        <v/>
      </c>
      <c r="J286" t="str">
        <f ca="1">IF(TODAY()&gt;=$A286,COUNTIFS(Board!Q$3:Q$1000,"&lt;="&amp;B286,Board!R$3:R$1000,"="&amp;""),"")</f>
        <v/>
      </c>
      <c r="K286" t="str">
        <f t="shared" ca="1" si="22"/>
        <v/>
      </c>
      <c r="L286" t="str">
        <f ca="1">IF(TODAY()&gt;=A286,COUNTIFS(Board!R$3:R$1000,"&lt;="&amp;A286),"")</f>
        <v/>
      </c>
      <c r="M286" t="str">
        <f t="shared" ca="1" si="19"/>
        <v/>
      </c>
    </row>
    <row r="287" spans="1:13" x14ac:dyDescent="0.25">
      <c r="A287" s="4">
        <v>43084</v>
      </c>
      <c r="B287" t="str">
        <f ca="1">IF(TODAY()&gt;=$A287,COUNTIFS(Board!K$3:K$1000,"&lt;="&amp;A287,Board!L$3:L$1000,"="&amp;""),"")</f>
        <v/>
      </c>
      <c r="C287" t="str">
        <f ca="1">IF(TODAY()&gt;=$A287,COUNTIFS(Board!L$3:L$1000,"&lt;="&amp;B287,Board!M$3:M$1000,"="&amp;""),"")</f>
        <v/>
      </c>
      <c r="D287" t="str">
        <f ca="1">IF(TODAY()&gt;=$A287,COUNTIFS(Board!M$3:M$1000,"&lt;="&amp;C287,Board!N$3:N$1000,"="&amp;""),"")</f>
        <v/>
      </c>
      <c r="E287" t="str">
        <f t="shared" ca="1" si="20"/>
        <v/>
      </c>
      <c r="F287" t="str">
        <f ca="1">IF(TODAY()&gt;=$A287,COUNTIFS(Board!N$3:N$1000,"&lt;="&amp;A287,Board!O$3:O$1000,"="&amp;""),"")</f>
        <v/>
      </c>
      <c r="G287" t="str">
        <f ca="1">IF(TODAY()&gt;=$A287,COUNTIFS(Board!O$3:O$1000,"&lt;="&amp;B287,Board!P$3:P$1000,"="&amp;""),"")</f>
        <v/>
      </c>
      <c r="H287" t="str">
        <f t="shared" ca="1" si="21"/>
        <v/>
      </c>
      <c r="I287" t="str">
        <f ca="1">IF(TODAY()&gt;=$A287,COUNTIFS(Board!P$3:P$1000,"&lt;="&amp;A287,Board!Q$3:Q$1000,"="&amp;""),"")</f>
        <v/>
      </c>
      <c r="J287" t="str">
        <f ca="1">IF(TODAY()&gt;=$A287,COUNTIFS(Board!Q$3:Q$1000,"&lt;="&amp;B287,Board!R$3:R$1000,"="&amp;""),"")</f>
        <v/>
      </c>
      <c r="K287" t="str">
        <f t="shared" ca="1" si="22"/>
        <v/>
      </c>
      <c r="L287" t="str">
        <f ca="1">IF(TODAY()&gt;=A287,COUNTIFS(Board!R$3:R$1000,"&lt;="&amp;A287),"")</f>
        <v/>
      </c>
      <c r="M287" t="str">
        <f t="shared" ca="1" si="19"/>
        <v/>
      </c>
    </row>
    <row r="288" spans="1:13" x14ac:dyDescent="0.25">
      <c r="A288" s="4">
        <v>43085</v>
      </c>
      <c r="B288" t="str">
        <f ca="1">IF(TODAY()&gt;=$A288,COUNTIFS(Board!K$3:K$1000,"&lt;="&amp;A288,Board!L$3:L$1000,"="&amp;""),"")</f>
        <v/>
      </c>
      <c r="C288" t="str">
        <f ca="1">IF(TODAY()&gt;=$A288,COUNTIFS(Board!L$3:L$1000,"&lt;="&amp;B288,Board!M$3:M$1000,"="&amp;""),"")</f>
        <v/>
      </c>
      <c r="D288" t="str">
        <f ca="1">IF(TODAY()&gt;=$A288,COUNTIFS(Board!M$3:M$1000,"&lt;="&amp;C288,Board!N$3:N$1000,"="&amp;""),"")</f>
        <v/>
      </c>
      <c r="E288" t="str">
        <f t="shared" ca="1" si="20"/>
        <v/>
      </c>
      <c r="F288" t="str">
        <f ca="1">IF(TODAY()&gt;=$A288,COUNTIFS(Board!N$3:N$1000,"&lt;="&amp;A288,Board!O$3:O$1000,"="&amp;""),"")</f>
        <v/>
      </c>
      <c r="G288" t="str">
        <f ca="1">IF(TODAY()&gt;=$A288,COUNTIFS(Board!O$3:O$1000,"&lt;="&amp;B288,Board!P$3:P$1000,"="&amp;""),"")</f>
        <v/>
      </c>
      <c r="H288" t="str">
        <f t="shared" ca="1" si="21"/>
        <v/>
      </c>
      <c r="I288" t="str">
        <f ca="1">IF(TODAY()&gt;=$A288,COUNTIFS(Board!P$3:P$1000,"&lt;="&amp;A288,Board!Q$3:Q$1000,"="&amp;""),"")</f>
        <v/>
      </c>
      <c r="J288" t="str">
        <f ca="1">IF(TODAY()&gt;=$A288,COUNTIFS(Board!Q$3:Q$1000,"&lt;="&amp;B288,Board!R$3:R$1000,"="&amp;""),"")</f>
        <v/>
      </c>
      <c r="K288" t="str">
        <f t="shared" ca="1" si="22"/>
        <v/>
      </c>
      <c r="L288" t="str">
        <f ca="1">IF(TODAY()&gt;=A288,COUNTIFS(Board!R$3:R$1000,"&lt;="&amp;A288),"")</f>
        <v/>
      </c>
      <c r="M288" t="str">
        <f t="shared" ca="1" si="19"/>
        <v/>
      </c>
    </row>
    <row r="289" spans="1:13" x14ac:dyDescent="0.25">
      <c r="A289" s="4">
        <v>43086</v>
      </c>
      <c r="B289" t="str">
        <f ca="1">IF(TODAY()&gt;=$A289,COUNTIFS(Board!K$3:K$1000,"&lt;="&amp;A289,Board!L$3:L$1000,"="&amp;""),"")</f>
        <v/>
      </c>
      <c r="C289" t="str">
        <f ca="1">IF(TODAY()&gt;=$A289,COUNTIFS(Board!L$3:L$1000,"&lt;="&amp;B289,Board!M$3:M$1000,"="&amp;""),"")</f>
        <v/>
      </c>
      <c r="D289" t="str">
        <f ca="1">IF(TODAY()&gt;=$A289,COUNTIFS(Board!M$3:M$1000,"&lt;="&amp;C289,Board!N$3:N$1000,"="&amp;""),"")</f>
        <v/>
      </c>
      <c r="E289" t="str">
        <f t="shared" ca="1" si="20"/>
        <v/>
      </c>
      <c r="F289" t="str">
        <f ca="1">IF(TODAY()&gt;=$A289,COUNTIFS(Board!N$3:N$1000,"&lt;="&amp;A289,Board!O$3:O$1000,"="&amp;""),"")</f>
        <v/>
      </c>
      <c r="G289" t="str">
        <f ca="1">IF(TODAY()&gt;=$A289,COUNTIFS(Board!O$3:O$1000,"&lt;="&amp;B289,Board!P$3:P$1000,"="&amp;""),"")</f>
        <v/>
      </c>
      <c r="H289" t="str">
        <f t="shared" ca="1" si="21"/>
        <v/>
      </c>
      <c r="I289" t="str">
        <f ca="1">IF(TODAY()&gt;=$A289,COUNTIFS(Board!P$3:P$1000,"&lt;="&amp;A289,Board!Q$3:Q$1000,"="&amp;""),"")</f>
        <v/>
      </c>
      <c r="J289" t="str">
        <f ca="1">IF(TODAY()&gt;=$A289,COUNTIFS(Board!Q$3:Q$1000,"&lt;="&amp;B289,Board!R$3:R$1000,"="&amp;""),"")</f>
        <v/>
      </c>
      <c r="K289" t="str">
        <f t="shared" ca="1" si="22"/>
        <v/>
      </c>
      <c r="L289" t="str">
        <f ca="1">IF(TODAY()&gt;=A289,COUNTIFS(Board!R$3:R$1000,"&lt;="&amp;A289),"")</f>
        <v/>
      </c>
      <c r="M289" t="str">
        <f t="shared" ca="1" si="19"/>
        <v/>
      </c>
    </row>
    <row r="290" spans="1:13" x14ac:dyDescent="0.25">
      <c r="A290" s="4">
        <v>43087</v>
      </c>
      <c r="B290" t="str">
        <f ca="1">IF(TODAY()&gt;=$A290,COUNTIFS(Board!K$3:K$1000,"&lt;="&amp;A290,Board!L$3:L$1000,"="&amp;""),"")</f>
        <v/>
      </c>
      <c r="C290" t="str">
        <f ca="1">IF(TODAY()&gt;=$A290,COUNTIFS(Board!L$3:L$1000,"&lt;="&amp;B290,Board!M$3:M$1000,"="&amp;""),"")</f>
        <v/>
      </c>
      <c r="D290" t="str">
        <f ca="1">IF(TODAY()&gt;=$A290,COUNTIFS(Board!M$3:M$1000,"&lt;="&amp;C290,Board!N$3:N$1000,"="&amp;""),"")</f>
        <v/>
      </c>
      <c r="E290" t="str">
        <f t="shared" ca="1" si="20"/>
        <v/>
      </c>
      <c r="F290" t="str">
        <f ca="1">IF(TODAY()&gt;=$A290,COUNTIFS(Board!N$3:N$1000,"&lt;="&amp;A290,Board!O$3:O$1000,"="&amp;""),"")</f>
        <v/>
      </c>
      <c r="G290" t="str">
        <f ca="1">IF(TODAY()&gt;=$A290,COUNTIFS(Board!O$3:O$1000,"&lt;="&amp;B290,Board!P$3:P$1000,"="&amp;""),"")</f>
        <v/>
      </c>
      <c r="H290" t="str">
        <f t="shared" ca="1" si="21"/>
        <v/>
      </c>
      <c r="I290" t="str">
        <f ca="1">IF(TODAY()&gt;=$A290,COUNTIFS(Board!P$3:P$1000,"&lt;="&amp;A290,Board!Q$3:Q$1000,"="&amp;""),"")</f>
        <v/>
      </c>
      <c r="J290" t="str">
        <f ca="1">IF(TODAY()&gt;=$A290,COUNTIFS(Board!Q$3:Q$1000,"&lt;="&amp;B290,Board!R$3:R$1000,"="&amp;""),"")</f>
        <v/>
      </c>
      <c r="K290" t="str">
        <f t="shared" ca="1" si="22"/>
        <v/>
      </c>
      <c r="L290" t="str">
        <f ca="1">IF(TODAY()&gt;=A290,COUNTIFS(Board!R$3:R$1000,"&lt;="&amp;A290),"")</f>
        <v/>
      </c>
      <c r="M290" t="str">
        <f t="shared" ca="1" si="19"/>
        <v/>
      </c>
    </row>
    <row r="291" spans="1:13" x14ac:dyDescent="0.25">
      <c r="A291" s="4">
        <v>43088</v>
      </c>
      <c r="B291" t="str">
        <f ca="1">IF(TODAY()&gt;=$A291,COUNTIFS(Board!K$3:K$1000,"&lt;="&amp;A291,Board!L$3:L$1000,"="&amp;""),"")</f>
        <v/>
      </c>
      <c r="C291" t="str">
        <f ca="1">IF(TODAY()&gt;=$A291,COUNTIFS(Board!L$3:L$1000,"&lt;="&amp;B291,Board!M$3:M$1000,"="&amp;""),"")</f>
        <v/>
      </c>
      <c r="D291" t="str">
        <f ca="1">IF(TODAY()&gt;=$A291,COUNTIFS(Board!M$3:M$1000,"&lt;="&amp;C291,Board!N$3:N$1000,"="&amp;""),"")</f>
        <v/>
      </c>
      <c r="E291" t="str">
        <f t="shared" ca="1" si="20"/>
        <v/>
      </c>
      <c r="F291" t="str">
        <f ca="1">IF(TODAY()&gt;=$A291,COUNTIFS(Board!N$3:N$1000,"&lt;="&amp;A291,Board!O$3:O$1000,"="&amp;""),"")</f>
        <v/>
      </c>
      <c r="G291" t="str">
        <f ca="1">IF(TODAY()&gt;=$A291,COUNTIFS(Board!O$3:O$1000,"&lt;="&amp;B291,Board!P$3:P$1000,"="&amp;""),"")</f>
        <v/>
      </c>
      <c r="H291" t="str">
        <f t="shared" ca="1" si="21"/>
        <v/>
      </c>
      <c r="I291" t="str">
        <f ca="1">IF(TODAY()&gt;=$A291,COUNTIFS(Board!P$3:P$1000,"&lt;="&amp;A291,Board!Q$3:Q$1000,"="&amp;""),"")</f>
        <v/>
      </c>
      <c r="J291" t="str">
        <f ca="1">IF(TODAY()&gt;=$A291,COUNTIFS(Board!Q$3:Q$1000,"&lt;="&amp;B291,Board!R$3:R$1000,"="&amp;""),"")</f>
        <v/>
      </c>
      <c r="K291" t="str">
        <f t="shared" ca="1" si="22"/>
        <v/>
      </c>
      <c r="L291" t="str">
        <f ca="1">IF(TODAY()&gt;=A291,COUNTIFS(Board!R$3:R$1000,"&lt;="&amp;A291),"")</f>
        <v/>
      </c>
      <c r="M291" t="str">
        <f t="shared" ca="1" si="19"/>
        <v/>
      </c>
    </row>
    <row r="292" spans="1:13" x14ac:dyDescent="0.25">
      <c r="A292" s="4">
        <v>43089</v>
      </c>
      <c r="B292" t="str">
        <f ca="1">IF(TODAY()&gt;=$A292,COUNTIFS(Board!K$3:K$1000,"&lt;="&amp;A292,Board!L$3:L$1000,"="&amp;""),"")</f>
        <v/>
      </c>
      <c r="C292" t="str">
        <f ca="1">IF(TODAY()&gt;=$A292,COUNTIFS(Board!L$3:L$1000,"&lt;="&amp;B292,Board!M$3:M$1000,"="&amp;""),"")</f>
        <v/>
      </c>
      <c r="D292" t="str">
        <f ca="1">IF(TODAY()&gt;=$A292,COUNTIFS(Board!M$3:M$1000,"&lt;="&amp;C292,Board!N$3:N$1000,"="&amp;""),"")</f>
        <v/>
      </c>
      <c r="E292" t="str">
        <f t="shared" ca="1" si="20"/>
        <v/>
      </c>
      <c r="F292" t="str">
        <f ca="1">IF(TODAY()&gt;=$A292,COUNTIFS(Board!N$3:N$1000,"&lt;="&amp;A292,Board!O$3:O$1000,"="&amp;""),"")</f>
        <v/>
      </c>
      <c r="G292" t="str">
        <f ca="1">IF(TODAY()&gt;=$A292,COUNTIFS(Board!O$3:O$1000,"&lt;="&amp;B292,Board!P$3:P$1000,"="&amp;""),"")</f>
        <v/>
      </c>
      <c r="H292" t="str">
        <f t="shared" ca="1" si="21"/>
        <v/>
      </c>
      <c r="I292" t="str">
        <f ca="1">IF(TODAY()&gt;=$A292,COUNTIFS(Board!P$3:P$1000,"&lt;="&amp;A292,Board!Q$3:Q$1000,"="&amp;""),"")</f>
        <v/>
      </c>
      <c r="J292" t="str">
        <f ca="1">IF(TODAY()&gt;=$A292,COUNTIFS(Board!Q$3:Q$1000,"&lt;="&amp;B292,Board!R$3:R$1000,"="&amp;""),"")</f>
        <v/>
      </c>
      <c r="K292" t="str">
        <f t="shared" ca="1" si="22"/>
        <v/>
      </c>
      <c r="L292" t="str">
        <f ca="1">IF(TODAY()&gt;=A292,COUNTIFS(Board!R$3:R$1000,"&lt;="&amp;A292),"")</f>
        <v/>
      </c>
      <c r="M292" t="str">
        <f t="shared" ca="1" si="19"/>
        <v/>
      </c>
    </row>
    <row r="293" spans="1:13" x14ac:dyDescent="0.25">
      <c r="A293" s="4">
        <v>43090</v>
      </c>
      <c r="B293" t="str">
        <f ca="1">IF(TODAY()&gt;=$A293,COUNTIFS(Board!K$3:K$1000,"&lt;="&amp;A293,Board!L$3:L$1000,"="&amp;""),"")</f>
        <v/>
      </c>
      <c r="C293" t="str">
        <f ca="1">IF(TODAY()&gt;=$A293,COUNTIFS(Board!L$3:L$1000,"&lt;="&amp;B293,Board!M$3:M$1000,"="&amp;""),"")</f>
        <v/>
      </c>
      <c r="D293" t="str">
        <f ca="1">IF(TODAY()&gt;=$A293,COUNTIFS(Board!M$3:M$1000,"&lt;="&amp;C293,Board!N$3:N$1000,"="&amp;""),"")</f>
        <v/>
      </c>
      <c r="E293" t="str">
        <f t="shared" ca="1" si="20"/>
        <v/>
      </c>
      <c r="F293" t="str">
        <f ca="1">IF(TODAY()&gt;=$A293,COUNTIFS(Board!N$3:N$1000,"&lt;="&amp;A293,Board!O$3:O$1000,"="&amp;""),"")</f>
        <v/>
      </c>
      <c r="G293" t="str">
        <f ca="1">IF(TODAY()&gt;=$A293,COUNTIFS(Board!O$3:O$1000,"&lt;="&amp;B293,Board!P$3:P$1000,"="&amp;""),"")</f>
        <v/>
      </c>
      <c r="H293" t="str">
        <f t="shared" ca="1" si="21"/>
        <v/>
      </c>
      <c r="I293" t="str">
        <f ca="1">IF(TODAY()&gt;=$A293,COUNTIFS(Board!P$3:P$1000,"&lt;="&amp;A293,Board!Q$3:Q$1000,"="&amp;""),"")</f>
        <v/>
      </c>
      <c r="J293" t="str">
        <f ca="1">IF(TODAY()&gt;=$A293,COUNTIFS(Board!Q$3:Q$1000,"&lt;="&amp;B293,Board!R$3:R$1000,"="&amp;""),"")</f>
        <v/>
      </c>
      <c r="K293" t="str">
        <f t="shared" ca="1" si="22"/>
        <v/>
      </c>
      <c r="L293" t="str">
        <f ca="1">IF(TODAY()&gt;=A293,COUNTIFS(Board!R$3:R$1000,"&lt;="&amp;A293),"")</f>
        <v/>
      </c>
      <c r="M293" t="str">
        <f t="shared" ca="1" si="19"/>
        <v/>
      </c>
    </row>
    <row r="294" spans="1:13" x14ac:dyDescent="0.25">
      <c r="A294" s="4">
        <v>43091</v>
      </c>
      <c r="B294" t="str">
        <f ca="1">IF(TODAY()&gt;=$A294,COUNTIFS(Board!K$3:K$1000,"&lt;="&amp;A294,Board!L$3:L$1000,"="&amp;""),"")</f>
        <v/>
      </c>
      <c r="C294" t="str">
        <f ca="1">IF(TODAY()&gt;=$A294,COUNTIFS(Board!L$3:L$1000,"&lt;="&amp;B294,Board!M$3:M$1000,"="&amp;""),"")</f>
        <v/>
      </c>
      <c r="D294" t="str">
        <f ca="1">IF(TODAY()&gt;=$A294,COUNTIFS(Board!M$3:M$1000,"&lt;="&amp;C294,Board!N$3:N$1000,"="&amp;""),"")</f>
        <v/>
      </c>
      <c r="E294" t="str">
        <f t="shared" ca="1" si="20"/>
        <v/>
      </c>
      <c r="F294" t="str">
        <f ca="1">IF(TODAY()&gt;=$A294,COUNTIFS(Board!N$3:N$1000,"&lt;="&amp;A294,Board!O$3:O$1000,"="&amp;""),"")</f>
        <v/>
      </c>
      <c r="G294" t="str">
        <f ca="1">IF(TODAY()&gt;=$A294,COUNTIFS(Board!O$3:O$1000,"&lt;="&amp;B294,Board!P$3:P$1000,"="&amp;""),"")</f>
        <v/>
      </c>
      <c r="H294" t="str">
        <f t="shared" ca="1" si="21"/>
        <v/>
      </c>
      <c r="I294" t="str">
        <f ca="1">IF(TODAY()&gt;=$A294,COUNTIFS(Board!P$3:P$1000,"&lt;="&amp;A294,Board!Q$3:Q$1000,"="&amp;""),"")</f>
        <v/>
      </c>
      <c r="J294" t="str">
        <f ca="1">IF(TODAY()&gt;=$A294,COUNTIFS(Board!Q$3:Q$1000,"&lt;="&amp;B294,Board!R$3:R$1000,"="&amp;""),"")</f>
        <v/>
      </c>
      <c r="K294" t="str">
        <f t="shared" ca="1" si="22"/>
        <v/>
      </c>
      <c r="L294" t="str">
        <f ca="1">IF(TODAY()&gt;=A294,COUNTIFS(Board!R$3:R$1000,"&lt;="&amp;A294),"")</f>
        <v/>
      </c>
      <c r="M294" t="str">
        <f t="shared" ca="1" si="19"/>
        <v/>
      </c>
    </row>
    <row r="295" spans="1:13" x14ac:dyDescent="0.25">
      <c r="A295" s="4">
        <v>43092</v>
      </c>
      <c r="B295" t="str">
        <f ca="1">IF(TODAY()&gt;=$A295,COUNTIFS(Board!K$3:K$1000,"&lt;="&amp;A295,Board!L$3:L$1000,"="&amp;""),"")</f>
        <v/>
      </c>
      <c r="C295" t="str">
        <f ca="1">IF(TODAY()&gt;=$A295,COUNTIFS(Board!L$3:L$1000,"&lt;="&amp;B295,Board!M$3:M$1000,"="&amp;""),"")</f>
        <v/>
      </c>
      <c r="D295" t="str">
        <f ca="1">IF(TODAY()&gt;=$A295,COUNTIFS(Board!M$3:M$1000,"&lt;="&amp;C295,Board!N$3:N$1000,"="&amp;""),"")</f>
        <v/>
      </c>
      <c r="E295" t="str">
        <f t="shared" ca="1" si="20"/>
        <v/>
      </c>
      <c r="F295" t="str">
        <f ca="1">IF(TODAY()&gt;=$A295,COUNTIFS(Board!N$3:N$1000,"&lt;="&amp;A295,Board!O$3:O$1000,"="&amp;""),"")</f>
        <v/>
      </c>
      <c r="G295" t="str">
        <f ca="1">IF(TODAY()&gt;=$A295,COUNTIFS(Board!O$3:O$1000,"&lt;="&amp;B295,Board!P$3:P$1000,"="&amp;""),"")</f>
        <v/>
      </c>
      <c r="H295" t="str">
        <f t="shared" ca="1" si="21"/>
        <v/>
      </c>
      <c r="I295" t="str">
        <f ca="1">IF(TODAY()&gt;=$A295,COUNTIFS(Board!P$3:P$1000,"&lt;="&amp;A295,Board!Q$3:Q$1000,"="&amp;""),"")</f>
        <v/>
      </c>
      <c r="J295" t="str">
        <f ca="1">IF(TODAY()&gt;=$A295,COUNTIFS(Board!Q$3:Q$1000,"&lt;="&amp;B295,Board!R$3:R$1000,"="&amp;""),"")</f>
        <v/>
      </c>
      <c r="K295" t="str">
        <f t="shared" ca="1" si="22"/>
        <v/>
      </c>
      <c r="L295" t="str">
        <f ca="1">IF(TODAY()&gt;=A295,COUNTIFS(Board!R$3:R$1000,"&lt;="&amp;A295),"")</f>
        <v/>
      </c>
      <c r="M295" t="str">
        <f t="shared" ca="1" si="19"/>
        <v/>
      </c>
    </row>
    <row r="296" spans="1:13" x14ac:dyDescent="0.25">
      <c r="A296" s="4">
        <v>43093</v>
      </c>
      <c r="B296" t="str">
        <f ca="1">IF(TODAY()&gt;=$A296,COUNTIFS(Board!K$3:K$1000,"&lt;="&amp;A296,Board!L$3:L$1000,"="&amp;""),"")</f>
        <v/>
      </c>
      <c r="C296" t="str">
        <f ca="1">IF(TODAY()&gt;=$A296,COUNTIFS(Board!L$3:L$1000,"&lt;="&amp;B296,Board!M$3:M$1000,"="&amp;""),"")</f>
        <v/>
      </c>
      <c r="D296" t="str">
        <f ca="1">IF(TODAY()&gt;=$A296,COUNTIFS(Board!M$3:M$1000,"&lt;="&amp;C296,Board!N$3:N$1000,"="&amp;""),"")</f>
        <v/>
      </c>
      <c r="E296" t="str">
        <f t="shared" ca="1" si="20"/>
        <v/>
      </c>
      <c r="F296" t="str">
        <f ca="1">IF(TODAY()&gt;=$A296,COUNTIFS(Board!N$3:N$1000,"&lt;="&amp;A296,Board!O$3:O$1000,"="&amp;""),"")</f>
        <v/>
      </c>
      <c r="G296" t="str">
        <f ca="1">IF(TODAY()&gt;=$A296,COUNTIFS(Board!O$3:O$1000,"&lt;="&amp;B296,Board!P$3:P$1000,"="&amp;""),"")</f>
        <v/>
      </c>
      <c r="H296" t="str">
        <f t="shared" ca="1" si="21"/>
        <v/>
      </c>
      <c r="I296" t="str">
        <f ca="1">IF(TODAY()&gt;=$A296,COUNTIFS(Board!P$3:P$1000,"&lt;="&amp;A296,Board!Q$3:Q$1000,"="&amp;""),"")</f>
        <v/>
      </c>
      <c r="J296" t="str">
        <f ca="1">IF(TODAY()&gt;=$A296,COUNTIFS(Board!Q$3:Q$1000,"&lt;="&amp;B296,Board!R$3:R$1000,"="&amp;""),"")</f>
        <v/>
      </c>
      <c r="K296" t="str">
        <f t="shared" ca="1" si="22"/>
        <v/>
      </c>
      <c r="L296" t="str">
        <f ca="1">IF(TODAY()&gt;=A296,COUNTIFS(Board!R$3:R$1000,"&lt;="&amp;A296),"")</f>
        <v/>
      </c>
      <c r="M296" t="str">
        <f t="shared" ca="1" si="19"/>
        <v/>
      </c>
    </row>
    <row r="297" spans="1:13" x14ac:dyDescent="0.25">
      <c r="A297" s="4">
        <v>43094</v>
      </c>
      <c r="B297" t="str">
        <f ca="1">IF(TODAY()&gt;=$A297,COUNTIFS(Board!K$3:K$1000,"&lt;="&amp;A297,Board!L$3:L$1000,"="&amp;""),"")</f>
        <v/>
      </c>
      <c r="C297" t="str">
        <f ca="1">IF(TODAY()&gt;=$A297,COUNTIFS(Board!L$3:L$1000,"&lt;="&amp;B297,Board!M$3:M$1000,"="&amp;""),"")</f>
        <v/>
      </c>
      <c r="D297" t="str">
        <f ca="1">IF(TODAY()&gt;=$A297,COUNTIFS(Board!M$3:M$1000,"&lt;="&amp;C297,Board!N$3:N$1000,"="&amp;""),"")</f>
        <v/>
      </c>
      <c r="E297" t="str">
        <f t="shared" ca="1" si="20"/>
        <v/>
      </c>
      <c r="F297" t="str">
        <f ca="1">IF(TODAY()&gt;=$A297,COUNTIFS(Board!N$3:N$1000,"&lt;="&amp;A297,Board!O$3:O$1000,"="&amp;""),"")</f>
        <v/>
      </c>
      <c r="G297" t="str">
        <f ca="1">IF(TODAY()&gt;=$A297,COUNTIFS(Board!O$3:O$1000,"&lt;="&amp;B297,Board!P$3:P$1000,"="&amp;""),"")</f>
        <v/>
      </c>
      <c r="H297" t="str">
        <f t="shared" ca="1" si="21"/>
        <v/>
      </c>
      <c r="I297" t="str">
        <f ca="1">IF(TODAY()&gt;=$A297,COUNTIFS(Board!P$3:P$1000,"&lt;="&amp;A297,Board!Q$3:Q$1000,"="&amp;""),"")</f>
        <v/>
      </c>
      <c r="J297" t="str">
        <f ca="1">IF(TODAY()&gt;=$A297,COUNTIFS(Board!Q$3:Q$1000,"&lt;="&amp;B297,Board!R$3:R$1000,"="&amp;""),"")</f>
        <v/>
      </c>
      <c r="K297" t="str">
        <f t="shared" ca="1" si="22"/>
        <v/>
      </c>
      <c r="L297" t="str">
        <f ca="1">IF(TODAY()&gt;=A297,COUNTIFS(Board!R$3:R$1000,"&lt;="&amp;A297),"")</f>
        <v/>
      </c>
      <c r="M297" t="str">
        <f t="shared" ca="1" si="19"/>
        <v/>
      </c>
    </row>
    <row r="298" spans="1:13" x14ac:dyDescent="0.25">
      <c r="A298" s="4">
        <v>43095</v>
      </c>
      <c r="B298" t="str">
        <f ca="1">IF(TODAY()&gt;=$A298,COUNTIFS(Board!K$3:K$1000,"&lt;="&amp;A298,Board!L$3:L$1000,"="&amp;""),"")</f>
        <v/>
      </c>
      <c r="C298" t="str">
        <f ca="1">IF(TODAY()&gt;=$A298,COUNTIFS(Board!L$3:L$1000,"&lt;="&amp;B298,Board!M$3:M$1000,"="&amp;""),"")</f>
        <v/>
      </c>
      <c r="D298" t="str">
        <f ca="1">IF(TODAY()&gt;=$A298,COUNTIFS(Board!M$3:M$1000,"&lt;="&amp;C298,Board!N$3:N$1000,"="&amp;""),"")</f>
        <v/>
      </c>
      <c r="E298" t="str">
        <f t="shared" ca="1" si="20"/>
        <v/>
      </c>
      <c r="F298" t="str">
        <f ca="1">IF(TODAY()&gt;=$A298,COUNTIFS(Board!N$3:N$1000,"&lt;="&amp;A298,Board!O$3:O$1000,"="&amp;""),"")</f>
        <v/>
      </c>
      <c r="G298" t="str">
        <f ca="1">IF(TODAY()&gt;=$A298,COUNTIFS(Board!O$3:O$1000,"&lt;="&amp;B298,Board!P$3:P$1000,"="&amp;""),"")</f>
        <v/>
      </c>
      <c r="H298" t="str">
        <f t="shared" ca="1" si="21"/>
        <v/>
      </c>
      <c r="I298" t="str">
        <f ca="1">IF(TODAY()&gt;=$A298,COUNTIFS(Board!P$3:P$1000,"&lt;="&amp;A298,Board!Q$3:Q$1000,"="&amp;""),"")</f>
        <v/>
      </c>
      <c r="J298" t="str">
        <f ca="1">IF(TODAY()&gt;=$A298,COUNTIFS(Board!Q$3:Q$1000,"&lt;="&amp;B298,Board!R$3:R$1000,"="&amp;""),"")</f>
        <v/>
      </c>
      <c r="K298" t="str">
        <f t="shared" ca="1" si="22"/>
        <v/>
      </c>
      <c r="L298" t="str">
        <f ca="1">IF(TODAY()&gt;=A298,COUNTIFS(Board!R$3:R$1000,"&lt;="&amp;A298),"")</f>
        <v/>
      </c>
      <c r="M298" t="str">
        <f t="shared" ca="1" si="19"/>
        <v/>
      </c>
    </row>
    <row r="299" spans="1:13" x14ac:dyDescent="0.25">
      <c r="A299" s="4">
        <v>43096</v>
      </c>
      <c r="B299" t="str">
        <f ca="1">IF(TODAY()&gt;=$A299,COUNTIFS(Board!K$3:K$1000,"&lt;="&amp;A299,Board!L$3:L$1000,"="&amp;""),"")</f>
        <v/>
      </c>
      <c r="C299" t="str">
        <f ca="1">IF(TODAY()&gt;=$A299,COUNTIFS(Board!L$3:L$1000,"&lt;="&amp;B299,Board!M$3:M$1000,"="&amp;""),"")</f>
        <v/>
      </c>
      <c r="D299" t="str">
        <f ca="1">IF(TODAY()&gt;=$A299,COUNTIFS(Board!M$3:M$1000,"&lt;="&amp;C299,Board!N$3:N$1000,"="&amp;""),"")</f>
        <v/>
      </c>
      <c r="E299" t="str">
        <f t="shared" ca="1" si="20"/>
        <v/>
      </c>
      <c r="F299" t="str">
        <f ca="1">IF(TODAY()&gt;=$A299,COUNTIFS(Board!N$3:N$1000,"&lt;="&amp;A299,Board!O$3:O$1000,"="&amp;""),"")</f>
        <v/>
      </c>
      <c r="G299" t="str">
        <f ca="1">IF(TODAY()&gt;=$A299,COUNTIFS(Board!O$3:O$1000,"&lt;="&amp;B299,Board!P$3:P$1000,"="&amp;""),"")</f>
        <v/>
      </c>
      <c r="H299" t="str">
        <f t="shared" ca="1" si="21"/>
        <v/>
      </c>
      <c r="I299" t="str">
        <f ca="1">IF(TODAY()&gt;=$A299,COUNTIFS(Board!P$3:P$1000,"&lt;="&amp;A299,Board!Q$3:Q$1000,"="&amp;""),"")</f>
        <v/>
      </c>
      <c r="J299" t="str">
        <f ca="1">IF(TODAY()&gt;=$A299,COUNTIFS(Board!Q$3:Q$1000,"&lt;="&amp;B299,Board!R$3:R$1000,"="&amp;""),"")</f>
        <v/>
      </c>
      <c r="K299" t="str">
        <f t="shared" ca="1" si="22"/>
        <v/>
      </c>
      <c r="L299" t="str">
        <f ca="1">IF(TODAY()&gt;=A299,COUNTIFS(Board!R$3:R$1000,"&lt;="&amp;A299),"")</f>
        <v/>
      </c>
      <c r="M299" t="str">
        <f t="shared" ca="1" si="19"/>
        <v/>
      </c>
    </row>
    <row r="300" spans="1:13" x14ac:dyDescent="0.25">
      <c r="A300" s="4">
        <v>43097</v>
      </c>
      <c r="B300" t="str">
        <f ca="1">IF(TODAY()&gt;=$A300,COUNTIFS(Board!K$3:K$1000,"&lt;="&amp;A300,Board!L$3:L$1000,"="&amp;""),"")</f>
        <v/>
      </c>
      <c r="C300" t="str">
        <f ca="1">IF(TODAY()&gt;=$A300,COUNTIFS(Board!L$3:L$1000,"&lt;="&amp;B300,Board!M$3:M$1000,"="&amp;""),"")</f>
        <v/>
      </c>
      <c r="D300" t="str">
        <f ca="1">IF(TODAY()&gt;=$A300,COUNTIFS(Board!M$3:M$1000,"&lt;="&amp;C300,Board!N$3:N$1000,"="&amp;""),"")</f>
        <v/>
      </c>
      <c r="E300" t="str">
        <f t="shared" ca="1" si="20"/>
        <v/>
      </c>
      <c r="F300" t="str">
        <f ca="1">IF(TODAY()&gt;=$A300,COUNTIFS(Board!N$3:N$1000,"&lt;="&amp;A300,Board!O$3:O$1000,"="&amp;""),"")</f>
        <v/>
      </c>
      <c r="G300" t="str">
        <f ca="1">IF(TODAY()&gt;=$A300,COUNTIFS(Board!O$3:O$1000,"&lt;="&amp;B300,Board!P$3:P$1000,"="&amp;""),"")</f>
        <v/>
      </c>
      <c r="H300" t="str">
        <f t="shared" ca="1" si="21"/>
        <v/>
      </c>
      <c r="I300" t="str">
        <f ca="1">IF(TODAY()&gt;=$A300,COUNTIFS(Board!P$3:P$1000,"&lt;="&amp;A300,Board!Q$3:Q$1000,"="&amp;""),"")</f>
        <v/>
      </c>
      <c r="J300" t="str">
        <f ca="1">IF(TODAY()&gt;=$A300,COUNTIFS(Board!Q$3:Q$1000,"&lt;="&amp;B300,Board!R$3:R$1000,"="&amp;""),"")</f>
        <v/>
      </c>
      <c r="K300" t="str">
        <f t="shared" ca="1" si="22"/>
        <v/>
      </c>
      <c r="L300" t="str">
        <f ca="1">IF(TODAY()&gt;=A300,COUNTIFS(Board!R$3:R$1000,"&lt;="&amp;A300),"")</f>
        <v/>
      </c>
      <c r="M300" t="str">
        <f t="shared" ca="1" si="19"/>
        <v/>
      </c>
    </row>
    <row r="301" spans="1:13" x14ac:dyDescent="0.25">
      <c r="A301" s="4">
        <v>43098</v>
      </c>
      <c r="B301" t="str">
        <f ca="1">IF(TODAY()&gt;=$A301,COUNTIFS(Board!K$3:K$1000,"&lt;="&amp;A301,Board!L$3:L$1000,"="&amp;""),"")</f>
        <v/>
      </c>
      <c r="C301" t="str">
        <f ca="1">IF(TODAY()&gt;=$A301,COUNTIFS(Board!L$3:L$1000,"&lt;="&amp;B301,Board!M$3:M$1000,"="&amp;""),"")</f>
        <v/>
      </c>
      <c r="D301" t="str">
        <f ca="1">IF(TODAY()&gt;=$A301,COUNTIFS(Board!M$3:M$1000,"&lt;="&amp;C301,Board!N$3:N$1000,"="&amp;""),"")</f>
        <v/>
      </c>
      <c r="E301" t="str">
        <f t="shared" ca="1" si="20"/>
        <v/>
      </c>
      <c r="F301" t="str">
        <f ca="1">IF(TODAY()&gt;=$A301,COUNTIFS(Board!N$3:N$1000,"&lt;="&amp;A301,Board!O$3:O$1000,"="&amp;""),"")</f>
        <v/>
      </c>
      <c r="G301" t="str">
        <f ca="1">IF(TODAY()&gt;=$A301,COUNTIFS(Board!O$3:O$1000,"&lt;="&amp;B301,Board!P$3:P$1000,"="&amp;""),"")</f>
        <v/>
      </c>
      <c r="H301" t="str">
        <f t="shared" ca="1" si="21"/>
        <v/>
      </c>
      <c r="I301" t="str">
        <f ca="1">IF(TODAY()&gt;=$A301,COUNTIFS(Board!P$3:P$1000,"&lt;="&amp;A301,Board!Q$3:Q$1000,"="&amp;""),"")</f>
        <v/>
      </c>
      <c r="J301" t="str">
        <f ca="1">IF(TODAY()&gt;=$A301,COUNTIFS(Board!Q$3:Q$1000,"&lt;="&amp;B301,Board!R$3:R$1000,"="&amp;""),"")</f>
        <v/>
      </c>
      <c r="K301" t="str">
        <f t="shared" ca="1" si="22"/>
        <v/>
      </c>
      <c r="L301" t="str">
        <f ca="1">IF(TODAY()&gt;=A301,COUNTIFS(Board!R$3:R$1000,"&lt;="&amp;A301),"")</f>
        <v/>
      </c>
      <c r="M301" t="str">
        <f t="shared" ca="1" si="19"/>
        <v/>
      </c>
    </row>
    <row r="302" spans="1:13" x14ac:dyDescent="0.25">
      <c r="A302" s="4">
        <v>43099</v>
      </c>
      <c r="B302" t="str">
        <f ca="1">IF(TODAY()&gt;=$A302,COUNTIFS(Board!K$3:K$1000,"&lt;="&amp;A302,Board!L$3:L$1000,"="&amp;""),"")</f>
        <v/>
      </c>
      <c r="C302" t="str">
        <f ca="1">IF(TODAY()&gt;=$A302,COUNTIFS(Board!L$3:L$1000,"&lt;="&amp;B302,Board!M$3:M$1000,"="&amp;""),"")</f>
        <v/>
      </c>
      <c r="D302" t="str">
        <f ca="1">IF(TODAY()&gt;=$A302,COUNTIFS(Board!M$3:M$1000,"&lt;="&amp;C302,Board!N$3:N$1000,"="&amp;""),"")</f>
        <v/>
      </c>
      <c r="E302" t="str">
        <f t="shared" ca="1" si="20"/>
        <v/>
      </c>
      <c r="F302" t="str">
        <f ca="1">IF(TODAY()&gt;=$A302,COUNTIFS(Board!N$3:N$1000,"&lt;="&amp;A302,Board!O$3:O$1000,"="&amp;""),"")</f>
        <v/>
      </c>
      <c r="G302" t="str">
        <f ca="1">IF(TODAY()&gt;=$A302,COUNTIFS(Board!O$3:O$1000,"&lt;="&amp;B302,Board!P$3:P$1000,"="&amp;""),"")</f>
        <v/>
      </c>
      <c r="H302" t="str">
        <f t="shared" ca="1" si="21"/>
        <v/>
      </c>
      <c r="I302" t="str">
        <f ca="1">IF(TODAY()&gt;=$A302,COUNTIFS(Board!P$3:P$1000,"&lt;="&amp;A302,Board!Q$3:Q$1000,"="&amp;""),"")</f>
        <v/>
      </c>
      <c r="J302" t="str">
        <f ca="1">IF(TODAY()&gt;=$A302,COUNTIFS(Board!Q$3:Q$1000,"&lt;="&amp;B302,Board!R$3:R$1000,"="&amp;""),"")</f>
        <v/>
      </c>
      <c r="K302" t="str">
        <f t="shared" ca="1" si="22"/>
        <v/>
      </c>
      <c r="L302" t="str">
        <f ca="1">IF(TODAY()&gt;=A302,COUNTIFS(Board!R$3:R$1000,"&lt;="&amp;A302),"")</f>
        <v/>
      </c>
      <c r="M302" t="str">
        <f t="shared" ca="1" si="19"/>
        <v/>
      </c>
    </row>
    <row r="303" spans="1:13" x14ac:dyDescent="0.25">
      <c r="A303" s="4">
        <v>43100</v>
      </c>
      <c r="B303" t="str">
        <f ca="1">IF(TODAY()&gt;=$A303,COUNTIFS(Board!K$3:K$1000,"&lt;="&amp;A303,Board!L$3:L$1000,"="&amp;""),"")</f>
        <v/>
      </c>
      <c r="C303" t="str">
        <f ca="1">IF(TODAY()&gt;=$A303,COUNTIFS(Board!L$3:L$1000,"&lt;="&amp;B303,Board!M$3:M$1000,"="&amp;""),"")</f>
        <v/>
      </c>
      <c r="D303" t="str">
        <f ca="1">IF(TODAY()&gt;=$A303,COUNTIFS(Board!M$3:M$1000,"&lt;="&amp;C303,Board!N$3:N$1000,"="&amp;""),"")</f>
        <v/>
      </c>
      <c r="E303" t="str">
        <f t="shared" ca="1" si="20"/>
        <v/>
      </c>
      <c r="F303" t="str">
        <f ca="1">IF(TODAY()&gt;=$A303,COUNTIFS(Board!N$3:N$1000,"&lt;="&amp;A303,Board!O$3:O$1000,"="&amp;""),"")</f>
        <v/>
      </c>
      <c r="G303" t="str">
        <f ca="1">IF(TODAY()&gt;=$A303,COUNTIFS(Board!O$3:O$1000,"&lt;="&amp;B303,Board!P$3:P$1000,"="&amp;""),"")</f>
        <v/>
      </c>
      <c r="H303" t="str">
        <f t="shared" ca="1" si="21"/>
        <v/>
      </c>
      <c r="I303" t="str">
        <f ca="1">IF(TODAY()&gt;=$A303,COUNTIFS(Board!P$3:P$1000,"&lt;="&amp;A303,Board!Q$3:Q$1000,"="&amp;""),"")</f>
        <v/>
      </c>
      <c r="J303" t="str">
        <f ca="1">IF(TODAY()&gt;=$A303,COUNTIFS(Board!Q$3:Q$1000,"&lt;="&amp;B303,Board!R$3:R$1000,"="&amp;""),"")</f>
        <v/>
      </c>
      <c r="K303" t="str">
        <f t="shared" ca="1" si="22"/>
        <v/>
      </c>
      <c r="L303" t="str">
        <f ca="1">IF(TODAY()&gt;=A303,COUNTIFS(Board!R$3:R$1000,"&lt;="&amp;A303),"")</f>
        <v/>
      </c>
      <c r="M303" t="str">
        <f t="shared" ca="1" si="19"/>
        <v/>
      </c>
    </row>
    <row r="304" spans="1:13" x14ac:dyDescent="0.25">
      <c r="A304" s="4">
        <v>43101</v>
      </c>
      <c r="B304" t="str">
        <f ca="1">IF(TODAY()&gt;=$A304,COUNTIFS(Board!K$3:K$1000,"&lt;="&amp;A304,Board!L$3:L$1000,"="&amp;""),"")</f>
        <v/>
      </c>
      <c r="C304" t="str">
        <f ca="1">IF(TODAY()&gt;=$A304,COUNTIFS(Board!L$3:L$1000,"&lt;="&amp;B304,Board!M$3:M$1000,"="&amp;""),"")</f>
        <v/>
      </c>
      <c r="D304" t="str">
        <f ca="1">IF(TODAY()&gt;=$A304,COUNTIFS(Board!M$3:M$1000,"&lt;="&amp;C304,Board!N$3:N$1000,"="&amp;""),"")</f>
        <v/>
      </c>
      <c r="E304" t="str">
        <f t="shared" ca="1" si="20"/>
        <v/>
      </c>
      <c r="F304" t="str">
        <f ca="1">IF(TODAY()&gt;=$A304,COUNTIFS(Board!N$3:N$1000,"&lt;="&amp;A304,Board!O$3:O$1000,"="&amp;""),"")</f>
        <v/>
      </c>
      <c r="G304" t="str">
        <f ca="1">IF(TODAY()&gt;=$A304,COUNTIFS(Board!O$3:O$1000,"&lt;="&amp;B304,Board!P$3:P$1000,"="&amp;""),"")</f>
        <v/>
      </c>
      <c r="H304" t="str">
        <f t="shared" ca="1" si="21"/>
        <v/>
      </c>
      <c r="I304" t="str">
        <f ca="1">IF(TODAY()&gt;=$A304,COUNTIFS(Board!P$3:P$1000,"&lt;="&amp;A304,Board!Q$3:Q$1000,"="&amp;""),"")</f>
        <v/>
      </c>
      <c r="J304" t="str">
        <f ca="1">IF(TODAY()&gt;=$A304,COUNTIFS(Board!Q$3:Q$1000,"&lt;="&amp;B304,Board!R$3:R$1000,"="&amp;""),"")</f>
        <v/>
      </c>
      <c r="K304" t="str">
        <f t="shared" ca="1" si="22"/>
        <v/>
      </c>
      <c r="L304" t="str">
        <f ca="1">IF(TODAY()&gt;=A304,COUNTIFS(Board!R$3:R$1000,"&lt;="&amp;A304),"")</f>
        <v/>
      </c>
      <c r="M304" t="str">
        <f t="shared" ca="1" si="19"/>
        <v/>
      </c>
    </row>
    <row r="305" spans="1:13" x14ac:dyDescent="0.25">
      <c r="A305" s="4">
        <v>43102</v>
      </c>
      <c r="B305" t="str">
        <f ca="1">IF(TODAY()&gt;=$A305,COUNTIFS(Board!K$3:K$1000,"&lt;="&amp;A305,Board!L$3:L$1000,"="&amp;""),"")</f>
        <v/>
      </c>
      <c r="C305" t="str">
        <f ca="1">IF(TODAY()&gt;=$A305,COUNTIFS(Board!L$3:L$1000,"&lt;="&amp;B305,Board!M$3:M$1000,"="&amp;""),"")</f>
        <v/>
      </c>
      <c r="D305" t="str">
        <f ca="1">IF(TODAY()&gt;=$A305,COUNTIFS(Board!M$3:M$1000,"&lt;="&amp;C305,Board!N$3:N$1000,"="&amp;""),"")</f>
        <v/>
      </c>
      <c r="E305" t="str">
        <f t="shared" ca="1" si="20"/>
        <v/>
      </c>
      <c r="F305" t="str">
        <f ca="1">IF(TODAY()&gt;=$A305,COUNTIFS(Board!N$3:N$1000,"&lt;="&amp;A305,Board!O$3:O$1000,"="&amp;""),"")</f>
        <v/>
      </c>
      <c r="G305" t="str">
        <f ca="1">IF(TODAY()&gt;=$A305,COUNTIFS(Board!O$3:O$1000,"&lt;="&amp;B305,Board!P$3:P$1000,"="&amp;""),"")</f>
        <v/>
      </c>
      <c r="H305" t="str">
        <f t="shared" ca="1" si="21"/>
        <v/>
      </c>
      <c r="I305" t="str">
        <f ca="1">IF(TODAY()&gt;=$A305,COUNTIFS(Board!P$3:P$1000,"&lt;="&amp;A305,Board!Q$3:Q$1000,"="&amp;""),"")</f>
        <v/>
      </c>
      <c r="J305" t="str">
        <f ca="1">IF(TODAY()&gt;=$A305,COUNTIFS(Board!Q$3:Q$1000,"&lt;="&amp;B305,Board!R$3:R$1000,"="&amp;""),"")</f>
        <v/>
      </c>
      <c r="K305" t="str">
        <f t="shared" ca="1" si="22"/>
        <v/>
      </c>
      <c r="L305" t="str">
        <f ca="1">IF(TODAY()&gt;=A305,COUNTIFS(Board!R$3:R$1000,"&lt;="&amp;A305),"")</f>
        <v/>
      </c>
      <c r="M305" t="str">
        <f t="shared" ca="1" si="19"/>
        <v/>
      </c>
    </row>
    <row r="306" spans="1:13" x14ac:dyDescent="0.25">
      <c r="A306" s="4">
        <v>43103</v>
      </c>
      <c r="B306" t="str">
        <f ca="1">IF(TODAY()&gt;=$A306,COUNTIFS(Board!K$3:K$1000,"&lt;="&amp;A306,Board!L$3:L$1000,"="&amp;""),"")</f>
        <v/>
      </c>
      <c r="C306" t="str">
        <f ca="1">IF(TODAY()&gt;=$A306,COUNTIFS(Board!L$3:L$1000,"&lt;="&amp;B306,Board!M$3:M$1000,"="&amp;""),"")</f>
        <v/>
      </c>
      <c r="D306" t="str">
        <f ca="1">IF(TODAY()&gt;=$A306,COUNTIFS(Board!M$3:M$1000,"&lt;="&amp;C306,Board!N$3:N$1000,"="&amp;""),"")</f>
        <v/>
      </c>
      <c r="E306" t="str">
        <f t="shared" ca="1" si="20"/>
        <v/>
      </c>
      <c r="F306" t="str">
        <f ca="1">IF(TODAY()&gt;=$A306,COUNTIFS(Board!N$3:N$1000,"&lt;="&amp;A306,Board!O$3:O$1000,"="&amp;""),"")</f>
        <v/>
      </c>
      <c r="G306" t="str">
        <f ca="1">IF(TODAY()&gt;=$A306,COUNTIFS(Board!O$3:O$1000,"&lt;="&amp;B306,Board!P$3:P$1000,"="&amp;""),"")</f>
        <v/>
      </c>
      <c r="H306" t="str">
        <f t="shared" ca="1" si="21"/>
        <v/>
      </c>
      <c r="I306" t="str">
        <f ca="1">IF(TODAY()&gt;=$A306,COUNTIFS(Board!P$3:P$1000,"&lt;="&amp;A306,Board!Q$3:Q$1000,"="&amp;""),"")</f>
        <v/>
      </c>
      <c r="J306" t="str">
        <f ca="1">IF(TODAY()&gt;=$A306,COUNTIFS(Board!Q$3:Q$1000,"&lt;="&amp;B306,Board!R$3:R$1000,"="&amp;""),"")</f>
        <v/>
      </c>
      <c r="K306" t="str">
        <f t="shared" ca="1" si="22"/>
        <v/>
      </c>
      <c r="L306" t="str">
        <f ca="1">IF(TODAY()&gt;=A306,COUNTIFS(Board!R$3:R$1000,"&lt;="&amp;A306),"")</f>
        <v/>
      </c>
      <c r="M306" t="str">
        <f t="shared" ca="1" si="19"/>
        <v/>
      </c>
    </row>
    <row r="307" spans="1:13" x14ac:dyDescent="0.25">
      <c r="A307" s="4">
        <v>43104</v>
      </c>
      <c r="B307" t="str">
        <f ca="1">IF(TODAY()&gt;=$A307,COUNTIFS(Board!K$3:K$1000,"&lt;="&amp;A307,Board!L$3:L$1000,"="&amp;""),"")</f>
        <v/>
      </c>
      <c r="C307" t="str">
        <f ca="1">IF(TODAY()&gt;=$A307,COUNTIFS(Board!L$3:L$1000,"&lt;="&amp;B307,Board!M$3:M$1000,"="&amp;""),"")</f>
        <v/>
      </c>
      <c r="D307" t="str">
        <f ca="1">IF(TODAY()&gt;=$A307,COUNTIFS(Board!M$3:M$1000,"&lt;="&amp;C307,Board!N$3:N$1000,"="&amp;""),"")</f>
        <v/>
      </c>
      <c r="E307" t="str">
        <f t="shared" ca="1" si="20"/>
        <v/>
      </c>
      <c r="F307" t="str">
        <f ca="1">IF(TODAY()&gt;=$A307,COUNTIFS(Board!N$3:N$1000,"&lt;="&amp;A307,Board!O$3:O$1000,"="&amp;""),"")</f>
        <v/>
      </c>
      <c r="G307" t="str">
        <f ca="1">IF(TODAY()&gt;=$A307,COUNTIFS(Board!O$3:O$1000,"&lt;="&amp;B307,Board!P$3:P$1000,"="&amp;""),"")</f>
        <v/>
      </c>
      <c r="H307" t="str">
        <f t="shared" ca="1" si="21"/>
        <v/>
      </c>
      <c r="I307" t="str">
        <f ca="1">IF(TODAY()&gt;=$A307,COUNTIFS(Board!P$3:P$1000,"&lt;="&amp;A307,Board!Q$3:Q$1000,"="&amp;""),"")</f>
        <v/>
      </c>
      <c r="J307" t="str">
        <f ca="1">IF(TODAY()&gt;=$A307,COUNTIFS(Board!Q$3:Q$1000,"&lt;="&amp;B307,Board!R$3:R$1000,"="&amp;""),"")</f>
        <v/>
      </c>
      <c r="K307" t="str">
        <f t="shared" ca="1" si="22"/>
        <v/>
      </c>
      <c r="L307" t="str">
        <f ca="1">IF(TODAY()&gt;=A307,COUNTIFS(Board!R$3:R$1000,"&lt;="&amp;A307),"")</f>
        <v/>
      </c>
      <c r="M307" t="str">
        <f t="shared" ca="1" si="19"/>
        <v/>
      </c>
    </row>
    <row r="308" spans="1:13" x14ac:dyDescent="0.25">
      <c r="A308" s="4">
        <v>43105</v>
      </c>
      <c r="B308" t="str">
        <f ca="1">IF(TODAY()&gt;=$A308,COUNTIFS(Board!K$3:K$1000,"&lt;="&amp;A308,Board!L$3:L$1000,"="&amp;""),"")</f>
        <v/>
      </c>
      <c r="C308" t="str">
        <f ca="1">IF(TODAY()&gt;=$A308,COUNTIFS(Board!L$3:L$1000,"&lt;="&amp;B308,Board!M$3:M$1000,"="&amp;""),"")</f>
        <v/>
      </c>
      <c r="D308" t="str">
        <f ca="1">IF(TODAY()&gt;=$A308,COUNTIFS(Board!M$3:M$1000,"&lt;="&amp;C308,Board!N$3:N$1000,"="&amp;""),"")</f>
        <v/>
      </c>
      <c r="E308" t="str">
        <f t="shared" ca="1" si="20"/>
        <v/>
      </c>
      <c r="F308" t="str">
        <f ca="1">IF(TODAY()&gt;=$A308,COUNTIFS(Board!N$3:N$1000,"&lt;="&amp;A308,Board!O$3:O$1000,"="&amp;""),"")</f>
        <v/>
      </c>
      <c r="G308" t="str">
        <f ca="1">IF(TODAY()&gt;=$A308,COUNTIFS(Board!O$3:O$1000,"&lt;="&amp;B308,Board!P$3:P$1000,"="&amp;""),"")</f>
        <v/>
      </c>
      <c r="H308" t="str">
        <f t="shared" ca="1" si="21"/>
        <v/>
      </c>
      <c r="I308" t="str">
        <f ca="1">IF(TODAY()&gt;=$A308,COUNTIFS(Board!P$3:P$1000,"&lt;="&amp;A308,Board!Q$3:Q$1000,"="&amp;""),"")</f>
        <v/>
      </c>
      <c r="J308" t="str">
        <f ca="1">IF(TODAY()&gt;=$A308,COUNTIFS(Board!Q$3:Q$1000,"&lt;="&amp;B308,Board!R$3:R$1000,"="&amp;""),"")</f>
        <v/>
      </c>
      <c r="K308" t="str">
        <f t="shared" ca="1" si="22"/>
        <v/>
      </c>
      <c r="L308" t="str">
        <f ca="1">IF(TODAY()&gt;=A308,COUNTIFS(Board!R$3:R$1000,"&lt;="&amp;A308),"")</f>
        <v/>
      </c>
      <c r="M308" t="str">
        <f t="shared" ca="1" si="19"/>
        <v/>
      </c>
    </row>
    <row r="309" spans="1:13" x14ac:dyDescent="0.25">
      <c r="A309" s="4">
        <v>43106</v>
      </c>
      <c r="B309" t="str">
        <f ca="1">IF(TODAY()&gt;=$A309,COUNTIFS(Board!K$3:K$1000,"&lt;="&amp;A309,Board!L$3:L$1000,"="&amp;""),"")</f>
        <v/>
      </c>
      <c r="C309" t="str">
        <f ca="1">IF(TODAY()&gt;=$A309,COUNTIFS(Board!L$3:L$1000,"&lt;="&amp;B309,Board!M$3:M$1000,"="&amp;""),"")</f>
        <v/>
      </c>
      <c r="D309" t="str">
        <f ca="1">IF(TODAY()&gt;=$A309,COUNTIFS(Board!M$3:M$1000,"&lt;="&amp;C309,Board!N$3:N$1000,"="&amp;""),"")</f>
        <v/>
      </c>
      <c r="E309" t="str">
        <f t="shared" ca="1" si="20"/>
        <v/>
      </c>
      <c r="F309" t="str">
        <f ca="1">IF(TODAY()&gt;=$A309,COUNTIFS(Board!N$3:N$1000,"&lt;="&amp;A309,Board!O$3:O$1000,"="&amp;""),"")</f>
        <v/>
      </c>
      <c r="G309" t="str">
        <f ca="1">IF(TODAY()&gt;=$A309,COUNTIFS(Board!O$3:O$1000,"&lt;="&amp;B309,Board!P$3:P$1000,"="&amp;""),"")</f>
        <v/>
      </c>
      <c r="H309" t="str">
        <f t="shared" ca="1" si="21"/>
        <v/>
      </c>
      <c r="I309" t="str">
        <f ca="1">IF(TODAY()&gt;=$A309,COUNTIFS(Board!P$3:P$1000,"&lt;="&amp;A309,Board!Q$3:Q$1000,"="&amp;""),"")</f>
        <v/>
      </c>
      <c r="J309" t="str">
        <f ca="1">IF(TODAY()&gt;=$A309,COUNTIFS(Board!Q$3:Q$1000,"&lt;="&amp;B309,Board!R$3:R$1000,"="&amp;""),"")</f>
        <v/>
      </c>
      <c r="K309" t="str">
        <f t="shared" ca="1" si="22"/>
        <v/>
      </c>
      <c r="L309" t="str">
        <f ca="1">IF(TODAY()&gt;=A309,COUNTIFS(Board!R$3:R$1000,"&lt;="&amp;A309),"")</f>
        <v/>
      </c>
      <c r="M309" t="str">
        <f t="shared" ca="1" si="19"/>
        <v/>
      </c>
    </row>
    <row r="310" spans="1:13" x14ac:dyDescent="0.25">
      <c r="A310" s="4">
        <v>43107</v>
      </c>
      <c r="B310" t="str">
        <f ca="1">IF(TODAY()&gt;=$A310,COUNTIFS(Board!K$3:K$1000,"&lt;="&amp;A310,Board!L$3:L$1000,"="&amp;""),"")</f>
        <v/>
      </c>
      <c r="C310" t="str">
        <f ca="1">IF(TODAY()&gt;=$A310,COUNTIFS(Board!L$3:L$1000,"&lt;="&amp;B310,Board!M$3:M$1000,"="&amp;""),"")</f>
        <v/>
      </c>
      <c r="D310" t="str">
        <f ca="1">IF(TODAY()&gt;=$A310,COUNTIFS(Board!M$3:M$1000,"&lt;="&amp;C310,Board!N$3:N$1000,"="&amp;""),"")</f>
        <v/>
      </c>
      <c r="E310" t="str">
        <f t="shared" ca="1" si="20"/>
        <v/>
      </c>
      <c r="F310" t="str">
        <f ca="1">IF(TODAY()&gt;=$A310,COUNTIFS(Board!N$3:N$1000,"&lt;="&amp;A310,Board!O$3:O$1000,"="&amp;""),"")</f>
        <v/>
      </c>
      <c r="G310" t="str">
        <f ca="1">IF(TODAY()&gt;=$A310,COUNTIFS(Board!O$3:O$1000,"&lt;="&amp;B310,Board!P$3:P$1000,"="&amp;""),"")</f>
        <v/>
      </c>
      <c r="H310" t="str">
        <f t="shared" ca="1" si="21"/>
        <v/>
      </c>
      <c r="I310" t="str">
        <f ca="1">IF(TODAY()&gt;=$A310,COUNTIFS(Board!P$3:P$1000,"&lt;="&amp;A310,Board!Q$3:Q$1000,"="&amp;""),"")</f>
        <v/>
      </c>
      <c r="J310" t="str">
        <f ca="1">IF(TODAY()&gt;=$A310,COUNTIFS(Board!Q$3:Q$1000,"&lt;="&amp;B310,Board!R$3:R$1000,"="&amp;""),"")</f>
        <v/>
      </c>
      <c r="K310" t="str">
        <f t="shared" ca="1" si="22"/>
        <v/>
      </c>
      <c r="L310" t="str">
        <f ca="1">IF(TODAY()&gt;=A310,COUNTIFS(Board!R$3:R$1000,"&lt;="&amp;A310),"")</f>
        <v/>
      </c>
      <c r="M310" t="str">
        <f t="shared" ca="1" si="19"/>
        <v/>
      </c>
    </row>
    <row r="311" spans="1:13" x14ac:dyDescent="0.25">
      <c r="A311" s="4">
        <v>43108</v>
      </c>
      <c r="B311" t="str">
        <f ca="1">IF(TODAY()&gt;=$A311,COUNTIFS(Board!K$3:K$1000,"&lt;="&amp;A311,Board!L$3:L$1000,"="&amp;""),"")</f>
        <v/>
      </c>
      <c r="C311" t="str">
        <f ca="1">IF(TODAY()&gt;=$A311,COUNTIFS(Board!L$3:L$1000,"&lt;="&amp;B311,Board!M$3:M$1000,"="&amp;""),"")</f>
        <v/>
      </c>
      <c r="D311" t="str">
        <f ca="1">IF(TODAY()&gt;=$A311,COUNTIFS(Board!M$3:M$1000,"&lt;="&amp;C311,Board!N$3:N$1000,"="&amp;""),"")</f>
        <v/>
      </c>
      <c r="E311" t="str">
        <f t="shared" ca="1" si="20"/>
        <v/>
      </c>
      <c r="F311" t="str">
        <f ca="1">IF(TODAY()&gt;=$A311,COUNTIFS(Board!N$3:N$1000,"&lt;="&amp;A311,Board!O$3:O$1000,"="&amp;""),"")</f>
        <v/>
      </c>
      <c r="G311" t="str">
        <f ca="1">IF(TODAY()&gt;=$A311,COUNTIFS(Board!O$3:O$1000,"&lt;="&amp;B311,Board!P$3:P$1000,"="&amp;""),"")</f>
        <v/>
      </c>
      <c r="H311" t="str">
        <f t="shared" ca="1" si="21"/>
        <v/>
      </c>
      <c r="I311" t="str">
        <f ca="1">IF(TODAY()&gt;=$A311,COUNTIFS(Board!P$3:P$1000,"&lt;="&amp;A311,Board!Q$3:Q$1000,"="&amp;""),"")</f>
        <v/>
      </c>
      <c r="J311" t="str">
        <f ca="1">IF(TODAY()&gt;=$A311,COUNTIFS(Board!Q$3:Q$1000,"&lt;="&amp;B311,Board!R$3:R$1000,"="&amp;""),"")</f>
        <v/>
      </c>
      <c r="K311" t="str">
        <f t="shared" ca="1" si="22"/>
        <v/>
      </c>
      <c r="L311" t="str">
        <f ca="1">IF(TODAY()&gt;=A311,COUNTIFS(Board!R$3:R$1000,"&lt;="&amp;A311),"")</f>
        <v/>
      </c>
      <c r="M311" t="str">
        <f t="shared" ca="1" si="19"/>
        <v/>
      </c>
    </row>
    <row r="312" spans="1:13" x14ac:dyDescent="0.25">
      <c r="A312" s="4">
        <v>43109</v>
      </c>
      <c r="B312" t="str">
        <f ca="1">IF(TODAY()&gt;=$A312,COUNTIFS(Board!K$3:K$1000,"&lt;="&amp;A312,Board!L$3:L$1000,"="&amp;""),"")</f>
        <v/>
      </c>
      <c r="C312" t="str">
        <f ca="1">IF(TODAY()&gt;=$A312,COUNTIFS(Board!L$3:L$1000,"&lt;="&amp;B312,Board!M$3:M$1000,"="&amp;""),"")</f>
        <v/>
      </c>
      <c r="D312" t="str">
        <f ca="1">IF(TODAY()&gt;=$A312,COUNTIFS(Board!M$3:M$1000,"&lt;="&amp;C312,Board!N$3:N$1000,"="&amp;""),"")</f>
        <v/>
      </c>
      <c r="E312" t="str">
        <f t="shared" ca="1" si="20"/>
        <v/>
      </c>
      <c r="F312" t="str">
        <f ca="1">IF(TODAY()&gt;=$A312,COUNTIFS(Board!N$3:N$1000,"&lt;="&amp;A312,Board!O$3:O$1000,"="&amp;""),"")</f>
        <v/>
      </c>
      <c r="G312" t="str">
        <f ca="1">IF(TODAY()&gt;=$A312,COUNTIFS(Board!O$3:O$1000,"&lt;="&amp;B312,Board!P$3:P$1000,"="&amp;""),"")</f>
        <v/>
      </c>
      <c r="H312" t="str">
        <f t="shared" ca="1" si="21"/>
        <v/>
      </c>
      <c r="I312" t="str">
        <f ca="1">IF(TODAY()&gt;=$A312,COUNTIFS(Board!P$3:P$1000,"&lt;="&amp;A312,Board!Q$3:Q$1000,"="&amp;""),"")</f>
        <v/>
      </c>
      <c r="J312" t="str">
        <f ca="1">IF(TODAY()&gt;=$A312,COUNTIFS(Board!Q$3:Q$1000,"&lt;="&amp;B312,Board!R$3:R$1000,"="&amp;""),"")</f>
        <v/>
      </c>
      <c r="K312" t="str">
        <f t="shared" ca="1" si="22"/>
        <v/>
      </c>
      <c r="L312" t="str">
        <f ca="1">IF(TODAY()&gt;=A312,COUNTIFS(Board!R$3:R$1000,"&lt;="&amp;A312),"")</f>
        <v/>
      </c>
      <c r="M312" t="str">
        <f t="shared" ca="1" si="19"/>
        <v/>
      </c>
    </row>
    <row r="313" spans="1:13" x14ac:dyDescent="0.25">
      <c r="A313" s="4">
        <v>43110</v>
      </c>
      <c r="B313" t="str">
        <f ca="1">IF(TODAY()&gt;=$A313,COUNTIFS(Board!K$3:K$1000,"&lt;="&amp;A313,Board!L$3:L$1000,"="&amp;""),"")</f>
        <v/>
      </c>
      <c r="C313" t="str">
        <f ca="1">IF(TODAY()&gt;=$A313,COUNTIFS(Board!L$3:L$1000,"&lt;="&amp;B313,Board!M$3:M$1000,"="&amp;""),"")</f>
        <v/>
      </c>
      <c r="D313" t="str">
        <f ca="1">IF(TODAY()&gt;=$A313,COUNTIFS(Board!M$3:M$1000,"&lt;="&amp;C313,Board!N$3:N$1000,"="&amp;""),"")</f>
        <v/>
      </c>
      <c r="E313" t="str">
        <f t="shared" ca="1" si="20"/>
        <v/>
      </c>
      <c r="F313" t="str">
        <f ca="1">IF(TODAY()&gt;=$A313,COUNTIFS(Board!N$3:N$1000,"&lt;="&amp;A313,Board!O$3:O$1000,"="&amp;""),"")</f>
        <v/>
      </c>
      <c r="G313" t="str">
        <f ca="1">IF(TODAY()&gt;=$A313,COUNTIFS(Board!O$3:O$1000,"&lt;="&amp;B313,Board!P$3:P$1000,"="&amp;""),"")</f>
        <v/>
      </c>
      <c r="H313" t="str">
        <f t="shared" ca="1" si="21"/>
        <v/>
      </c>
      <c r="I313" t="str">
        <f ca="1">IF(TODAY()&gt;=$A313,COUNTIFS(Board!P$3:P$1000,"&lt;="&amp;A313,Board!Q$3:Q$1000,"="&amp;""),"")</f>
        <v/>
      </c>
      <c r="J313" t="str">
        <f ca="1">IF(TODAY()&gt;=$A313,COUNTIFS(Board!Q$3:Q$1000,"&lt;="&amp;B313,Board!R$3:R$1000,"="&amp;""),"")</f>
        <v/>
      </c>
      <c r="K313" t="str">
        <f t="shared" ca="1" si="22"/>
        <v/>
      </c>
      <c r="L313" t="str">
        <f ca="1">IF(TODAY()&gt;=A313,COUNTIFS(Board!R$3:R$1000,"&lt;="&amp;A313),"")</f>
        <v/>
      </c>
      <c r="M313" t="str">
        <f t="shared" ca="1" si="19"/>
        <v/>
      </c>
    </row>
    <row r="314" spans="1:13" x14ac:dyDescent="0.25">
      <c r="A314" s="4">
        <v>43111</v>
      </c>
      <c r="B314" t="str">
        <f ca="1">IF(TODAY()&gt;=$A314,COUNTIFS(Board!K$3:K$1000,"&lt;="&amp;A314,Board!L$3:L$1000,"="&amp;""),"")</f>
        <v/>
      </c>
      <c r="C314" t="str">
        <f ca="1">IF(TODAY()&gt;=$A314,COUNTIFS(Board!L$3:L$1000,"&lt;="&amp;B314,Board!M$3:M$1000,"="&amp;""),"")</f>
        <v/>
      </c>
      <c r="D314" t="str">
        <f ca="1">IF(TODAY()&gt;=$A314,COUNTIFS(Board!M$3:M$1000,"&lt;="&amp;C314,Board!N$3:N$1000,"="&amp;""),"")</f>
        <v/>
      </c>
      <c r="E314" t="str">
        <f t="shared" ca="1" si="20"/>
        <v/>
      </c>
      <c r="F314" t="str">
        <f ca="1">IF(TODAY()&gt;=$A314,COUNTIFS(Board!N$3:N$1000,"&lt;="&amp;A314,Board!O$3:O$1000,"="&amp;""),"")</f>
        <v/>
      </c>
      <c r="G314" t="str">
        <f ca="1">IF(TODAY()&gt;=$A314,COUNTIFS(Board!O$3:O$1000,"&lt;="&amp;B314,Board!P$3:P$1000,"="&amp;""),"")</f>
        <v/>
      </c>
      <c r="H314" t="str">
        <f t="shared" ca="1" si="21"/>
        <v/>
      </c>
      <c r="I314" t="str">
        <f ca="1">IF(TODAY()&gt;=$A314,COUNTIFS(Board!P$3:P$1000,"&lt;="&amp;A314,Board!Q$3:Q$1000,"="&amp;""),"")</f>
        <v/>
      </c>
      <c r="J314" t="str">
        <f ca="1">IF(TODAY()&gt;=$A314,COUNTIFS(Board!Q$3:Q$1000,"&lt;="&amp;B314,Board!R$3:R$1000,"="&amp;""),"")</f>
        <v/>
      </c>
      <c r="K314" t="str">
        <f t="shared" ca="1" si="22"/>
        <v/>
      </c>
      <c r="L314" t="str">
        <f ca="1">IF(TODAY()&gt;=A314,COUNTIFS(Board!R$3:R$1000,"&lt;="&amp;A314),"")</f>
        <v/>
      </c>
      <c r="M314" t="str">
        <f t="shared" ca="1" si="19"/>
        <v/>
      </c>
    </row>
    <row r="315" spans="1:13" x14ac:dyDescent="0.25">
      <c r="A315" s="4">
        <v>43112</v>
      </c>
      <c r="B315" t="str">
        <f ca="1">IF(TODAY()&gt;=$A315,COUNTIFS(Board!K$3:K$1000,"&lt;="&amp;A315,Board!L$3:L$1000,"="&amp;""),"")</f>
        <v/>
      </c>
      <c r="C315" t="str">
        <f ca="1">IF(TODAY()&gt;=$A315,COUNTIFS(Board!L$3:L$1000,"&lt;="&amp;B315,Board!M$3:M$1000,"="&amp;""),"")</f>
        <v/>
      </c>
      <c r="D315" t="str">
        <f ca="1">IF(TODAY()&gt;=$A315,COUNTIFS(Board!M$3:M$1000,"&lt;="&amp;C315,Board!N$3:N$1000,"="&amp;""),"")</f>
        <v/>
      </c>
      <c r="E315" t="str">
        <f t="shared" ca="1" si="20"/>
        <v/>
      </c>
      <c r="F315" t="str">
        <f ca="1">IF(TODAY()&gt;=$A315,COUNTIFS(Board!N$3:N$1000,"&lt;="&amp;A315,Board!O$3:O$1000,"="&amp;""),"")</f>
        <v/>
      </c>
      <c r="G315" t="str">
        <f ca="1">IF(TODAY()&gt;=$A315,COUNTIFS(Board!O$3:O$1000,"&lt;="&amp;B315,Board!P$3:P$1000,"="&amp;""),"")</f>
        <v/>
      </c>
      <c r="H315" t="str">
        <f t="shared" ca="1" si="21"/>
        <v/>
      </c>
      <c r="I315" t="str">
        <f ca="1">IF(TODAY()&gt;=$A315,COUNTIFS(Board!P$3:P$1000,"&lt;="&amp;A315,Board!Q$3:Q$1000,"="&amp;""),"")</f>
        <v/>
      </c>
      <c r="J315" t="str">
        <f ca="1">IF(TODAY()&gt;=$A315,COUNTIFS(Board!Q$3:Q$1000,"&lt;="&amp;B315,Board!R$3:R$1000,"="&amp;""),"")</f>
        <v/>
      </c>
      <c r="K315" t="str">
        <f t="shared" ca="1" si="22"/>
        <v/>
      </c>
      <c r="L315" t="str">
        <f ca="1">IF(TODAY()&gt;=A315,COUNTIFS(Board!R$3:R$1000,"&lt;="&amp;A315),"")</f>
        <v/>
      </c>
      <c r="M315" t="str">
        <f t="shared" ca="1" si="19"/>
        <v/>
      </c>
    </row>
    <row r="316" spans="1:13" x14ac:dyDescent="0.25">
      <c r="A316" s="4">
        <v>43113</v>
      </c>
      <c r="B316" t="str">
        <f ca="1">IF(TODAY()&gt;=$A316,COUNTIFS(Board!K$3:K$1000,"&lt;="&amp;A316,Board!L$3:L$1000,"="&amp;""),"")</f>
        <v/>
      </c>
      <c r="C316" t="str">
        <f ca="1">IF(TODAY()&gt;=$A316,COUNTIFS(Board!L$3:L$1000,"&lt;="&amp;B316,Board!M$3:M$1000,"="&amp;""),"")</f>
        <v/>
      </c>
      <c r="D316" t="str">
        <f ca="1">IF(TODAY()&gt;=$A316,COUNTIFS(Board!M$3:M$1000,"&lt;="&amp;C316,Board!N$3:N$1000,"="&amp;""),"")</f>
        <v/>
      </c>
      <c r="E316" t="str">
        <f t="shared" ca="1" si="20"/>
        <v/>
      </c>
      <c r="F316" t="str">
        <f ca="1">IF(TODAY()&gt;=$A316,COUNTIFS(Board!N$3:N$1000,"&lt;="&amp;A316,Board!O$3:O$1000,"="&amp;""),"")</f>
        <v/>
      </c>
      <c r="G316" t="str">
        <f ca="1">IF(TODAY()&gt;=$A316,COUNTIFS(Board!O$3:O$1000,"&lt;="&amp;B316,Board!P$3:P$1000,"="&amp;""),"")</f>
        <v/>
      </c>
      <c r="H316" t="str">
        <f t="shared" ca="1" si="21"/>
        <v/>
      </c>
      <c r="I316" t="str">
        <f ca="1">IF(TODAY()&gt;=$A316,COUNTIFS(Board!P$3:P$1000,"&lt;="&amp;A316,Board!Q$3:Q$1000,"="&amp;""),"")</f>
        <v/>
      </c>
      <c r="J316" t="str">
        <f ca="1">IF(TODAY()&gt;=$A316,COUNTIFS(Board!Q$3:Q$1000,"&lt;="&amp;B316,Board!R$3:R$1000,"="&amp;""),"")</f>
        <v/>
      </c>
      <c r="K316" t="str">
        <f t="shared" ca="1" si="22"/>
        <v/>
      </c>
      <c r="L316" t="str">
        <f ca="1">IF(TODAY()&gt;=A316,COUNTIFS(Board!R$3:R$1000,"&lt;="&amp;A316),"")</f>
        <v/>
      </c>
      <c r="M316" t="str">
        <f t="shared" ca="1" si="19"/>
        <v/>
      </c>
    </row>
    <row r="317" spans="1:13" x14ac:dyDescent="0.25">
      <c r="A317" s="4">
        <v>43114</v>
      </c>
      <c r="B317" t="str">
        <f ca="1">IF(TODAY()&gt;=$A317,COUNTIFS(Board!K$3:K$1000,"&lt;="&amp;A317,Board!L$3:L$1000,"="&amp;""),"")</f>
        <v/>
      </c>
      <c r="C317" t="str">
        <f ca="1">IF(TODAY()&gt;=$A317,COUNTIFS(Board!L$3:L$1000,"&lt;="&amp;B317,Board!M$3:M$1000,"="&amp;""),"")</f>
        <v/>
      </c>
      <c r="D317" t="str">
        <f ca="1">IF(TODAY()&gt;=$A317,COUNTIFS(Board!M$3:M$1000,"&lt;="&amp;C317,Board!N$3:N$1000,"="&amp;""),"")</f>
        <v/>
      </c>
      <c r="E317" t="str">
        <f t="shared" ca="1" si="20"/>
        <v/>
      </c>
      <c r="F317" t="str">
        <f ca="1">IF(TODAY()&gt;=$A317,COUNTIFS(Board!N$3:N$1000,"&lt;="&amp;A317,Board!O$3:O$1000,"="&amp;""),"")</f>
        <v/>
      </c>
      <c r="G317" t="str">
        <f ca="1">IF(TODAY()&gt;=$A317,COUNTIFS(Board!O$3:O$1000,"&lt;="&amp;B317,Board!P$3:P$1000,"="&amp;""),"")</f>
        <v/>
      </c>
      <c r="H317" t="str">
        <f t="shared" ca="1" si="21"/>
        <v/>
      </c>
      <c r="I317" t="str">
        <f ca="1">IF(TODAY()&gt;=$A317,COUNTIFS(Board!P$3:P$1000,"&lt;="&amp;A317,Board!Q$3:Q$1000,"="&amp;""),"")</f>
        <v/>
      </c>
      <c r="J317" t="str">
        <f ca="1">IF(TODAY()&gt;=$A317,COUNTIFS(Board!Q$3:Q$1000,"&lt;="&amp;B317,Board!R$3:R$1000,"="&amp;""),"")</f>
        <v/>
      </c>
      <c r="K317" t="str">
        <f t="shared" ca="1" si="22"/>
        <v/>
      </c>
      <c r="L317" t="str">
        <f ca="1">IF(TODAY()&gt;=A317,COUNTIFS(Board!R$3:R$1000,"&lt;="&amp;A317),"")</f>
        <v/>
      </c>
      <c r="M317" t="str">
        <f t="shared" ca="1" si="19"/>
        <v/>
      </c>
    </row>
    <row r="318" spans="1:13" x14ac:dyDescent="0.25">
      <c r="A318" s="4">
        <v>43115</v>
      </c>
      <c r="B318" t="str">
        <f ca="1">IF(TODAY()&gt;=$A318,COUNTIFS(Board!K$3:K$1000,"&lt;="&amp;A318,Board!L$3:L$1000,"="&amp;""),"")</f>
        <v/>
      </c>
      <c r="C318" t="str">
        <f ca="1">IF(TODAY()&gt;=$A318,COUNTIFS(Board!L$3:L$1000,"&lt;="&amp;B318,Board!M$3:M$1000,"="&amp;""),"")</f>
        <v/>
      </c>
      <c r="D318" t="str">
        <f ca="1">IF(TODAY()&gt;=$A318,COUNTIFS(Board!M$3:M$1000,"&lt;="&amp;C318,Board!N$3:N$1000,"="&amp;""),"")</f>
        <v/>
      </c>
      <c r="E318" t="str">
        <f t="shared" ca="1" si="20"/>
        <v/>
      </c>
      <c r="F318" t="str">
        <f ca="1">IF(TODAY()&gt;=$A318,COUNTIFS(Board!N$3:N$1000,"&lt;="&amp;A318,Board!O$3:O$1000,"="&amp;""),"")</f>
        <v/>
      </c>
      <c r="G318" t="str">
        <f ca="1">IF(TODAY()&gt;=$A318,COUNTIFS(Board!O$3:O$1000,"&lt;="&amp;B318,Board!P$3:P$1000,"="&amp;""),"")</f>
        <v/>
      </c>
      <c r="H318" t="str">
        <f t="shared" ca="1" si="21"/>
        <v/>
      </c>
      <c r="I318" t="str">
        <f ca="1">IF(TODAY()&gt;=$A318,COUNTIFS(Board!P$3:P$1000,"&lt;="&amp;A318,Board!Q$3:Q$1000,"="&amp;""),"")</f>
        <v/>
      </c>
      <c r="J318" t="str">
        <f ca="1">IF(TODAY()&gt;=$A318,COUNTIFS(Board!Q$3:Q$1000,"&lt;="&amp;B318,Board!R$3:R$1000,"="&amp;""),"")</f>
        <v/>
      </c>
      <c r="K318" t="str">
        <f t="shared" ca="1" si="22"/>
        <v/>
      </c>
      <c r="L318" t="str">
        <f ca="1">IF(TODAY()&gt;=A318,COUNTIFS(Board!R$3:R$1000,"&lt;="&amp;A318),"")</f>
        <v/>
      </c>
      <c r="M318" t="str">
        <f t="shared" ca="1" si="19"/>
        <v/>
      </c>
    </row>
    <row r="319" spans="1:13" x14ac:dyDescent="0.25">
      <c r="A319" s="4">
        <v>43116</v>
      </c>
      <c r="B319" t="str">
        <f ca="1">IF(TODAY()&gt;=$A319,COUNTIFS(Board!K$3:K$1000,"&lt;="&amp;A319,Board!L$3:L$1000,"="&amp;""),"")</f>
        <v/>
      </c>
      <c r="C319" t="str">
        <f ca="1">IF(TODAY()&gt;=$A319,COUNTIFS(Board!L$3:L$1000,"&lt;="&amp;B319,Board!M$3:M$1000,"="&amp;""),"")</f>
        <v/>
      </c>
      <c r="D319" t="str">
        <f ca="1">IF(TODAY()&gt;=$A319,COUNTIFS(Board!M$3:M$1000,"&lt;="&amp;C319,Board!N$3:N$1000,"="&amp;""),"")</f>
        <v/>
      </c>
      <c r="E319" t="str">
        <f t="shared" ca="1" si="20"/>
        <v/>
      </c>
      <c r="F319" t="str">
        <f ca="1">IF(TODAY()&gt;=$A319,COUNTIFS(Board!N$3:N$1000,"&lt;="&amp;A319,Board!O$3:O$1000,"="&amp;""),"")</f>
        <v/>
      </c>
      <c r="G319" t="str">
        <f ca="1">IF(TODAY()&gt;=$A319,COUNTIFS(Board!O$3:O$1000,"&lt;="&amp;B319,Board!P$3:P$1000,"="&amp;""),"")</f>
        <v/>
      </c>
      <c r="H319" t="str">
        <f t="shared" ca="1" si="21"/>
        <v/>
      </c>
      <c r="I319" t="str">
        <f ca="1">IF(TODAY()&gt;=$A319,COUNTIFS(Board!P$3:P$1000,"&lt;="&amp;A319,Board!Q$3:Q$1000,"="&amp;""),"")</f>
        <v/>
      </c>
      <c r="J319" t="str">
        <f ca="1">IF(TODAY()&gt;=$A319,COUNTIFS(Board!Q$3:Q$1000,"&lt;="&amp;B319,Board!R$3:R$1000,"="&amp;""),"")</f>
        <v/>
      </c>
      <c r="K319" t="str">
        <f t="shared" ca="1" si="22"/>
        <v/>
      </c>
      <c r="L319" t="str">
        <f ca="1">IF(TODAY()&gt;=A319,COUNTIFS(Board!R$3:R$1000,"&lt;="&amp;A319),"")</f>
        <v/>
      </c>
      <c r="M319" t="str">
        <f t="shared" ca="1" si="19"/>
        <v/>
      </c>
    </row>
    <row r="320" spans="1:13" x14ac:dyDescent="0.25">
      <c r="A320" s="4">
        <v>43117</v>
      </c>
      <c r="B320" t="str">
        <f ca="1">IF(TODAY()&gt;=$A320,COUNTIFS(Board!K$3:K$1000,"&lt;="&amp;A320,Board!L$3:L$1000,"="&amp;""),"")</f>
        <v/>
      </c>
      <c r="C320" t="str">
        <f ca="1">IF(TODAY()&gt;=$A320,COUNTIFS(Board!L$3:L$1000,"&lt;="&amp;B320,Board!M$3:M$1000,"="&amp;""),"")</f>
        <v/>
      </c>
      <c r="D320" t="str">
        <f ca="1">IF(TODAY()&gt;=$A320,COUNTIFS(Board!M$3:M$1000,"&lt;="&amp;C320,Board!N$3:N$1000,"="&amp;""),"")</f>
        <v/>
      </c>
      <c r="E320" t="str">
        <f t="shared" ca="1" si="20"/>
        <v/>
      </c>
      <c r="F320" t="str">
        <f ca="1">IF(TODAY()&gt;=$A320,COUNTIFS(Board!N$3:N$1000,"&lt;="&amp;A320,Board!O$3:O$1000,"="&amp;""),"")</f>
        <v/>
      </c>
      <c r="G320" t="str">
        <f ca="1">IF(TODAY()&gt;=$A320,COUNTIFS(Board!O$3:O$1000,"&lt;="&amp;B320,Board!P$3:P$1000,"="&amp;""),"")</f>
        <v/>
      </c>
      <c r="H320" t="str">
        <f t="shared" ca="1" si="21"/>
        <v/>
      </c>
      <c r="I320" t="str">
        <f ca="1">IF(TODAY()&gt;=$A320,COUNTIFS(Board!P$3:P$1000,"&lt;="&amp;A320,Board!Q$3:Q$1000,"="&amp;""),"")</f>
        <v/>
      </c>
      <c r="J320" t="str">
        <f ca="1">IF(TODAY()&gt;=$A320,COUNTIFS(Board!Q$3:Q$1000,"&lt;="&amp;B320,Board!R$3:R$1000,"="&amp;""),"")</f>
        <v/>
      </c>
      <c r="K320" t="str">
        <f t="shared" ca="1" si="22"/>
        <v/>
      </c>
      <c r="L320" t="str">
        <f ca="1">IF(TODAY()&gt;=A320,COUNTIFS(Board!R$3:R$1000,"&lt;="&amp;A320),"")</f>
        <v/>
      </c>
      <c r="M320" t="str">
        <f t="shared" ca="1" si="19"/>
        <v/>
      </c>
    </row>
    <row r="321" spans="1:13" x14ac:dyDescent="0.25">
      <c r="A321" s="4">
        <v>43118</v>
      </c>
      <c r="B321" t="str">
        <f ca="1">IF(TODAY()&gt;=$A321,COUNTIFS(Board!K$3:K$1000,"&lt;="&amp;A321,Board!L$3:L$1000,"="&amp;""),"")</f>
        <v/>
      </c>
      <c r="C321" t="str">
        <f ca="1">IF(TODAY()&gt;=$A321,COUNTIFS(Board!L$3:L$1000,"&lt;="&amp;B321,Board!M$3:M$1000,"="&amp;""),"")</f>
        <v/>
      </c>
      <c r="D321" t="str">
        <f ca="1">IF(TODAY()&gt;=$A321,COUNTIFS(Board!M$3:M$1000,"&lt;="&amp;C321,Board!N$3:N$1000,"="&amp;""),"")</f>
        <v/>
      </c>
      <c r="E321" t="str">
        <f t="shared" ca="1" si="20"/>
        <v/>
      </c>
      <c r="F321" t="str">
        <f ca="1">IF(TODAY()&gt;=$A321,COUNTIFS(Board!N$3:N$1000,"&lt;="&amp;A321,Board!O$3:O$1000,"="&amp;""),"")</f>
        <v/>
      </c>
      <c r="G321" t="str">
        <f ca="1">IF(TODAY()&gt;=$A321,COUNTIFS(Board!O$3:O$1000,"&lt;="&amp;B321,Board!P$3:P$1000,"="&amp;""),"")</f>
        <v/>
      </c>
      <c r="H321" t="str">
        <f t="shared" ca="1" si="21"/>
        <v/>
      </c>
      <c r="I321" t="str">
        <f ca="1">IF(TODAY()&gt;=$A321,COUNTIFS(Board!P$3:P$1000,"&lt;="&amp;A321,Board!Q$3:Q$1000,"="&amp;""),"")</f>
        <v/>
      </c>
      <c r="J321" t="str">
        <f ca="1">IF(TODAY()&gt;=$A321,COUNTIFS(Board!Q$3:Q$1000,"&lt;="&amp;B321,Board!R$3:R$1000,"="&amp;""),"")</f>
        <v/>
      </c>
      <c r="K321" t="str">
        <f t="shared" ca="1" si="22"/>
        <v/>
      </c>
      <c r="L321" t="str">
        <f ca="1">IF(TODAY()&gt;=A321,COUNTIFS(Board!R$3:R$1000,"&lt;="&amp;A321),"")</f>
        <v/>
      </c>
      <c r="M321" t="str">
        <f t="shared" ca="1" si="19"/>
        <v/>
      </c>
    </row>
    <row r="322" spans="1:13" x14ac:dyDescent="0.25">
      <c r="A322" s="4">
        <v>43119</v>
      </c>
      <c r="B322" t="str">
        <f ca="1">IF(TODAY()&gt;=$A322,COUNTIFS(Board!K$3:K$1000,"&lt;="&amp;A322,Board!L$3:L$1000,"="&amp;""),"")</f>
        <v/>
      </c>
      <c r="C322" t="str">
        <f ca="1">IF(TODAY()&gt;=$A322,COUNTIFS(Board!L$3:L$1000,"&lt;="&amp;B322,Board!M$3:M$1000,"="&amp;""),"")</f>
        <v/>
      </c>
      <c r="D322" t="str">
        <f ca="1">IF(TODAY()&gt;=$A322,COUNTIFS(Board!M$3:M$1000,"&lt;="&amp;C322,Board!N$3:N$1000,"="&amp;""),"")</f>
        <v/>
      </c>
      <c r="E322" t="str">
        <f t="shared" ca="1" si="20"/>
        <v/>
      </c>
      <c r="F322" t="str">
        <f ca="1">IF(TODAY()&gt;=$A322,COUNTIFS(Board!N$3:N$1000,"&lt;="&amp;A322,Board!O$3:O$1000,"="&amp;""),"")</f>
        <v/>
      </c>
      <c r="G322" t="str">
        <f ca="1">IF(TODAY()&gt;=$A322,COUNTIFS(Board!O$3:O$1000,"&lt;="&amp;B322,Board!P$3:P$1000,"="&amp;""),"")</f>
        <v/>
      </c>
      <c r="H322" t="str">
        <f t="shared" ca="1" si="21"/>
        <v/>
      </c>
      <c r="I322" t="str">
        <f ca="1">IF(TODAY()&gt;=$A322,COUNTIFS(Board!P$3:P$1000,"&lt;="&amp;A322,Board!Q$3:Q$1000,"="&amp;""),"")</f>
        <v/>
      </c>
      <c r="J322" t="str">
        <f ca="1">IF(TODAY()&gt;=$A322,COUNTIFS(Board!Q$3:Q$1000,"&lt;="&amp;B322,Board!R$3:R$1000,"="&amp;""),"")</f>
        <v/>
      </c>
      <c r="K322" t="str">
        <f t="shared" ca="1" si="22"/>
        <v/>
      </c>
      <c r="L322" t="str">
        <f ca="1">IF(TODAY()&gt;=A322,COUNTIFS(Board!R$3:R$1000,"&lt;="&amp;A322),"")</f>
        <v/>
      </c>
      <c r="M322" t="str">
        <f t="shared" ca="1" si="19"/>
        <v/>
      </c>
    </row>
    <row r="323" spans="1:13" x14ac:dyDescent="0.25">
      <c r="A323" s="4">
        <v>43120</v>
      </c>
      <c r="B323" t="str">
        <f ca="1">IF(TODAY()&gt;=$A323,COUNTIFS(Board!K$3:K$1000,"&lt;="&amp;A323,Board!L$3:L$1000,"="&amp;""),"")</f>
        <v/>
      </c>
      <c r="C323" t="str">
        <f ca="1">IF(TODAY()&gt;=$A323,COUNTIFS(Board!L$3:L$1000,"&lt;="&amp;B323,Board!M$3:M$1000,"="&amp;""),"")</f>
        <v/>
      </c>
      <c r="D323" t="str">
        <f ca="1">IF(TODAY()&gt;=$A323,COUNTIFS(Board!M$3:M$1000,"&lt;="&amp;C323,Board!N$3:N$1000,"="&amp;""),"")</f>
        <v/>
      </c>
      <c r="E323" t="str">
        <f t="shared" ca="1" si="20"/>
        <v/>
      </c>
      <c r="F323" t="str">
        <f ca="1">IF(TODAY()&gt;=$A323,COUNTIFS(Board!N$3:N$1000,"&lt;="&amp;A323,Board!O$3:O$1000,"="&amp;""),"")</f>
        <v/>
      </c>
      <c r="G323" t="str">
        <f ca="1">IF(TODAY()&gt;=$A323,COUNTIFS(Board!O$3:O$1000,"&lt;="&amp;B323,Board!P$3:P$1000,"="&amp;""),"")</f>
        <v/>
      </c>
      <c r="H323" t="str">
        <f t="shared" ca="1" si="21"/>
        <v/>
      </c>
      <c r="I323" t="str">
        <f ca="1">IF(TODAY()&gt;=$A323,COUNTIFS(Board!P$3:P$1000,"&lt;="&amp;A323,Board!Q$3:Q$1000,"="&amp;""),"")</f>
        <v/>
      </c>
      <c r="J323" t="str">
        <f ca="1">IF(TODAY()&gt;=$A323,COUNTIFS(Board!Q$3:Q$1000,"&lt;="&amp;B323,Board!R$3:R$1000,"="&amp;""),"")</f>
        <v/>
      </c>
      <c r="K323" t="str">
        <f t="shared" ca="1" si="22"/>
        <v/>
      </c>
      <c r="L323" t="str">
        <f ca="1">IF(TODAY()&gt;=A323,COUNTIFS(Board!R$3:R$1000,"&lt;="&amp;A323),"")</f>
        <v/>
      </c>
      <c r="M323" t="str">
        <f t="shared" ca="1" si="19"/>
        <v/>
      </c>
    </row>
    <row r="324" spans="1:13" x14ac:dyDescent="0.25">
      <c r="A324" s="4">
        <v>43121</v>
      </c>
      <c r="B324" t="str">
        <f ca="1">IF(TODAY()&gt;=$A324,COUNTIFS(Board!K$3:K$1000,"&lt;="&amp;A324,Board!L$3:L$1000,"="&amp;""),"")</f>
        <v/>
      </c>
      <c r="C324" t="str">
        <f ca="1">IF(TODAY()&gt;=$A324,COUNTIFS(Board!L$3:L$1000,"&lt;="&amp;B324,Board!M$3:M$1000,"="&amp;""),"")</f>
        <v/>
      </c>
      <c r="D324" t="str">
        <f ca="1">IF(TODAY()&gt;=$A324,COUNTIFS(Board!M$3:M$1000,"&lt;="&amp;C324,Board!N$3:N$1000,"="&amp;""),"")</f>
        <v/>
      </c>
      <c r="E324" t="str">
        <f t="shared" ca="1" si="20"/>
        <v/>
      </c>
      <c r="F324" t="str">
        <f ca="1">IF(TODAY()&gt;=$A324,COUNTIFS(Board!N$3:N$1000,"&lt;="&amp;A324,Board!O$3:O$1000,"="&amp;""),"")</f>
        <v/>
      </c>
      <c r="G324" t="str">
        <f ca="1">IF(TODAY()&gt;=$A324,COUNTIFS(Board!O$3:O$1000,"&lt;="&amp;B324,Board!P$3:P$1000,"="&amp;""),"")</f>
        <v/>
      </c>
      <c r="H324" t="str">
        <f t="shared" ca="1" si="21"/>
        <v/>
      </c>
      <c r="I324" t="str">
        <f ca="1">IF(TODAY()&gt;=$A324,COUNTIFS(Board!P$3:P$1000,"&lt;="&amp;A324,Board!Q$3:Q$1000,"="&amp;""),"")</f>
        <v/>
      </c>
      <c r="J324" t="str">
        <f ca="1">IF(TODAY()&gt;=$A324,COUNTIFS(Board!Q$3:Q$1000,"&lt;="&amp;B324,Board!R$3:R$1000,"="&amp;""),"")</f>
        <v/>
      </c>
      <c r="K324" t="str">
        <f t="shared" ca="1" si="22"/>
        <v/>
      </c>
      <c r="L324" t="str">
        <f ca="1">IF(TODAY()&gt;=A324,COUNTIFS(Board!R$3:R$1000,"&lt;="&amp;A324),"")</f>
        <v/>
      </c>
      <c r="M324" t="str">
        <f t="shared" ref="M324:M387" ca="1" si="23">IF(TODAY()&gt;=A324,B324+E324+H324+K324+L324-L323,"")</f>
        <v/>
      </c>
    </row>
    <row r="325" spans="1:13" x14ac:dyDescent="0.25">
      <c r="A325" s="4">
        <v>43122</v>
      </c>
      <c r="B325" t="str">
        <f ca="1">IF(TODAY()&gt;=$A325,COUNTIFS(Board!K$3:K$1000,"&lt;="&amp;A325,Board!L$3:L$1000,"="&amp;""),"")</f>
        <v/>
      </c>
      <c r="C325" t="str">
        <f ca="1">IF(TODAY()&gt;=$A325,COUNTIFS(Board!L$3:L$1000,"&lt;="&amp;B325,Board!M$3:M$1000,"="&amp;""),"")</f>
        <v/>
      </c>
      <c r="D325" t="str">
        <f ca="1">IF(TODAY()&gt;=$A325,COUNTIFS(Board!M$3:M$1000,"&lt;="&amp;C325,Board!N$3:N$1000,"="&amp;""),"")</f>
        <v/>
      </c>
      <c r="E325" t="str">
        <f t="shared" ca="1" si="20"/>
        <v/>
      </c>
      <c r="F325" t="str">
        <f ca="1">IF(TODAY()&gt;=$A325,COUNTIFS(Board!N$3:N$1000,"&lt;="&amp;A325,Board!O$3:O$1000,"="&amp;""),"")</f>
        <v/>
      </c>
      <c r="G325" t="str">
        <f ca="1">IF(TODAY()&gt;=$A325,COUNTIFS(Board!O$3:O$1000,"&lt;="&amp;B325,Board!P$3:P$1000,"="&amp;""),"")</f>
        <v/>
      </c>
      <c r="H325" t="str">
        <f t="shared" ca="1" si="21"/>
        <v/>
      </c>
      <c r="I325" t="str">
        <f ca="1">IF(TODAY()&gt;=$A325,COUNTIFS(Board!P$3:P$1000,"&lt;="&amp;A325,Board!Q$3:Q$1000,"="&amp;""),"")</f>
        <v/>
      </c>
      <c r="J325" t="str">
        <f ca="1">IF(TODAY()&gt;=$A325,COUNTIFS(Board!Q$3:Q$1000,"&lt;="&amp;B325,Board!R$3:R$1000,"="&amp;""),"")</f>
        <v/>
      </c>
      <c r="K325" t="str">
        <f t="shared" ca="1" si="22"/>
        <v/>
      </c>
      <c r="L325" t="str">
        <f ca="1">IF(TODAY()&gt;=A325,COUNTIFS(Board!R$3:R$1000,"&lt;="&amp;A325),"")</f>
        <v/>
      </c>
      <c r="M325" t="str">
        <f t="shared" ca="1" si="23"/>
        <v/>
      </c>
    </row>
    <row r="326" spans="1:13" x14ac:dyDescent="0.25">
      <c r="A326" s="4">
        <v>43123</v>
      </c>
      <c r="B326" t="str">
        <f ca="1">IF(TODAY()&gt;=$A326,COUNTIFS(Board!K$3:K$1000,"&lt;="&amp;A326,Board!L$3:L$1000,"="&amp;""),"")</f>
        <v/>
      </c>
      <c r="C326" t="str">
        <f ca="1">IF(TODAY()&gt;=$A326,COUNTIFS(Board!L$3:L$1000,"&lt;="&amp;B326,Board!M$3:M$1000,"="&amp;""),"")</f>
        <v/>
      </c>
      <c r="D326" t="str">
        <f ca="1">IF(TODAY()&gt;=$A326,COUNTIFS(Board!M$3:M$1000,"&lt;="&amp;C326,Board!N$3:N$1000,"="&amp;""),"")</f>
        <v/>
      </c>
      <c r="E326" t="str">
        <f t="shared" ca="1" si="20"/>
        <v/>
      </c>
      <c r="F326" t="str">
        <f ca="1">IF(TODAY()&gt;=$A326,COUNTIFS(Board!N$3:N$1000,"&lt;="&amp;A326,Board!O$3:O$1000,"="&amp;""),"")</f>
        <v/>
      </c>
      <c r="G326" t="str">
        <f ca="1">IF(TODAY()&gt;=$A326,COUNTIFS(Board!O$3:O$1000,"&lt;="&amp;B326,Board!P$3:P$1000,"="&amp;""),"")</f>
        <v/>
      </c>
      <c r="H326" t="str">
        <f t="shared" ca="1" si="21"/>
        <v/>
      </c>
      <c r="I326" t="str">
        <f ca="1">IF(TODAY()&gt;=$A326,COUNTIFS(Board!P$3:P$1000,"&lt;="&amp;A326,Board!Q$3:Q$1000,"="&amp;""),"")</f>
        <v/>
      </c>
      <c r="J326" t="str">
        <f ca="1">IF(TODAY()&gt;=$A326,COUNTIFS(Board!Q$3:Q$1000,"&lt;="&amp;B326,Board!R$3:R$1000,"="&amp;""),"")</f>
        <v/>
      </c>
      <c r="K326" t="str">
        <f t="shared" ca="1" si="22"/>
        <v/>
      </c>
      <c r="L326" t="str">
        <f ca="1">IF(TODAY()&gt;=A326,COUNTIFS(Board!R$3:R$1000,"&lt;="&amp;A326),"")</f>
        <v/>
      </c>
      <c r="M326" t="str">
        <f t="shared" ca="1" si="23"/>
        <v/>
      </c>
    </row>
    <row r="327" spans="1:13" x14ac:dyDescent="0.25">
      <c r="A327" s="4">
        <v>43124</v>
      </c>
      <c r="B327" t="str">
        <f ca="1">IF(TODAY()&gt;=$A327,COUNTIFS(Board!K$3:K$1000,"&lt;="&amp;A327,Board!L$3:L$1000,"="&amp;""),"")</f>
        <v/>
      </c>
      <c r="C327" t="str">
        <f ca="1">IF(TODAY()&gt;=$A327,COUNTIFS(Board!L$3:L$1000,"&lt;="&amp;B327,Board!M$3:M$1000,"="&amp;""),"")</f>
        <v/>
      </c>
      <c r="D327" t="str">
        <f ca="1">IF(TODAY()&gt;=$A327,COUNTIFS(Board!M$3:M$1000,"&lt;="&amp;C327,Board!N$3:N$1000,"="&amp;""),"")</f>
        <v/>
      </c>
      <c r="E327" t="str">
        <f t="shared" ca="1" si="20"/>
        <v/>
      </c>
      <c r="F327" t="str">
        <f ca="1">IF(TODAY()&gt;=$A327,COUNTIFS(Board!N$3:N$1000,"&lt;="&amp;A327,Board!O$3:O$1000,"="&amp;""),"")</f>
        <v/>
      </c>
      <c r="G327" t="str">
        <f ca="1">IF(TODAY()&gt;=$A327,COUNTIFS(Board!O$3:O$1000,"&lt;="&amp;B327,Board!P$3:P$1000,"="&amp;""),"")</f>
        <v/>
      </c>
      <c r="H327" t="str">
        <f t="shared" ca="1" si="21"/>
        <v/>
      </c>
      <c r="I327" t="str">
        <f ca="1">IF(TODAY()&gt;=$A327,COUNTIFS(Board!P$3:P$1000,"&lt;="&amp;A327,Board!Q$3:Q$1000,"="&amp;""),"")</f>
        <v/>
      </c>
      <c r="J327" t="str">
        <f ca="1">IF(TODAY()&gt;=$A327,COUNTIFS(Board!Q$3:Q$1000,"&lt;="&amp;B327,Board!R$3:R$1000,"="&amp;""),"")</f>
        <v/>
      </c>
      <c r="K327" t="str">
        <f t="shared" ca="1" si="22"/>
        <v/>
      </c>
      <c r="L327" t="str">
        <f ca="1">IF(TODAY()&gt;=A327,COUNTIFS(Board!R$3:R$1000,"&lt;="&amp;A327),"")</f>
        <v/>
      </c>
      <c r="M327" t="str">
        <f t="shared" ca="1" si="23"/>
        <v/>
      </c>
    </row>
    <row r="328" spans="1:13" x14ac:dyDescent="0.25">
      <c r="A328" s="4">
        <v>43125</v>
      </c>
      <c r="B328" t="str">
        <f ca="1">IF(TODAY()&gt;=$A328,COUNTIFS(Board!K$3:K$1000,"&lt;="&amp;A328,Board!L$3:L$1000,"="&amp;""),"")</f>
        <v/>
      </c>
      <c r="C328" t="str">
        <f ca="1">IF(TODAY()&gt;=$A328,COUNTIFS(Board!L$3:L$1000,"&lt;="&amp;B328,Board!M$3:M$1000,"="&amp;""),"")</f>
        <v/>
      </c>
      <c r="D328" t="str">
        <f ca="1">IF(TODAY()&gt;=$A328,COUNTIFS(Board!M$3:M$1000,"&lt;="&amp;C328,Board!N$3:N$1000,"="&amp;""),"")</f>
        <v/>
      </c>
      <c r="E328" t="str">
        <f t="shared" ca="1" si="20"/>
        <v/>
      </c>
      <c r="F328" t="str">
        <f ca="1">IF(TODAY()&gt;=$A328,COUNTIFS(Board!N$3:N$1000,"&lt;="&amp;A328,Board!O$3:O$1000,"="&amp;""),"")</f>
        <v/>
      </c>
      <c r="G328" t="str">
        <f ca="1">IF(TODAY()&gt;=$A328,COUNTIFS(Board!O$3:O$1000,"&lt;="&amp;B328,Board!P$3:P$1000,"="&amp;""),"")</f>
        <v/>
      </c>
      <c r="H328" t="str">
        <f t="shared" ca="1" si="21"/>
        <v/>
      </c>
      <c r="I328" t="str">
        <f ca="1">IF(TODAY()&gt;=$A328,COUNTIFS(Board!P$3:P$1000,"&lt;="&amp;A328,Board!Q$3:Q$1000,"="&amp;""),"")</f>
        <v/>
      </c>
      <c r="J328" t="str">
        <f ca="1">IF(TODAY()&gt;=$A328,COUNTIFS(Board!Q$3:Q$1000,"&lt;="&amp;B328,Board!R$3:R$1000,"="&amp;""),"")</f>
        <v/>
      </c>
      <c r="K328" t="str">
        <f t="shared" ca="1" si="22"/>
        <v/>
      </c>
      <c r="L328" t="str">
        <f ca="1">IF(TODAY()&gt;=A328,COUNTIFS(Board!R$3:R$1000,"&lt;="&amp;A328),"")</f>
        <v/>
      </c>
      <c r="M328" t="str">
        <f t="shared" ca="1" si="23"/>
        <v/>
      </c>
    </row>
    <row r="329" spans="1:13" x14ac:dyDescent="0.25">
      <c r="A329" s="4">
        <v>43126</v>
      </c>
      <c r="B329" t="str">
        <f ca="1">IF(TODAY()&gt;=$A329,COUNTIFS(Board!K$3:K$1000,"&lt;="&amp;A329,Board!L$3:L$1000,"="&amp;""),"")</f>
        <v/>
      </c>
      <c r="C329" t="str">
        <f ca="1">IF(TODAY()&gt;=$A329,COUNTIFS(Board!L$3:L$1000,"&lt;="&amp;B329,Board!M$3:M$1000,"="&amp;""),"")</f>
        <v/>
      </c>
      <c r="D329" t="str">
        <f ca="1">IF(TODAY()&gt;=$A329,COUNTIFS(Board!M$3:M$1000,"&lt;="&amp;C329,Board!N$3:N$1000,"="&amp;""),"")</f>
        <v/>
      </c>
      <c r="E329" t="str">
        <f t="shared" ca="1" si="20"/>
        <v/>
      </c>
      <c r="F329" t="str">
        <f ca="1">IF(TODAY()&gt;=$A329,COUNTIFS(Board!N$3:N$1000,"&lt;="&amp;A329,Board!O$3:O$1000,"="&amp;""),"")</f>
        <v/>
      </c>
      <c r="G329" t="str">
        <f ca="1">IF(TODAY()&gt;=$A329,COUNTIFS(Board!O$3:O$1000,"&lt;="&amp;B329,Board!P$3:P$1000,"="&amp;""),"")</f>
        <v/>
      </c>
      <c r="H329" t="str">
        <f t="shared" ca="1" si="21"/>
        <v/>
      </c>
      <c r="I329" t="str">
        <f ca="1">IF(TODAY()&gt;=$A329,COUNTIFS(Board!P$3:P$1000,"&lt;="&amp;A329,Board!Q$3:Q$1000,"="&amp;""),"")</f>
        <v/>
      </c>
      <c r="J329" t="str">
        <f ca="1">IF(TODAY()&gt;=$A329,COUNTIFS(Board!Q$3:Q$1000,"&lt;="&amp;B329,Board!R$3:R$1000,"="&amp;""),"")</f>
        <v/>
      </c>
      <c r="K329" t="str">
        <f t="shared" ca="1" si="22"/>
        <v/>
      </c>
      <c r="L329" t="str">
        <f ca="1">IF(TODAY()&gt;=A329,COUNTIFS(Board!R$3:R$1000,"&lt;="&amp;A329),"")</f>
        <v/>
      </c>
      <c r="M329" t="str">
        <f t="shared" ca="1" si="23"/>
        <v/>
      </c>
    </row>
    <row r="330" spans="1:13" x14ac:dyDescent="0.25">
      <c r="A330" s="4">
        <v>43127</v>
      </c>
      <c r="B330" t="str">
        <f ca="1">IF(TODAY()&gt;=$A330,COUNTIFS(Board!K$3:K$1000,"&lt;="&amp;A330,Board!L$3:L$1000,"="&amp;""),"")</f>
        <v/>
      </c>
      <c r="C330" t="str">
        <f ca="1">IF(TODAY()&gt;=$A330,COUNTIFS(Board!L$3:L$1000,"&lt;="&amp;B330,Board!M$3:M$1000,"="&amp;""),"")</f>
        <v/>
      </c>
      <c r="D330" t="str">
        <f ca="1">IF(TODAY()&gt;=$A330,COUNTIFS(Board!M$3:M$1000,"&lt;="&amp;C330,Board!N$3:N$1000,"="&amp;""),"")</f>
        <v/>
      </c>
      <c r="E330" t="str">
        <f t="shared" ca="1" si="20"/>
        <v/>
      </c>
      <c r="F330" t="str">
        <f ca="1">IF(TODAY()&gt;=$A330,COUNTIFS(Board!N$3:N$1000,"&lt;="&amp;A330,Board!O$3:O$1000,"="&amp;""),"")</f>
        <v/>
      </c>
      <c r="G330" t="str">
        <f ca="1">IF(TODAY()&gt;=$A330,COUNTIFS(Board!O$3:O$1000,"&lt;="&amp;B330,Board!P$3:P$1000,"="&amp;""),"")</f>
        <v/>
      </c>
      <c r="H330" t="str">
        <f t="shared" ca="1" si="21"/>
        <v/>
      </c>
      <c r="I330" t="str">
        <f ca="1">IF(TODAY()&gt;=$A330,COUNTIFS(Board!P$3:P$1000,"&lt;="&amp;A330,Board!Q$3:Q$1000,"="&amp;""),"")</f>
        <v/>
      </c>
      <c r="J330" t="str">
        <f ca="1">IF(TODAY()&gt;=$A330,COUNTIFS(Board!Q$3:Q$1000,"&lt;="&amp;B330,Board!R$3:R$1000,"="&amp;""),"")</f>
        <v/>
      </c>
      <c r="K330" t="str">
        <f t="shared" ca="1" si="22"/>
        <v/>
      </c>
      <c r="L330" t="str">
        <f ca="1">IF(TODAY()&gt;=A330,COUNTIFS(Board!R$3:R$1000,"&lt;="&amp;A330),"")</f>
        <v/>
      </c>
      <c r="M330" t="str">
        <f t="shared" ca="1" si="23"/>
        <v/>
      </c>
    </row>
    <row r="331" spans="1:13" x14ac:dyDescent="0.25">
      <c r="A331" s="4">
        <v>43128</v>
      </c>
      <c r="B331" t="str">
        <f ca="1">IF(TODAY()&gt;=$A331,COUNTIFS(Board!K$3:K$1000,"&lt;="&amp;A331,Board!L$3:L$1000,"="&amp;""),"")</f>
        <v/>
      </c>
      <c r="C331" t="str">
        <f ca="1">IF(TODAY()&gt;=$A331,COUNTIFS(Board!L$3:L$1000,"&lt;="&amp;B331,Board!M$3:M$1000,"="&amp;""),"")</f>
        <v/>
      </c>
      <c r="D331" t="str">
        <f ca="1">IF(TODAY()&gt;=$A331,COUNTIFS(Board!M$3:M$1000,"&lt;="&amp;C331,Board!N$3:N$1000,"="&amp;""),"")</f>
        <v/>
      </c>
      <c r="E331" t="str">
        <f t="shared" ca="1" si="20"/>
        <v/>
      </c>
      <c r="F331" t="str">
        <f ca="1">IF(TODAY()&gt;=$A331,COUNTIFS(Board!N$3:N$1000,"&lt;="&amp;A331,Board!O$3:O$1000,"="&amp;""),"")</f>
        <v/>
      </c>
      <c r="G331" t="str">
        <f ca="1">IF(TODAY()&gt;=$A331,COUNTIFS(Board!O$3:O$1000,"&lt;="&amp;B331,Board!P$3:P$1000,"="&amp;""),"")</f>
        <v/>
      </c>
      <c r="H331" t="str">
        <f t="shared" ca="1" si="21"/>
        <v/>
      </c>
      <c r="I331" t="str">
        <f ca="1">IF(TODAY()&gt;=$A331,COUNTIFS(Board!P$3:P$1000,"&lt;="&amp;A331,Board!Q$3:Q$1000,"="&amp;""),"")</f>
        <v/>
      </c>
      <c r="J331" t="str">
        <f ca="1">IF(TODAY()&gt;=$A331,COUNTIFS(Board!Q$3:Q$1000,"&lt;="&amp;B331,Board!R$3:R$1000,"="&amp;""),"")</f>
        <v/>
      </c>
      <c r="K331" t="str">
        <f t="shared" ca="1" si="22"/>
        <v/>
      </c>
      <c r="L331" t="str">
        <f ca="1">IF(TODAY()&gt;=A331,COUNTIFS(Board!R$3:R$1000,"&lt;="&amp;A331),"")</f>
        <v/>
      </c>
      <c r="M331" t="str">
        <f t="shared" ca="1" si="23"/>
        <v/>
      </c>
    </row>
    <row r="332" spans="1:13" x14ac:dyDescent="0.25">
      <c r="A332" s="4">
        <v>43129</v>
      </c>
      <c r="B332" t="str">
        <f ca="1">IF(TODAY()&gt;=$A332,COUNTIFS(Board!K$3:K$1000,"&lt;="&amp;A332,Board!L$3:L$1000,"="&amp;""),"")</f>
        <v/>
      </c>
      <c r="C332" t="str">
        <f ca="1">IF(TODAY()&gt;=$A332,COUNTIFS(Board!L$3:L$1000,"&lt;="&amp;B332,Board!M$3:M$1000,"="&amp;""),"")</f>
        <v/>
      </c>
      <c r="D332" t="str">
        <f ca="1">IF(TODAY()&gt;=$A332,COUNTIFS(Board!M$3:M$1000,"&lt;="&amp;C332,Board!N$3:N$1000,"="&amp;""),"")</f>
        <v/>
      </c>
      <c r="E332" t="str">
        <f t="shared" ca="1" si="20"/>
        <v/>
      </c>
      <c r="F332" t="str">
        <f ca="1">IF(TODAY()&gt;=$A332,COUNTIFS(Board!N$3:N$1000,"&lt;="&amp;A332,Board!O$3:O$1000,"="&amp;""),"")</f>
        <v/>
      </c>
      <c r="G332" t="str">
        <f ca="1">IF(TODAY()&gt;=$A332,COUNTIFS(Board!O$3:O$1000,"&lt;="&amp;B332,Board!P$3:P$1000,"="&amp;""),"")</f>
        <v/>
      </c>
      <c r="H332" t="str">
        <f t="shared" ca="1" si="21"/>
        <v/>
      </c>
      <c r="I332" t="str">
        <f ca="1">IF(TODAY()&gt;=$A332,COUNTIFS(Board!P$3:P$1000,"&lt;="&amp;A332,Board!Q$3:Q$1000,"="&amp;""),"")</f>
        <v/>
      </c>
      <c r="J332" t="str">
        <f ca="1">IF(TODAY()&gt;=$A332,COUNTIFS(Board!Q$3:Q$1000,"&lt;="&amp;B332,Board!R$3:R$1000,"="&amp;""),"")</f>
        <v/>
      </c>
      <c r="K332" t="str">
        <f t="shared" ca="1" si="22"/>
        <v/>
      </c>
      <c r="L332" t="str">
        <f ca="1">IF(TODAY()&gt;=A332,COUNTIFS(Board!R$3:R$1000,"&lt;="&amp;A332),"")</f>
        <v/>
      </c>
      <c r="M332" t="str">
        <f t="shared" ca="1" si="23"/>
        <v/>
      </c>
    </row>
    <row r="333" spans="1:13" x14ac:dyDescent="0.25">
      <c r="A333" s="4">
        <v>43130</v>
      </c>
      <c r="B333" t="str">
        <f ca="1">IF(TODAY()&gt;=$A333,COUNTIFS(Board!K$3:K$1000,"&lt;="&amp;A333,Board!L$3:L$1000,"="&amp;""),"")</f>
        <v/>
      </c>
      <c r="C333" t="str">
        <f ca="1">IF(TODAY()&gt;=$A333,COUNTIFS(Board!L$3:L$1000,"&lt;="&amp;B333,Board!M$3:M$1000,"="&amp;""),"")</f>
        <v/>
      </c>
      <c r="D333" t="str">
        <f ca="1">IF(TODAY()&gt;=$A333,COUNTIFS(Board!M$3:M$1000,"&lt;="&amp;C333,Board!N$3:N$1000,"="&amp;""),"")</f>
        <v/>
      </c>
      <c r="E333" t="str">
        <f t="shared" ca="1" si="20"/>
        <v/>
      </c>
      <c r="F333" t="str">
        <f ca="1">IF(TODAY()&gt;=$A333,COUNTIFS(Board!N$3:N$1000,"&lt;="&amp;A333,Board!O$3:O$1000,"="&amp;""),"")</f>
        <v/>
      </c>
      <c r="G333" t="str">
        <f ca="1">IF(TODAY()&gt;=$A333,COUNTIFS(Board!O$3:O$1000,"&lt;="&amp;B333,Board!P$3:P$1000,"="&amp;""),"")</f>
        <v/>
      </c>
      <c r="H333" t="str">
        <f t="shared" ca="1" si="21"/>
        <v/>
      </c>
      <c r="I333" t="str">
        <f ca="1">IF(TODAY()&gt;=$A333,COUNTIFS(Board!P$3:P$1000,"&lt;="&amp;A333,Board!Q$3:Q$1000,"="&amp;""),"")</f>
        <v/>
      </c>
      <c r="J333" t="str">
        <f ca="1">IF(TODAY()&gt;=$A333,COUNTIFS(Board!Q$3:Q$1000,"&lt;="&amp;B333,Board!R$3:R$1000,"="&amp;""),"")</f>
        <v/>
      </c>
      <c r="K333" t="str">
        <f t="shared" ca="1" si="22"/>
        <v/>
      </c>
      <c r="L333" t="str">
        <f ca="1">IF(TODAY()&gt;=A333,COUNTIFS(Board!R$3:R$1000,"&lt;="&amp;A333),"")</f>
        <v/>
      </c>
      <c r="M333" t="str">
        <f t="shared" ca="1" si="23"/>
        <v/>
      </c>
    </row>
    <row r="334" spans="1:13" x14ac:dyDescent="0.25">
      <c r="A334" s="4">
        <v>43131</v>
      </c>
      <c r="B334" t="str">
        <f ca="1">IF(TODAY()&gt;=$A334,COUNTIFS(Board!K$3:K$1000,"&lt;="&amp;A334,Board!L$3:L$1000,"="&amp;""),"")</f>
        <v/>
      </c>
      <c r="C334" t="str">
        <f ca="1">IF(TODAY()&gt;=$A334,COUNTIFS(Board!L$3:L$1000,"&lt;="&amp;B334,Board!M$3:M$1000,"="&amp;""),"")</f>
        <v/>
      </c>
      <c r="D334" t="str">
        <f ca="1">IF(TODAY()&gt;=$A334,COUNTIFS(Board!M$3:M$1000,"&lt;="&amp;C334,Board!N$3:N$1000,"="&amp;""),"")</f>
        <v/>
      </c>
      <c r="E334" t="str">
        <f t="shared" ca="1" si="20"/>
        <v/>
      </c>
      <c r="F334" t="str">
        <f ca="1">IF(TODAY()&gt;=$A334,COUNTIFS(Board!N$3:N$1000,"&lt;="&amp;A334,Board!O$3:O$1000,"="&amp;""),"")</f>
        <v/>
      </c>
      <c r="G334" t="str">
        <f ca="1">IF(TODAY()&gt;=$A334,COUNTIFS(Board!O$3:O$1000,"&lt;="&amp;B334,Board!P$3:P$1000,"="&amp;""),"")</f>
        <v/>
      </c>
      <c r="H334" t="str">
        <f t="shared" ca="1" si="21"/>
        <v/>
      </c>
      <c r="I334" t="str">
        <f ca="1">IF(TODAY()&gt;=$A334,COUNTIFS(Board!P$3:P$1000,"&lt;="&amp;A334,Board!Q$3:Q$1000,"="&amp;""),"")</f>
        <v/>
      </c>
      <c r="J334" t="str">
        <f ca="1">IF(TODAY()&gt;=$A334,COUNTIFS(Board!Q$3:Q$1000,"&lt;="&amp;B334,Board!R$3:R$1000,"="&amp;""),"")</f>
        <v/>
      </c>
      <c r="K334" t="str">
        <f t="shared" ca="1" si="22"/>
        <v/>
      </c>
      <c r="L334" t="str">
        <f ca="1">IF(TODAY()&gt;=A334,COUNTIFS(Board!R$3:R$1000,"&lt;="&amp;A334),"")</f>
        <v/>
      </c>
      <c r="M334" t="str">
        <f t="shared" ca="1" si="23"/>
        <v/>
      </c>
    </row>
    <row r="335" spans="1:13" x14ac:dyDescent="0.25">
      <c r="A335" s="4">
        <v>43132</v>
      </c>
      <c r="B335" t="str">
        <f ca="1">IF(TODAY()&gt;=$A335,COUNTIFS(Board!K$3:K$1000,"&lt;="&amp;A335,Board!L$3:L$1000,"="&amp;""),"")</f>
        <v/>
      </c>
      <c r="C335" t="str">
        <f ca="1">IF(TODAY()&gt;=$A335,COUNTIFS(Board!L$3:L$1000,"&lt;="&amp;B335,Board!M$3:M$1000,"="&amp;""),"")</f>
        <v/>
      </c>
      <c r="D335" t="str">
        <f ca="1">IF(TODAY()&gt;=$A335,COUNTIFS(Board!M$3:M$1000,"&lt;="&amp;C335,Board!N$3:N$1000,"="&amp;""),"")</f>
        <v/>
      </c>
      <c r="E335" t="str">
        <f t="shared" ref="E335:E398" ca="1" si="24">IF(D335&lt;&gt;"",SUM(C335:D335),"")</f>
        <v/>
      </c>
      <c r="F335" t="str">
        <f ca="1">IF(TODAY()&gt;=$A335,COUNTIFS(Board!N$3:N$1000,"&lt;="&amp;A335,Board!O$3:O$1000,"="&amp;""),"")</f>
        <v/>
      </c>
      <c r="G335" t="str">
        <f ca="1">IF(TODAY()&gt;=$A335,COUNTIFS(Board!O$3:O$1000,"&lt;="&amp;B335,Board!P$3:P$1000,"="&amp;""),"")</f>
        <v/>
      </c>
      <c r="H335" t="str">
        <f t="shared" ref="H335:H398" ca="1" si="25">IF(G335&lt;&gt;"",SUM(F335:G335),"")</f>
        <v/>
      </c>
      <c r="I335" t="str">
        <f ca="1">IF(TODAY()&gt;=$A335,COUNTIFS(Board!P$3:P$1000,"&lt;="&amp;A335,Board!Q$3:Q$1000,"="&amp;""),"")</f>
        <v/>
      </c>
      <c r="J335" t="str">
        <f ca="1">IF(TODAY()&gt;=$A335,COUNTIFS(Board!Q$3:Q$1000,"&lt;="&amp;B335,Board!R$3:R$1000,"="&amp;""),"")</f>
        <v/>
      </c>
      <c r="K335" t="str">
        <f t="shared" ref="K335:K398" ca="1" si="26">IF(J335&lt;&gt;"",SUM(I335:J335),"")</f>
        <v/>
      </c>
      <c r="L335" t="str">
        <f ca="1">IF(TODAY()&gt;=A335,COUNTIFS(Board!R$3:R$1000,"&lt;="&amp;A335),"")</f>
        <v/>
      </c>
      <c r="M335" t="str">
        <f t="shared" ca="1" si="23"/>
        <v/>
      </c>
    </row>
    <row r="336" spans="1:13" x14ac:dyDescent="0.25">
      <c r="A336" s="4">
        <v>43133</v>
      </c>
      <c r="B336" t="str">
        <f ca="1">IF(TODAY()&gt;=$A336,COUNTIFS(Board!K$3:K$1000,"&lt;="&amp;A336,Board!L$3:L$1000,"="&amp;""),"")</f>
        <v/>
      </c>
      <c r="C336" t="str">
        <f ca="1">IF(TODAY()&gt;=$A336,COUNTIFS(Board!L$3:L$1000,"&lt;="&amp;B336,Board!M$3:M$1000,"="&amp;""),"")</f>
        <v/>
      </c>
      <c r="D336" t="str">
        <f ca="1">IF(TODAY()&gt;=$A336,COUNTIFS(Board!M$3:M$1000,"&lt;="&amp;C336,Board!N$3:N$1000,"="&amp;""),"")</f>
        <v/>
      </c>
      <c r="E336" t="str">
        <f t="shared" ca="1" si="24"/>
        <v/>
      </c>
      <c r="F336" t="str">
        <f ca="1">IF(TODAY()&gt;=$A336,COUNTIFS(Board!N$3:N$1000,"&lt;="&amp;A336,Board!O$3:O$1000,"="&amp;""),"")</f>
        <v/>
      </c>
      <c r="G336" t="str">
        <f ca="1">IF(TODAY()&gt;=$A336,COUNTIFS(Board!O$3:O$1000,"&lt;="&amp;B336,Board!P$3:P$1000,"="&amp;""),"")</f>
        <v/>
      </c>
      <c r="H336" t="str">
        <f t="shared" ca="1" si="25"/>
        <v/>
      </c>
      <c r="I336" t="str">
        <f ca="1">IF(TODAY()&gt;=$A336,COUNTIFS(Board!P$3:P$1000,"&lt;="&amp;A336,Board!Q$3:Q$1000,"="&amp;""),"")</f>
        <v/>
      </c>
      <c r="J336" t="str">
        <f ca="1">IF(TODAY()&gt;=$A336,COUNTIFS(Board!Q$3:Q$1000,"&lt;="&amp;B336,Board!R$3:R$1000,"="&amp;""),"")</f>
        <v/>
      </c>
      <c r="K336" t="str">
        <f t="shared" ca="1" si="26"/>
        <v/>
      </c>
      <c r="L336" t="str">
        <f ca="1">IF(TODAY()&gt;=A336,COUNTIFS(Board!R$3:R$1000,"&lt;="&amp;A336),"")</f>
        <v/>
      </c>
      <c r="M336" t="str">
        <f t="shared" ca="1" si="23"/>
        <v/>
      </c>
    </row>
    <row r="337" spans="1:13" x14ac:dyDescent="0.25">
      <c r="A337" s="4">
        <v>43134</v>
      </c>
      <c r="B337" t="str">
        <f ca="1">IF(TODAY()&gt;=$A337,COUNTIFS(Board!K$3:K$1000,"&lt;="&amp;A337,Board!L$3:L$1000,"="&amp;""),"")</f>
        <v/>
      </c>
      <c r="C337" t="str">
        <f ca="1">IF(TODAY()&gt;=$A337,COUNTIFS(Board!L$3:L$1000,"&lt;="&amp;B337,Board!M$3:M$1000,"="&amp;""),"")</f>
        <v/>
      </c>
      <c r="D337" t="str">
        <f ca="1">IF(TODAY()&gt;=$A337,COUNTIFS(Board!M$3:M$1000,"&lt;="&amp;C337,Board!N$3:N$1000,"="&amp;""),"")</f>
        <v/>
      </c>
      <c r="E337" t="str">
        <f t="shared" ca="1" si="24"/>
        <v/>
      </c>
      <c r="F337" t="str">
        <f ca="1">IF(TODAY()&gt;=$A337,COUNTIFS(Board!N$3:N$1000,"&lt;="&amp;A337,Board!O$3:O$1000,"="&amp;""),"")</f>
        <v/>
      </c>
      <c r="G337" t="str">
        <f ca="1">IF(TODAY()&gt;=$A337,COUNTIFS(Board!O$3:O$1000,"&lt;="&amp;B337,Board!P$3:P$1000,"="&amp;""),"")</f>
        <v/>
      </c>
      <c r="H337" t="str">
        <f t="shared" ca="1" si="25"/>
        <v/>
      </c>
      <c r="I337" t="str">
        <f ca="1">IF(TODAY()&gt;=$A337,COUNTIFS(Board!P$3:P$1000,"&lt;="&amp;A337,Board!Q$3:Q$1000,"="&amp;""),"")</f>
        <v/>
      </c>
      <c r="J337" t="str">
        <f ca="1">IF(TODAY()&gt;=$A337,COUNTIFS(Board!Q$3:Q$1000,"&lt;="&amp;B337,Board!R$3:R$1000,"="&amp;""),"")</f>
        <v/>
      </c>
      <c r="K337" t="str">
        <f t="shared" ca="1" si="26"/>
        <v/>
      </c>
      <c r="L337" t="str">
        <f ca="1">IF(TODAY()&gt;=A337,COUNTIFS(Board!R$3:R$1000,"&lt;="&amp;A337),"")</f>
        <v/>
      </c>
      <c r="M337" t="str">
        <f t="shared" ca="1" si="23"/>
        <v/>
      </c>
    </row>
    <row r="338" spans="1:13" x14ac:dyDescent="0.25">
      <c r="A338" s="4">
        <v>43135</v>
      </c>
      <c r="B338" t="str">
        <f ca="1">IF(TODAY()&gt;=$A338,COUNTIFS(Board!K$3:K$1000,"&lt;="&amp;A338,Board!L$3:L$1000,"="&amp;""),"")</f>
        <v/>
      </c>
      <c r="C338" t="str">
        <f ca="1">IF(TODAY()&gt;=$A338,COUNTIFS(Board!L$3:L$1000,"&lt;="&amp;B338,Board!M$3:M$1000,"="&amp;""),"")</f>
        <v/>
      </c>
      <c r="D338" t="str">
        <f ca="1">IF(TODAY()&gt;=$A338,COUNTIFS(Board!M$3:M$1000,"&lt;="&amp;C338,Board!N$3:N$1000,"="&amp;""),"")</f>
        <v/>
      </c>
      <c r="E338" t="str">
        <f t="shared" ca="1" si="24"/>
        <v/>
      </c>
      <c r="F338" t="str">
        <f ca="1">IF(TODAY()&gt;=$A338,COUNTIFS(Board!N$3:N$1000,"&lt;="&amp;A338,Board!O$3:O$1000,"="&amp;""),"")</f>
        <v/>
      </c>
      <c r="G338" t="str">
        <f ca="1">IF(TODAY()&gt;=$A338,COUNTIFS(Board!O$3:O$1000,"&lt;="&amp;B338,Board!P$3:P$1000,"="&amp;""),"")</f>
        <v/>
      </c>
      <c r="H338" t="str">
        <f t="shared" ca="1" si="25"/>
        <v/>
      </c>
      <c r="I338" t="str">
        <f ca="1">IF(TODAY()&gt;=$A338,COUNTIFS(Board!P$3:P$1000,"&lt;="&amp;A338,Board!Q$3:Q$1000,"="&amp;""),"")</f>
        <v/>
      </c>
      <c r="J338" t="str">
        <f ca="1">IF(TODAY()&gt;=$A338,COUNTIFS(Board!Q$3:Q$1000,"&lt;="&amp;B338,Board!R$3:R$1000,"="&amp;""),"")</f>
        <v/>
      </c>
      <c r="K338" t="str">
        <f t="shared" ca="1" si="26"/>
        <v/>
      </c>
      <c r="L338" t="str">
        <f ca="1">IF(TODAY()&gt;=A338,COUNTIFS(Board!R$3:R$1000,"&lt;="&amp;A338),"")</f>
        <v/>
      </c>
      <c r="M338" t="str">
        <f t="shared" ca="1" si="23"/>
        <v/>
      </c>
    </row>
    <row r="339" spans="1:13" x14ac:dyDescent="0.25">
      <c r="A339" s="4">
        <v>43136</v>
      </c>
      <c r="B339" t="str">
        <f ca="1">IF(TODAY()&gt;=$A339,COUNTIFS(Board!K$3:K$1000,"&lt;="&amp;A339,Board!L$3:L$1000,"="&amp;""),"")</f>
        <v/>
      </c>
      <c r="C339" t="str">
        <f ca="1">IF(TODAY()&gt;=$A339,COUNTIFS(Board!L$3:L$1000,"&lt;="&amp;B339,Board!M$3:M$1000,"="&amp;""),"")</f>
        <v/>
      </c>
      <c r="D339" t="str">
        <f ca="1">IF(TODAY()&gt;=$A339,COUNTIFS(Board!M$3:M$1000,"&lt;="&amp;C339,Board!N$3:N$1000,"="&amp;""),"")</f>
        <v/>
      </c>
      <c r="E339" t="str">
        <f t="shared" ca="1" si="24"/>
        <v/>
      </c>
      <c r="F339" t="str">
        <f ca="1">IF(TODAY()&gt;=$A339,COUNTIFS(Board!N$3:N$1000,"&lt;="&amp;A339,Board!O$3:O$1000,"="&amp;""),"")</f>
        <v/>
      </c>
      <c r="G339" t="str">
        <f ca="1">IF(TODAY()&gt;=$A339,COUNTIFS(Board!O$3:O$1000,"&lt;="&amp;B339,Board!P$3:P$1000,"="&amp;""),"")</f>
        <v/>
      </c>
      <c r="H339" t="str">
        <f t="shared" ca="1" si="25"/>
        <v/>
      </c>
      <c r="I339" t="str">
        <f ca="1">IF(TODAY()&gt;=$A339,COUNTIFS(Board!P$3:P$1000,"&lt;="&amp;A339,Board!Q$3:Q$1000,"="&amp;""),"")</f>
        <v/>
      </c>
      <c r="J339" t="str">
        <f ca="1">IF(TODAY()&gt;=$A339,COUNTIFS(Board!Q$3:Q$1000,"&lt;="&amp;B339,Board!R$3:R$1000,"="&amp;""),"")</f>
        <v/>
      </c>
      <c r="K339" t="str">
        <f t="shared" ca="1" si="26"/>
        <v/>
      </c>
      <c r="L339" t="str">
        <f ca="1">IF(TODAY()&gt;=A339,COUNTIFS(Board!R$3:R$1000,"&lt;="&amp;A339),"")</f>
        <v/>
      </c>
      <c r="M339" t="str">
        <f t="shared" ca="1" si="23"/>
        <v/>
      </c>
    </row>
    <row r="340" spans="1:13" x14ac:dyDescent="0.25">
      <c r="A340" s="4">
        <v>43137</v>
      </c>
      <c r="B340" t="str">
        <f ca="1">IF(TODAY()&gt;=$A340,COUNTIFS(Board!K$3:K$1000,"&lt;="&amp;A340,Board!L$3:L$1000,"="&amp;""),"")</f>
        <v/>
      </c>
      <c r="C340" t="str">
        <f ca="1">IF(TODAY()&gt;=$A340,COUNTIFS(Board!L$3:L$1000,"&lt;="&amp;B340,Board!M$3:M$1000,"="&amp;""),"")</f>
        <v/>
      </c>
      <c r="D340" t="str">
        <f ca="1">IF(TODAY()&gt;=$A340,COUNTIFS(Board!M$3:M$1000,"&lt;="&amp;C340,Board!N$3:N$1000,"="&amp;""),"")</f>
        <v/>
      </c>
      <c r="E340" t="str">
        <f t="shared" ca="1" si="24"/>
        <v/>
      </c>
      <c r="F340" t="str">
        <f ca="1">IF(TODAY()&gt;=$A340,COUNTIFS(Board!N$3:N$1000,"&lt;="&amp;A340,Board!O$3:O$1000,"="&amp;""),"")</f>
        <v/>
      </c>
      <c r="G340" t="str">
        <f ca="1">IF(TODAY()&gt;=$A340,COUNTIFS(Board!O$3:O$1000,"&lt;="&amp;B340,Board!P$3:P$1000,"="&amp;""),"")</f>
        <v/>
      </c>
      <c r="H340" t="str">
        <f t="shared" ca="1" si="25"/>
        <v/>
      </c>
      <c r="I340" t="str">
        <f ca="1">IF(TODAY()&gt;=$A340,COUNTIFS(Board!P$3:P$1000,"&lt;="&amp;A340,Board!Q$3:Q$1000,"="&amp;""),"")</f>
        <v/>
      </c>
      <c r="J340" t="str">
        <f ca="1">IF(TODAY()&gt;=$A340,COUNTIFS(Board!Q$3:Q$1000,"&lt;="&amp;B340,Board!R$3:R$1000,"="&amp;""),"")</f>
        <v/>
      </c>
      <c r="K340" t="str">
        <f t="shared" ca="1" si="26"/>
        <v/>
      </c>
      <c r="L340" t="str">
        <f ca="1">IF(TODAY()&gt;=A340,COUNTIFS(Board!R$3:R$1000,"&lt;="&amp;A340),"")</f>
        <v/>
      </c>
      <c r="M340" t="str">
        <f t="shared" ca="1" si="23"/>
        <v/>
      </c>
    </row>
    <row r="341" spans="1:13" x14ac:dyDescent="0.25">
      <c r="A341" s="4">
        <v>43138</v>
      </c>
      <c r="B341" t="str">
        <f ca="1">IF(TODAY()&gt;=$A341,COUNTIFS(Board!K$3:K$1000,"&lt;="&amp;A341,Board!L$3:L$1000,"="&amp;""),"")</f>
        <v/>
      </c>
      <c r="C341" t="str">
        <f ca="1">IF(TODAY()&gt;=$A341,COUNTIFS(Board!L$3:L$1000,"&lt;="&amp;B341,Board!M$3:M$1000,"="&amp;""),"")</f>
        <v/>
      </c>
      <c r="D341" t="str">
        <f ca="1">IF(TODAY()&gt;=$A341,COUNTIFS(Board!M$3:M$1000,"&lt;="&amp;C341,Board!N$3:N$1000,"="&amp;""),"")</f>
        <v/>
      </c>
      <c r="E341" t="str">
        <f t="shared" ca="1" si="24"/>
        <v/>
      </c>
      <c r="F341" t="str">
        <f ca="1">IF(TODAY()&gt;=$A341,COUNTIFS(Board!N$3:N$1000,"&lt;="&amp;A341,Board!O$3:O$1000,"="&amp;""),"")</f>
        <v/>
      </c>
      <c r="G341" t="str">
        <f ca="1">IF(TODAY()&gt;=$A341,COUNTIFS(Board!O$3:O$1000,"&lt;="&amp;B341,Board!P$3:P$1000,"="&amp;""),"")</f>
        <v/>
      </c>
      <c r="H341" t="str">
        <f t="shared" ca="1" si="25"/>
        <v/>
      </c>
      <c r="I341" t="str">
        <f ca="1">IF(TODAY()&gt;=$A341,COUNTIFS(Board!P$3:P$1000,"&lt;="&amp;A341,Board!Q$3:Q$1000,"="&amp;""),"")</f>
        <v/>
      </c>
      <c r="J341" t="str">
        <f ca="1">IF(TODAY()&gt;=$A341,COUNTIFS(Board!Q$3:Q$1000,"&lt;="&amp;B341,Board!R$3:R$1000,"="&amp;""),"")</f>
        <v/>
      </c>
      <c r="K341" t="str">
        <f t="shared" ca="1" si="26"/>
        <v/>
      </c>
      <c r="L341" t="str">
        <f ca="1">IF(TODAY()&gt;=A341,COUNTIFS(Board!R$3:R$1000,"&lt;="&amp;A341),"")</f>
        <v/>
      </c>
      <c r="M341" t="str">
        <f t="shared" ca="1" si="23"/>
        <v/>
      </c>
    </row>
    <row r="342" spans="1:13" x14ac:dyDescent="0.25">
      <c r="A342" s="4">
        <v>43139</v>
      </c>
      <c r="B342" t="str">
        <f ca="1">IF(TODAY()&gt;=$A342,COUNTIFS(Board!K$3:K$1000,"&lt;="&amp;A342,Board!L$3:L$1000,"="&amp;""),"")</f>
        <v/>
      </c>
      <c r="C342" t="str">
        <f ca="1">IF(TODAY()&gt;=$A342,COUNTIFS(Board!L$3:L$1000,"&lt;="&amp;B342,Board!M$3:M$1000,"="&amp;""),"")</f>
        <v/>
      </c>
      <c r="D342" t="str">
        <f ca="1">IF(TODAY()&gt;=$A342,COUNTIFS(Board!M$3:M$1000,"&lt;="&amp;C342,Board!N$3:N$1000,"="&amp;""),"")</f>
        <v/>
      </c>
      <c r="E342" t="str">
        <f t="shared" ca="1" si="24"/>
        <v/>
      </c>
      <c r="F342" t="str">
        <f ca="1">IF(TODAY()&gt;=$A342,COUNTIFS(Board!N$3:N$1000,"&lt;="&amp;A342,Board!O$3:O$1000,"="&amp;""),"")</f>
        <v/>
      </c>
      <c r="G342" t="str">
        <f ca="1">IF(TODAY()&gt;=$A342,COUNTIFS(Board!O$3:O$1000,"&lt;="&amp;B342,Board!P$3:P$1000,"="&amp;""),"")</f>
        <v/>
      </c>
      <c r="H342" t="str">
        <f t="shared" ca="1" si="25"/>
        <v/>
      </c>
      <c r="I342" t="str">
        <f ca="1">IF(TODAY()&gt;=$A342,COUNTIFS(Board!P$3:P$1000,"&lt;="&amp;A342,Board!Q$3:Q$1000,"="&amp;""),"")</f>
        <v/>
      </c>
      <c r="J342" t="str">
        <f ca="1">IF(TODAY()&gt;=$A342,COUNTIFS(Board!Q$3:Q$1000,"&lt;="&amp;B342,Board!R$3:R$1000,"="&amp;""),"")</f>
        <v/>
      </c>
      <c r="K342" t="str">
        <f t="shared" ca="1" si="26"/>
        <v/>
      </c>
      <c r="L342" t="str">
        <f ca="1">IF(TODAY()&gt;=A342,COUNTIFS(Board!R$3:R$1000,"&lt;="&amp;A342),"")</f>
        <v/>
      </c>
      <c r="M342" t="str">
        <f t="shared" ca="1" si="23"/>
        <v/>
      </c>
    </row>
    <row r="343" spans="1:13" x14ac:dyDescent="0.25">
      <c r="A343" s="4">
        <v>43140</v>
      </c>
      <c r="B343" t="str">
        <f ca="1">IF(TODAY()&gt;=$A343,COUNTIFS(Board!K$3:K$1000,"&lt;="&amp;A343,Board!L$3:L$1000,"="&amp;""),"")</f>
        <v/>
      </c>
      <c r="C343" t="str">
        <f ca="1">IF(TODAY()&gt;=$A343,COUNTIFS(Board!L$3:L$1000,"&lt;="&amp;B343,Board!M$3:M$1000,"="&amp;""),"")</f>
        <v/>
      </c>
      <c r="D343" t="str">
        <f ca="1">IF(TODAY()&gt;=$A343,COUNTIFS(Board!M$3:M$1000,"&lt;="&amp;C343,Board!N$3:N$1000,"="&amp;""),"")</f>
        <v/>
      </c>
      <c r="E343" t="str">
        <f t="shared" ca="1" si="24"/>
        <v/>
      </c>
      <c r="F343" t="str">
        <f ca="1">IF(TODAY()&gt;=$A343,COUNTIFS(Board!N$3:N$1000,"&lt;="&amp;A343,Board!O$3:O$1000,"="&amp;""),"")</f>
        <v/>
      </c>
      <c r="G343" t="str">
        <f ca="1">IF(TODAY()&gt;=$A343,COUNTIFS(Board!O$3:O$1000,"&lt;="&amp;B343,Board!P$3:P$1000,"="&amp;""),"")</f>
        <v/>
      </c>
      <c r="H343" t="str">
        <f t="shared" ca="1" si="25"/>
        <v/>
      </c>
      <c r="I343" t="str">
        <f ca="1">IF(TODAY()&gt;=$A343,COUNTIFS(Board!P$3:P$1000,"&lt;="&amp;A343,Board!Q$3:Q$1000,"="&amp;""),"")</f>
        <v/>
      </c>
      <c r="J343" t="str">
        <f ca="1">IF(TODAY()&gt;=$A343,COUNTIFS(Board!Q$3:Q$1000,"&lt;="&amp;B343,Board!R$3:R$1000,"="&amp;""),"")</f>
        <v/>
      </c>
      <c r="K343" t="str">
        <f t="shared" ca="1" si="26"/>
        <v/>
      </c>
      <c r="L343" t="str">
        <f ca="1">IF(TODAY()&gt;=A343,COUNTIFS(Board!R$3:R$1000,"&lt;="&amp;A343),"")</f>
        <v/>
      </c>
      <c r="M343" t="str">
        <f t="shared" ca="1" si="23"/>
        <v/>
      </c>
    </row>
    <row r="344" spans="1:13" x14ac:dyDescent="0.25">
      <c r="A344" s="4">
        <v>43141</v>
      </c>
      <c r="B344" t="str">
        <f ca="1">IF(TODAY()&gt;=$A344,COUNTIFS(Board!K$3:K$1000,"&lt;="&amp;A344,Board!L$3:L$1000,"="&amp;""),"")</f>
        <v/>
      </c>
      <c r="C344" t="str">
        <f ca="1">IF(TODAY()&gt;=$A344,COUNTIFS(Board!L$3:L$1000,"&lt;="&amp;B344,Board!M$3:M$1000,"="&amp;""),"")</f>
        <v/>
      </c>
      <c r="D344" t="str">
        <f ca="1">IF(TODAY()&gt;=$A344,COUNTIFS(Board!M$3:M$1000,"&lt;="&amp;C344,Board!N$3:N$1000,"="&amp;""),"")</f>
        <v/>
      </c>
      <c r="E344" t="str">
        <f t="shared" ca="1" si="24"/>
        <v/>
      </c>
      <c r="F344" t="str">
        <f ca="1">IF(TODAY()&gt;=$A344,COUNTIFS(Board!N$3:N$1000,"&lt;="&amp;A344,Board!O$3:O$1000,"="&amp;""),"")</f>
        <v/>
      </c>
      <c r="G344" t="str">
        <f ca="1">IF(TODAY()&gt;=$A344,COUNTIFS(Board!O$3:O$1000,"&lt;="&amp;B344,Board!P$3:P$1000,"="&amp;""),"")</f>
        <v/>
      </c>
      <c r="H344" t="str">
        <f t="shared" ca="1" si="25"/>
        <v/>
      </c>
      <c r="I344" t="str">
        <f ca="1">IF(TODAY()&gt;=$A344,COUNTIFS(Board!P$3:P$1000,"&lt;="&amp;A344,Board!Q$3:Q$1000,"="&amp;""),"")</f>
        <v/>
      </c>
      <c r="J344" t="str">
        <f ca="1">IF(TODAY()&gt;=$A344,COUNTIFS(Board!Q$3:Q$1000,"&lt;="&amp;B344,Board!R$3:R$1000,"="&amp;""),"")</f>
        <v/>
      </c>
      <c r="K344" t="str">
        <f t="shared" ca="1" si="26"/>
        <v/>
      </c>
      <c r="L344" t="str">
        <f ca="1">IF(TODAY()&gt;=A344,COUNTIFS(Board!R$3:R$1000,"&lt;="&amp;A344),"")</f>
        <v/>
      </c>
      <c r="M344" t="str">
        <f t="shared" ca="1" si="23"/>
        <v/>
      </c>
    </row>
    <row r="345" spans="1:13" x14ac:dyDescent="0.25">
      <c r="A345" s="4">
        <v>43142</v>
      </c>
      <c r="B345" t="str">
        <f ca="1">IF(TODAY()&gt;=$A345,COUNTIFS(Board!K$3:K$1000,"&lt;="&amp;A345,Board!L$3:L$1000,"="&amp;""),"")</f>
        <v/>
      </c>
      <c r="C345" t="str">
        <f ca="1">IF(TODAY()&gt;=$A345,COUNTIFS(Board!L$3:L$1000,"&lt;="&amp;B345,Board!M$3:M$1000,"="&amp;""),"")</f>
        <v/>
      </c>
      <c r="D345" t="str">
        <f ca="1">IF(TODAY()&gt;=$A345,COUNTIFS(Board!M$3:M$1000,"&lt;="&amp;C345,Board!N$3:N$1000,"="&amp;""),"")</f>
        <v/>
      </c>
      <c r="E345" t="str">
        <f t="shared" ca="1" si="24"/>
        <v/>
      </c>
      <c r="F345" t="str">
        <f ca="1">IF(TODAY()&gt;=$A345,COUNTIFS(Board!N$3:N$1000,"&lt;="&amp;A345,Board!O$3:O$1000,"="&amp;""),"")</f>
        <v/>
      </c>
      <c r="G345" t="str">
        <f ca="1">IF(TODAY()&gt;=$A345,COUNTIFS(Board!O$3:O$1000,"&lt;="&amp;B345,Board!P$3:P$1000,"="&amp;""),"")</f>
        <v/>
      </c>
      <c r="H345" t="str">
        <f t="shared" ca="1" si="25"/>
        <v/>
      </c>
      <c r="I345" t="str">
        <f ca="1">IF(TODAY()&gt;=$A345,COUNTIFS(Board!P$3:P$1000,"&lt;="&amp;A345,Board!Q$3:Q$1000,"="&amp;""),"")</f>
        <v/>
      </c>
      <c r="J345" t="str">
        <f ca="1">IF(TODAY()&gt;=$A345,COUNTIFS(Board!Q$3:Q$1000,"&lt;="&amp;B345,Board!R$3:R$1000,"="&amp;""),"")</f>
        <v/>
      </c>
      <c r="K345" t="str">
        <f t="shared" ca="1" si="26"/>
        <v/>
      </c>
      <c r="L345" t="str">
        <f ca="1">IF(TODAY()&gt;=A345,COUNTIFS(Board!R$3:R$1000,"&lt;="&amp;A345),"")</f>
        <v/>
      </c>
      <c r="M345" t="str">
        <f t="shared" ca="1" si="23"/>
        <v/>
      </c>
    </row>
    <row r="346" spans="1:13" x14ac:dyDescent="0.25">
      <c r="A346" s="4">
        <v>43143</v>
      </c>
      <c r="B346" t="str">
        <f ca="1">IF(TODAY()&gt;=$A346,COUNTIFS(Board!K$3:K$1000,"&lt;="&amp;A346,Board!L$3:L$1000,"="&amp;""),"")</f>
        <v/>
      </c>
      <c r="C346" t="str">
        <f ca="1">IF(TODAY()&gt;=$A346,COUNTIFS(Board!L$3:L$1000,"&lt;="&amp;B346,Board!M$3:M$1000,"="&amp;""),"")</f>
        <v/>
      </c>
      <c r="D346" t="str">
        <f ca="1">IF(TODAY()&gt;=$A346,COUNTIFS(Board!M$3:M$1000,"&lt;="&amp;C346,Board!N$3:N$1000,"="&amp;""),"")</f>
        <v/>
      </c>
      <c r="E346" t="str">
        <f t="shared" ca="1" si="24"/>
        <v/>
      </c>
      <c r="F346" t="str">
        <f ca="1">IF(TODAY()&gt;=$A346,COUNTIFS(Board!N$3:N$1000,"&lt;="&amp;A346,Board!O$3:O$1000,"="&amp;""),"")</f>
        <v/>
      </c>
      <c r="G346" t="str">
        <f ca="1">IF(TODAY()&gt;=$A346,COUNTIFS(Board!O$3:O$1000,"&lt;="&amp;B346,Board!P$3:P$1000,"="&amp;""),"")</f>
        <v/>
      </c>
      <c r="H346" t="str">
        <f t="shared" ca="1" si="25"/>
        <v/>
      </c>
      <c r="I346" t="str">
        <f ca="1">IF(TODAY()&gt;=$A346,COUNTIFS(Board!P$3:P$1000,"&lt;="&amp;A346,Board!Q$3:Q$1000,"="&amp;""),"")</f>
        <v/>
      </c>
      <c r="J346" t="str">
        <f ca="1">IF(TODAY()&gt;=$A346,COUNTIFS(Board!Q$3:Q$1000,"&lt;="&amp;B346,Board!R$3:R$1000,"="&amp;""),"")</f>
        <v/>
      </c>
      <c r="K346" t="str">
        <f t="shared" ca="1" si="26"/>
        <v/>
      </c>
      <c r="L346" t="str">
        <f ca="1">IF(TODAY()&gt;=A346,COUNTIFS(Board!R$3:R$1000,"&lt;="&amp;A346),"")</f>
        <v/>
      </c>
      <c r="M346" t="str">
        <f t="shared" ca="1" si="23"/>
        <v/>
      </c>
    </row>
    <row r="347" spans="1:13" x14ac:dyDescent="0.25">
      <c r="A347" s="4">
        <v>43144</v>
      </c>
      <c r="B347" t="str">
        <f ca="1">IF(TODAY()&gt;=$A347,COUNTIFS(Board!K$3:K$1000,"&lt;="&amp;A347,Board!L$3:L$1000,"="&amp;""),"")</f>
        <v/>
      </c>
      <c r="C347" t="str">
        <f ca="1">IF(TODAY()&gt;=$A347,COUNTIFS(Board!L$3:L$1000,"&lt;="&amp;B347,Board!M$3:M$1000,"="&amp;""),"")</f>
        <v/>
      </c>
      <c r="D347" t="str">
        <f ca="1">IF(TODAY()&gt;=$A347,COUNTIFS(Board!M$3:M$1000,"&lt;="&amp;C347,Board!N$3:N$1000,"="&amp;""),"")</f>
        <v/>
      </c>
      <c r="E347" t="str">
        <f t="shared" ca="1" si="24"/>
        <v/>
      </c>
      <c r="F347" t="str">
        <f ca="1">IF(TODAY()&gt;=$A347,COUNTIFS(Board!N$3:N$1000,"&lt;="&amp;A347,Board!O$3:O$1000,"="&amp;""),"")</f>
        <v/>
      </c>
      <c r="G347" t="str">
        <f ca="1">IF(TODAY()&gt;=$A347,COUNTIFS(Board!O$3:O$1000,"&lt;="&amp;B347,Board!P$3:P$1000,"="&amp;""),"")</f>
        <v/>
      </c>
      <c r="H347" t="str">
        <f t="shared" ca="1" si="25"/>
        <v/>
      </c>
      <c r="I347" t="str">
        <f ca="1">IF(TODAY()&gt;=$A347,COUNTIFS(Board!P$3:P$1000,"&lt;="&amp;A347,Board!Q$3:Q$1000,"="&amp;""),"")</f>
        <v/>
      </c>
      <c r="J347" t="str">
        <f ca="1">IF(TODAY()&gt;=$A347,COUNTIFS(Board!Q$3:Q$1000,"&lt;="&amp;B347,Board!R$3:R$1000,"="&amp;""),"")</f>
        <v/>
      </c>
      <c r="K347" t="str">
        <f t="shared" ca="1" si="26"/>
        <v/>
      </c>
      <c r="L347" t="str">
        <f ca="1">IF(TODAY()&gt;=A347,COUNTIFS(Board!R$3:R$1000,"&lt;="&amp;A347),"")</f>
        <v/>
      </c>
      <c r="M347" t="str">
        <f t="shared" ca="1" si="23"/>
        <v/>
      </c>
    </row>
    <row r="348" spans="1:13" x14ac:dyDescent="0.25">
      <c r="A348" s="4">
        <v>43145</v>
      </c>
      <c r="B348" t="str">
        <f ca="1">IF(TODAY()&gt;=$A348,COUNTIFS(Board!K$3:K$1000,"&lt;="&amp;A348,Board!L$3:L$1000,"="&amp;""),"")</f>
        <v/>
      </c>
      <c r="C348" t="str">
        <f ca="1">IF(TODAY()&gt;=$A348,COUNTIFS(Board!L$3:L$1000,"&lt;="&amp;B348,Board!M$3:M$1000,"="&amp;""),"")</f>
        <v/>
      </c>
      <c r="D348" t="str">
        <f ca="1">IF(TODAY()&gt;=$A348,COUNTIFS(Board!M$3:M$1000,"&lt;="&amp;C348,Board!N$3:N$1000,"="&amp;""),"")</f>
        <v/>
      </c>
      <c r="E348" t="str">
        <f t="shared" ca="1" si="24"/>
        <v/>
      </c>
      <c r="F348" t="str">
        <f ca="1">IF(TODAY()&gt;=$A348,COUNTIFS(Board!N$3:N$1000,"&lt;="&amp;A348,Board!O$3:O$1000,"="&amp;""),"")</f>
        <v/>
      </c>
      <c r="G348" t="str">
        <f ca="1">IF(TODAY()&gt;=$A348,COUNTIFS(Board!O$3:O$1000,"&lt;="&amp;B348,Board!P$3:P$1000,"="&amp;""),"")</f>
        <v/>
      </c>
      <c r="H348" t="str">
        <f t="shared" ca="1" si="25"/>
        <v/>
      </c>
      <c r="I348" t="str">
        <f ca="1">IF(TODAY()&gt;=$A348,COUNTIFS(Board!P$3:P$1000,"&lt;="&amp;A348,Board!Q$3:Q$1000,"="&amp;""),"")</f>
        <v/>
      </c>
      <c r="J348" t="str">
        <f ca="1">IF(TODAY()&gt;=$A348,COUNTIFS(Board!Q$3:Q$1000,"&lt;="&amp;B348,Board!R$3:R$1000,"="&amp;""),"")</f>
        <v/>
      </c>
      <c r="K348" t="str">
        <f t="shared" ca="1" si="26"/>
        <v/>
      </c>
      <c r="L348" t="str">
        <f ca="1">IF(TODAY()&gt;=A348,COUNTIFS(Board!R$3:R$1000,"&lt;="&amp;A348),"")</f>
        <v/>
      </c>
      <c r="M348" t="str">
        <f t="shared" ca="1" si="23"/>
        <v/>
      </c>
    </row>
    <row r="349" spans="1:13" x14ac:dyDescent="0.25">
      <c r="A349" s="4">
        <v>43146</v>
      </c>
      <c r="B349" t="str">
        <f ca="1">IF(TODAY()&gt;=$A349,COUNTIFS(Board!K$3:K$1000,"&lt;="&amp;A349,Board!L$3:L$1000,"="&amp;""),"")</f>
        <v/>
      </c>
      <c r="C349" t="str">
        <f ca="1">IF(TODAY()&gt;=$A349,COUNTIFS(Board!L$3:L$1000,"&lt;="&amp;B349,Board!M$3:M$1000,"="&amp;""),"")</f>
        <v/>
      </c>
      <c r="D349" t="str">
        <f ca="1">IF(TODAY()&gt;=$A349,COUNTIFS(Board!M$3:M$1000,"&lt;="&amp;C349,Board!N$3:N$1000,"="&amp;""),"")</f>
        <v/>
      </c>
      <c r="E349" t="str">
        <f t="shared" ca="1" si="24"/>
        <v/>
      </c>
      <c r="F349" t="str">
        <f ca="1">IF(TODAY()&gt;=$A349,COUNTIFS(Board!N$3:N$1000,"&lt;="&amp;A349,Board!O$3:O$1000,"="&amp;""),"")</f>
        <v/>
      </c>
      <c r="G349" t="str">
        <f ca="1">IF(TODAY()&gt;=$A349,COUNTIFS(Board!O$3:O$1000,"&lt;="&amp;B349,Board!P$3:P$1000,"="&amp;""),"")</f>
        <v/>
      </c>
      <c r="H349" t="str">
        <f t="shared" ca="1" si="25"/>
        <v/>
      </c>
      <c r="I349" t="str">
        <f ca="1">IF(TODAY()&gt;=$A349,COUNTIFS(Board!P$3:P$1000,"&lt;="&amp;A349,Board!Q$3:Q$1000,"="&amp;""),"")</f>
        <v/>
      </c>
      <c r="J349" t="str">
        <f ca="1">IF(TODAY()&gt;=$A349,COUNTIFS(Board!Q$3:Q$1000,"&lt;="&amp;B349,Board!R$3:R$1000,"="&amp;""),"")</f>
        <v/>
      </c>
      <c r="K349" t="str">
        <f t="shared" ca="1" si="26"/>
        <v/>
      </c>
      <c r="L349" t="str">
        <f ca="1">IF(TODAY()&gt;=A349,COUNTIFS(Board!R$3:R$1000,"&lt;="&amp;A349),"")</f>
        <v/>
      </c>
      <c r="M349" t="str">
        <f t="shared" ca="1" si="23"/>
        <v/>
      </c>
    </row>
    <row r="350" spans="1:13" x14ac:dyDescent="0.25">
      <c r="A350" s="4">
        <v>43147</v>
      </c>
      <c r="B350" t="str">
        <f ca="1">IF(TODAY()&gt;=$A350,COUNTIFS(Board!K$3:K$1000,"&lt;="&amp;A350,Board!L$3:L$1000,"="&amp;""),"")</f>
        <v/>
      </c>
      <c r="C350" t="str">
        <f ca="1">IF(TODAY()&gt;=$A350,COUNTIFS(Board!L$3:L$1000,"&lt;="&amp;B350,Board!M$3:M$1000,"="&amp;""),"")</f>
        <v/>
      </c>
      <c r="D350" t="str">
        <f ca="1">IF(TODAY()&gt;=$A350,COUNTIFS(Board!M$3:M$1000,"&lt;="&amp;C350,Board!N$3:N$1000,"="&amp;""),"")</f>
        <v/>
      </c>
      <c r="E350" t="str">
        <f t="shared" ca="1" si="24"/>
        <v/>
      </c>
      <c r="F350" t="str">
        <f ca="1">IF(TODAY()&gt;=$A350,COUNTIFS(Board!N$3:N$1000,"&lt;="&amp;A350,Board!O$3:O$1000,"="&amp;""),"")</f>
        <v/>
      </c>
      <c r="G350" t="str">
        <f ca="1">IF(TODAY()&gt;=$A350,COUNTIFS(Board!O$3:O$1000,"&lt;="&amp;B350,Board!P$3:P$1000,"="&amp;""),"")</f>
        <v/>
      </c>
      <c r="H350" t="str">
        <f t="shared" ca="1" si="25"/>
        <v/>
      </c>
      <c r="I350" t="str">
        <f ca="1">IF(TODAY()&gt;=$A350,COUNTIFS(Board!P$3:P$1000,"&lt;="&amp;A350,Board!Q$3:Q$1000,"="&amp;""),"")</f>
        <v/>
      </c>
      <c r="J350" t="str">
        <f ca="1">IF(TODAY()&gt;=$A350,COUNTIFS(Board!Q$3:Q$1000,"&lt;="&amp;B350,Board!R$3:R$1000,"="&amp;""),"")</f>
        <v/>
      </c>
      <c r="K350" t="str">
        <f t="shared" ca="1" si="26"/>
        <v/>
      </c>
      <c r="L350" t="str">
        <f ca="1">IF(TODAY()&gt;=A350,COUNTIFS(Board!R$3:R$1000,"&lt;="&amp;A350),"")</f>
        <v/>
      </c>
      <c r="M350" t="str">
        <f t="shared" ca="1" si="23"/>
        <v/>
      </c>
    </row>
    <row r="351" spans="1:13" x14ac:dyDescent="0.25">
      <c r="A351" s="4">
        <v>43148</v>
      </c>
      <c r="B351" t="str">
        <f ca="1">IF(TODAY()&gt;=$A351,COUNTIFS(Board!K$3:K$1000,"&lt;="&amp;A351,Board!L$3:L$1000,"="&amp;""),"")</f>
        <v/>
      </c>
      <c r="C351" t="str">
        <f ca="1">IF(TODAY()&gt;=$A351,COUNTIFS(Board!L$3:L$1000,"&lt;="&amp;B351,Board!M$3:M$1000,"="&amp;""),"")</f>
        <v/>
      </c>
      <c r="D351" t="str">
        <f ca="1">IF(TODAY()&gt;=$A351,COUNTIFS(Board!M$3:M$1000,"&lt;="&amp;C351,Board!N$3:N$1000,"="&amp;""),"")</f>
        <v/>
      </c>
      <c r="E351" t="str">
        <f t="shared" ca="1" si="24"/>
        <v/>
      </c>
      <c r="F351" t="str">
        <f ca="1">IF(TODAY()&gt;=$A351,COUNTIFS(Board!N$3:N$1000,"&lt;="&amp;A351,Board!O$3:O$1000,"="&amp;""),"")</f>
        <v/>
      </c>
      <c r="G351" t="str">
        <f ca="1">IF(TODAY()&gt;=$A351,COUNTIFS(Board!O$3:O$1000,"&lt;="&amp;B351,Board!P$3:P$1000,"="&amp;""),"")</f>
        <v/>
      </c>
      <c r="H351" t="str">
        <f t="shared" ca="1" si="25"/>
        <v/>
      </c>
      <c r="I351" t="str">
        <f ca="1">IF(TODAY()&gt;=$A351,COUNTIFS(Board!P$3:P$1000,"&lt;="&amp;A351,Board!Q$3:Q$1000,"="&amp;""),"")</f>
        <v/>
      </c>
      <c r="J351" t="str">
        <f ca="1">IF(TODAY()&gt;=$A351,COUNTIFS(Board!Q$3:Q$1000,"&lt;="&amp;B351,Board!R$3:R$1000,"="&amp;""),"")</f>
        <v/>
      </c>
      <c r="K351" t="str">
        <f t="shared" ca="1" si="26"/>
        <v/>
      </c>
      <c r="L351" t="str">
        <f ca="1">IF(TODAY()&gt;=A351,COUNTIFS(Board!R$3:R$1000,"&lt;="&amp;A351),"")</f>
        <v/>
      </c>
      <c r="M351" t="str">
        <f t="shared" ca="1" si="23"/>
        <v/>
      </c>
    </row>
    <row r="352" spans="1:13" x14ac:dyDescent="0.25">
      <c r="A352" s="4">
        <v>43149</v>
      </c>
      <c r="B352" t="str">
        <f ca="1">IF(TODAY()&gt;=$A352,COUNTIFS(Board!K$3:K$1000,"&lt;="&amp;A352,Board!L$3:L$1000,"="&amp;""),"")</f>
        <v/>
      </c>
      <c r="C352" t="str">
        <f ca="1">IF(TODAY()&gt;=$A352,COUNTIFS(Board!L$3:L$1000,"&lt;="&amp;B352,Board!M$3:M$1000,"="&amp;""),"")</f>
        <v/>
      </c>
      <c r="D352" t="str">
        <f ca="1">IF(TODAY()&gt;=$A352,COUNTIFS(Board!M$3:M$1000,"&lt;="&amp;C352,Board!N$3:N$1000,"="&amp;""),"")</f>
        <v/>
      </c>
      <c r="E352" t="str">
        <f t="shared" ca="1" si="24"/>
        <v/>
      </c>
      <c r="F352" t="str">
        <f ca="1">IF(TODAY()&gt;=$A352,COUNTIFS(Board!N$3:N$1000,"&lt;="&amp;A352,Board!O$3:O$1000,"="&amp;""),"")</f>
        <v/>
      </c>
      <c r="G352" t="str">
        <f ca="1">IF(TODAY()&gt;=$A352,COUNTIFS(Board!O$3:O$1000,"&lt;="&amp;B352,Board!P$3:P$1000,"="&amp;""),"")</f>
        <v/>
      </c>
      <c r="H352" t="str">
        <f t="shared" ca="1" si="25"/>
        <v/>
      </c>
      <c r="I352" t="str">
        <f ca="1">IF(TODAY()&gt;=$A352,COUNTIFS(Board!P$3:P$1000,"&lt;="&amp;A352,Board!Q$3:Q$1000,"="&amp;""),"")</f>
        <v/>
      </c>
      <c r="J352" t="str">
        <f ca="1">IF(TODAY()&gt;=$A352,COUNTIFS(Board!Q$3:Q$1000,"&lt;="&amp;B352,Board!R$3:R$1000,"="&amp;""),"")</f>
        <v/>
      </c>
      <c r="K352" t="str">
        <f t="shared" ca="1" si="26"/>
        <v/>
      </c>
      <c r="L352" t="str">
        <f ca="1">IF(TODAY()&gt;=A352,COUNTIFS(Board!R$3:R$1000,"&lt;="&amp;A352),"")</f>
        <v/>
      </c>
      <c r="M352" t="str">
        <f t="shared" ca="1" si="23"/>
        <v/>
      </c>
    </row>
    <row r="353" spans="1:13" x14ac:dyDescent="0.25">
      <c r="A353" s="4">
        <v>43150</v>
      </c>
      <c r="B353" t="str">
        <f ca="1">IF(TODAY()&gt;=$A353,COUNTIFS(Board!K$3:K$1000,"&lt;="&amp;A353,Board!L$3:L$1000,"="&amp;""),"")</f>
        <v/>
      </c>
      <c r="C353" t="str">
        <f ca="1">IF(TODAY()&gt;=$A353,COUNTIFS(Board!L$3:L$1000,"&lt;="&amp;B353,Board!M$3:M$1000,"="&amp;""),"")</f>
        <v/>
      </c>
      <c r="D353" t="str">
        <f ca="1">IF(TODAY()&gt;=$A353,COUNTIFS(Board!M$3:M$1000,"&lt;="&amp;C353,Board!N$3:N$1000,"="&amp;""),"")</f>
        <v/>
      </c>
      <c r="E353" t="str">
        <f t="shared" ca="1" si="24"/>
        <v/>
      </c>
      <c r="F353" t="str">
        <f ca="1">IF(TODAY()&gt;=$A353,COUNTIFS(Board!N$3:N$1000,"&lt;="&amp;A353,Board!O$3:O$1000,"="&amp;""),"")</f>
        <v/>
      </c>
      <c r="G353" t="str">
        <f ca="1">IF(TODAY()&gt;=$A353,COUNTIFS(Board!O$3:O$1000,"&lt;="&amp;B353,Board!P$3:P$1000,"="&amp;""),"")</f>
        <v/>
      </c>
      <c r="H353" t="str">
        <f t="shared" ca="1" si="25"/>
        <v/>
      </c>
      <c r="I353" t="str">
        <f ca="1">IF(TODAY()&gt;=$A353,COUNTIFS(Board!P$3:P$1000,"&lt;="&amp;A353,Board!Q$3:Q$1000,"="&amp;""),"")</f>
        <v/>
      </c>
      <c r="J353" t="str">
        <f ca="1">IF(TODAY()&gt;=$A353,COUNTIFS(Board!Q$3:Q$1000,"&lt;="&amp;B353,Board!R$3:R$1000,"="&amp;""),"")</f>
        <v/>
      </c>
      <c r="K353" t="str">
        <f t="shared" ca="1" si="26"/>
        <v/>
      </c>
      <c r="L353" t="str">
        <f ca="1">IF(TODAY()&gt;=A353,COUNTIFS(Board!R$3:R$1000,"&lt;="&amp;A353),"")</f>
        <v/>
      </c>
      <c r="M353" t="str">
        <f t="shared" ca="1" si="23"/>
        <v/>
      </c>
    </row>
    <row r="354" spans="1:13" x14ac:dyDescent="0.25">
      <c r="A354" s="4">
        <v>43151</v>
      </c>
      <c r="B354" t="str">
        <f ca="1">IF(TODAY()&gt;=$A354,COUNTIFS(Board!K$3:K$1000,"&lt;="&amp;A354,Board!L$3:L$1000,"="&amp;""),"")</f>
        <v/>
      </c>
      <c r="C354" t="str">
        <f ca="1">IF(TODAY()&gt;=$A354,COUNTIFS(Board!L$3:L$1000,"&lt;="&amp;B354,Board!M$3:M$1000,"="&amp;""),"")</f>
        <v/>
      </c>
      <c r="D354" t="str">
        <f ca="1">IF(TODAY()&gt;=$A354,COUNTIFS(Board!M$3:M$1000,"&lt;="&amp;C354,Board!N$3:N$1000,"="&amp;""),"")</f>
        <v/>
      </c>
      <c r="E354" t="str">
        <f t="shared" ca="1" si="24"/>
        <v/>
      </c>
      <c r="F354" t="str">
        <f ca="1">IF(TODAY()&gt;=$A354,COUNTIFS(Board!N$3:N$1000,"&lt;="&amp;A354,Board!O$3:O$1000,"="&amp;""),"")</f>
        <v/>
      </c>
      <c r="G354" t="str">
        <f ca="1">IF(TODAY()&gt;=$A354,COUNTIFS(Board!O$3:O$1000,"&lt;="&amp;B354,Board!P$3:P$1000,"="&amp;""),"")</f>
        <v/>
      </c>
      <c r="H354" t="str">
        <f t="shared" ca="1" si="25"/>
        <v/>
      </c>
      <c r="I354" t="str">
        <f ca="1">IF(TODAY()&gt;=$A354,COUNTIFS(Board!P$3:P$1000,"&lt;="&amp;A354,Board!Q$3:Q$1000,"="&amp;""),"")</f>
        <v/>
      </c>
      <c r="J354" t="str">
        <f ca="1">IF(TODAY()&gt;=$A354,COUNTIFS(Board!Q$3:Q$1000,"&lt;="&amp;B354,Board!R$3:R$1000,"="&amp;""),"")</f>
        <v/>
      </c>
      <c r="K354" t="str">
        <f t="shared" ca="1" si="26"/>
        <v/>
      </c>
      <c r="L354" t="str">
        <f ca="1">IF(TODAY()&gt;=A354,COUNTIFS(Board!R$3:R$1000,"&lt;="&amp;A354),"")</f>
        <v/>
      </c>
      <c r="M354" t="str">
        <f t="shared" ca="1" si="23"/>
        <v/>
      </c>
    </row>
    <row r="355" spans="1:13" x14ac:dyDescent="0.25">
      <c r="A355" s="4">
        <v>43152</v>
      </c>
      <c r="B355" t="str">
        <f ca="1">IF(TODAY()&gt;=$A355,COUNTIFS(Board!K$3:K$1000,"&lt;="&amp;A355,Board!L$3:L$1000,"="&amp;""),"")</f>
        <v/>
      </c>
      <c r="C355" t="str">
        <f ca="1">IF(TODAY()&gt;=$A355,COUNTIFS(Board!L$3:L$1000,"&lt;="&amp;B355,Board!M$3:M$1000,"="&amp;""),"")</f>
        <v/>
      </c>
      <c r="D355" t="str">
        <f ca="1">IF(TODAY()&gt;=$A355,COUNTIFS(Board!M$3:M$1000,"&lt;="&amp;C355,Board!N$3:N$1000,"="&amp;""),"")</f>
        <v/>
      </c>
      <c r="E355" t="str">
        <f t="shared" ca="1" si="24"/>
        <v/>
      </c>
      <c r="F355" t="str">
        <f ca="1">IF(TODAY()&gt;=$A355,COUNTIFS(Board!N$3:N$1000,"&lt;="&amp;A355,Board!O$3:O$1000,"="&amp;""),"")</f>
        <v/>
      </c>
      <c r="G355" t="str">
        <f ca="1">IF(TODAY()&gt;=$A355,COUNTIFS(Board!O$3:O$1000,"&lt;="&amp;B355,Board!P$3:P$1000,"="&amp;""),"")</f>
        <v/>
      </c>
      <c r="H355" t="str">
        <f t="shared" ca="1" si="25"/>
        <v/>
      </c>
      <c r="I355" t="str">
        <f ca="1">IF(TODAY()&gt;=$A355,COUNTIFS(Board!P$3:P$1000,"&lt;="&amp;A355,Board!Q$3:Q$1000,"="&amp;""),"")</f>
        <v/>
      </c>
      <c r="J355" t="str">
        <f ca="1">IF(TODAY()&gt;=$A355,COUNTIFS(Board!Q$3:Q$1000,"&lt;="&amp;B355,Board!R$3:R$1000,"="&amp;""),"")</f>
        <v/>
      </c>
      <c r="K355" t="str">
        <f t="shared" ca="1" si="26"/>
        <v/>
      </c>
      <c r="L355" t="str">
        <f ca="1">IF(TODAY()&gt;=A355,COUNTIFS(Board!R$3:R$1000,"&lt;="&amp;A355),"")</f>
        <v/>
      </c>
      <c r="M355" t="str">
        <f t="shared" ca="1" si="23"/>
        <v/>
      </c>
    </row>
    <row r="356" spans="1:13" x14ac:dyDescent="0.25">
      <c r="A356" s="4">
        <v>43153</v>
      </c>
      <c r="B356" t="str">
        <f ca="1">IF(TODAY()&gt;=$A356,COUNTIFS(Board!K$3:K$1000,"&lt;="&amp;A356,Board!L$3:L$1000,"="&amp;""),"")</f>
        <v/>
      </c>
      <c r="C356" t="str">
        <f ca="1">IF(TODAY()&gt;=$A356,COUNTIFS(Board!L$3:L$1000,"&lt;="&amp;B356,Board!M$3:M$1000,"="&amp;""),"")</f>
        <v/>
      </c>
      <c r="D356" t="str">
        <f ca="1">IF(TODAY()&gt;=$A356,COUNTIFS(Board!M$3:M$1000,"&lt;="&amp;C356,Board!N$3:N$1000,"="&amp;""),"")</f>
        <v/>
      </c>
      <c r="E356" t="str">
        <f t="shared" ca="1" si="24"/>
        <v/>
      </c>
      <c r="F356" t="str">
        <f ca="1">IF(TODAY()&gt;=$A356,COUNTIFS(Board!N$3:N$1000,"&lt;="&amp;A356,Board!O$3:O$1000,"="&amp;""),"")</f>
        <v/>
      </c>
      <c r="G356" t="str">
        <f ca="1">IF(TODAY()&gt;=$A356,COUNTIFS(Board!O$3:O$1000,"&lt;="&amp;B356,Board!P$3:P$1000,"="&amp;""),"")</f>
        <v/>
      </c>
      <c r="H356" t="str">
        <f t="shared" ca="1" si="25"/>
        <v/>
      </c>
      <c r="I356" t="str">
        <f ca="1">IF(TODAY()&gt;=$A356,COUNTIFS(Board!P$3:P$1000,"&lt;="&amp;A356,Board!Q$3:Q$1000,"="&amp;""),"")</f>
        <v/>
      </c>
      <c r="J356" t="str">
        <f ca="1">IF(TODAY()&gt;=$A356,COUNTIFS(Board!Q$3:Q$1000,"&lt;="&amp;B356,Board!R$3:R$1000,"="&amp;""),"")</f>
        <v/>
      </c>
      <c r="K356" t="str">
        <f t="shared" ca="1" si="26"/>
        <v/>
      </c>
      <c r="L356" t="str">
        <f ca="1">IF(TODAY()&gt;=A356,COUNTIFS(Board!R$3:R$1000,"&lt;="&amp;A356),"")</f>
        <v/>
      </c>
      <c r="M356" t="str">
        <f t="shared" ca="1" si="23"/>
        <v/>
      </c>
    </row>
    <row r="357" spans="1:13" x14ac:dyDescent="0.25">
      <c r="A357" s="4">
        <v>43154</v>
      </c>
      <c r="B357" t="str">
        <f ca="1">IF(TODAY()&gt;=$A357,COUNTIFS(Board!K$3:K$1000,"&lt;="&amp;A357,Board!L$3:L$1000,"="&amp;""),"")</f>
        <v/>
      </c>
      <c r="C357" t="str">
        <f ca="1">IF(TODAY()&gt;=$A357,COUNTIFS(Board!L$3:L$1000,"&lt;="&amp;B357,Board!M$3:M$1000,"="&amp;""),"")</f>
        <v/>
      </c>
      <c r="D357" t="str">
        <f ca="1">IF(TODAY()&gt;=$A357,COUNTIFS(Board!M$3:M$1000,"&lt;="&amp;C357,Board!N$3:N$1000,"="&amp;""),"")</f>
        <v/>
      </c>
      <c r="E357" t="str">
        <f t="shared" ca="1" si="24"/>
        <v/>
      </c>
      <c r="F357" t="str">
        <f ca="1">IF(TODAY()&gt;=$A357,COUNTIFS(Board!N$3:N$1000,"&lt;="&amp;A357,Board!O$3:O$1000,"="&amp;""),"")</f>
        <v/>
      </c>
      <c r="G357" t="str">
        <f ca="1">IF(TODAY()&gt;=$A357,COUNTIFS(Board!O$3:O$1000,"&lt;="&amp;B357,Board!P$3:P$1000,"="&amp;""),"")</f>
        <v/>
      </c>
      <c r="H357" t="str">
        <f t="shared" ca="1" si="25"/>
        <v/>
      </c>
      <c r="I357" t="str">
        <f ca="1">IF(TODAY()&gt;=$A357,COUNTIFS(Board!P$3:P$1000,"&lt;="&amp;A357,Board!Q$3:Q$1000,"="&amp;""),"")</f>
        <v/>
      </c>
      <c r="J357" t="str">
        <f ca="1">IF(TODAY()&gt;=$A357,COUNTIFS(Board!Q$3:Q$1000,"&lt;="&amp;B357,Board!R$3:R$1000,"="&amp;""),"")</f>
        <v/>
      </c>
      <c r="K357" t="str">
        <f t="shared" ca="1" si="26"/>
        <v/>
      </c>
      <c r="L357" t="str">
        <f ca="1">IF(TODAY()&gt;=A357,COUNTIFS(Board!R$3:R$1000,"&lt;="&amp;A357),"")</f>
        <v/>
      </c>
      <c r="M357" t="str">
        <f t="shared" ca="1" si="23"/>
        <v/>
      </c>
    </row>
    <row r="358" spans="1:13" x14ac:dyDescent="0.25">
      <c r="A358" s="4">
        <v>43155</v>
      </c>
      <c r="B358" t="str">
        <f ca="1">IF(TODAY()&gt;=$A358,COUNTIFS(Board!K$3:K$1000,"&lt;="&amp;A358,Board!L$3:L$1000,"="&amp;""),"")</f>
        <v/>
      </c>
      <c r="C358" t="str">
        <f ca="1">IF(TODAY()&gt;=$A358,COUNTIFS(Board!L$3:L$1000,"&lt;="&amp;B358,Board!M$3:M$1000,"="&amp;""),"")</f>
        <v/>
      </c>
      <c r="D358" t="str">
        <f ca="1">IF(TODAY()&gt;=$A358,COUNTIFS(Board!M$3:M$1000,"&lt;="&amp;C358,Board!N$3:N$1000,"="&amp;""),"")</f>
        <v/>
      </c>
      <c r="E358" t="str">
        <f t="shared" ca="1" si="24"/>
        <v/>
      </c>
      <c r="F358" t="str">
        <f ca="1">IF(TODAY()&gt;=$A358,COUNTIFS(Board!N$3:N$1000,"&lt;="&amp;A358,Board!O$3:O$1000,"="&amp;""),"")</f>
        <v/>
      </c>
      <c r="G358" t="str">
        <f ca="1">IF(TODAY()&gt;=$A358,COUNTIFS(Board!O$3:O$1000,"&lt;="&amp;B358,Board!P$3:P$1000,"="&amp;""),"")</f>
        <v/>
      </c>
      <c r="H358" t="str">
        <f t="shared" ca="1" si="25"/>
        <v/>
      </c>
      <c r="I358" t="str">
        <f ca="1">IF(TODAY()&gt;=$A358,COUNTIFS(Board!P$3:P$1000,"&lt;="&amp;A358,Board!Q$3:Q$1000,"="&amp;""),"")</f>
        <v/>
      </c>
      <c r="J358" t="str">
        <f ca="1">IF(TODAY()&gt;=$A358,COUNTIFS(Board!Q$3:Q$1000,"&lt;="&amp;B358,Board!R$3:R$1000,"="&amp;""),"")</f>
        <v/>
      </c>
      <c r="K358" t="str">
        <f t="shared" ca="1" si="26"/>
        <v/>
      </c>
      <c r="L358" t="str">
        <f ca="1">IF(TODAY()&gt;=A358,COUNTIFS(Board!R$3:R$1000,"&lt;="&amp;A358),"")</f>
        <v/>
      </c>
      <c r="M358" t="str">
        <f t="shared" ca="1" si="23"/>
        <v/>
      </c>
    </row>
    <row r="359" spans="1:13" x14ac:dyDescent="0.25">
      <c r="A359" s="4">
        <v>43156</v>
      </c>
      <c r="B359" t="str">
        <f ca="1">IF(TODAY()&gt;=$A359,COUNTIFS(Board!K$3:K$1000,"&lt;="&amp;A359,Board!L$3:L$1000,"="&amp;""),"")</f>
        <v/>
      </c>
      <c r="C359" t="str">
        <f ca="1">IF(TODAY()&gt;=$A359,COUNTIFS(Board!L$3:L$1000,"&lt;="&amp;B359,Board!M$3:M$1000,"="&amp;""),"")</f>
        <v/>
      </c>
      <c r="D359" t="str">
        <f ca="1">IF(TODAY()&gt;=$A359,COUNTIFS(Board!M$3:M$1000,"&lt;="&amp;C359,Board!N$3:N$1000,"="&amp;""),"")</f>
        <v/>
      </c>
      <c r="E359" t="str">
        <f t="shared" ca="1" si="24"/>
        <v/>
      </c>
      <c r="F359" t="str">
        <f ca="1">IF(TODAY()&gt;=$A359,COUNTIFS(Board!N$3:N$1000,"&lt;="&amp;A359,Board!O$3:O$1000,"="&amp;""),"")</f>
        <v/>
      </c>
      <c r="G359" t="str">
        <f ca="1">IF(TODAY()&gt;=$A359,COUNTIFS(Board!O$3:O$1000,"&lt;="&amp;B359,Board!P$3:P$1000,"="&amp;""),"")</f>
        <v/>
      </c>
      <c r="H359" t="str">
        <f t="shared" ca="1" si="25"/>
        <v/>
      </c>
      <c r="I359" t="str">
        <f ca="1">IF(TODAY()&gt;=$A359,COUNTIFS(Board!P$3:P$1000,"&lt;="&amp;A359,Board!Q$3:Q$1000,"="&amp;""),"")</f>
        <v/>
      </c>
      <c r="J359" t="str">
        <f ca="1">IF(TODAY()&gt;=$A359,COUNTIFS(Board!Q$3:Q$1000,"&lt;="&amp;B359,Board!R$3:R$1000,"="&amp;""),"")</f>
        <v/>
      </c>
      <c r="K359" t="str">
        <f t="shared" ca="1" si="26"/>
        <v/>
      </c>
      <c r="L359" t="str">
        <f ca="1">IF(TODAY()&gt;=A359,COUNTIFS(Board!R$3:R$1000,"&lt;="&amp;A359),"")</f>
        <v/>
      </c>
      <c r="M359" t="str">
        <f t="shared" ca="1" si="23"/>
        <v/>
      </c>
    </row>
    <row r="360" spans="1:13" x14ac:dyDescent="0.25">
      <c r="A360" s="4">
        <v>43157</v>
      </c>
      <c r="B360" t="str">
        <f ca="1">IF(TODAY()&gt;=$A360,COUNTIFS(Board!K$3:K$1000,"&lt;="&amp;A360,Board!L$3:L$1000,"="&amp;""),"")</f>
        <v/>
      </c>
      <c r="C360" t="str">
        <f ca="1">IF(TODAY()&gt;=$A360,COUNTIFS(Board!L$3:L$1000,"&lt;="&amp;B360,Board!M$3:M$1000,"="&amp;""),"")</f>
        <v/>
      </c>
      <c r="D360" t="str">
        <f ca="1">IF(TODAY()&gt;=$A360,COUNTIFS(Board!M$3:M$1000,"&lt;="&amp;C360,Board!N$3:N$1000,"="&amp;""),"")</f>
        <v/>
      </c>
      <c r="E360" t="str">
        <f t="shared" ca="1" si="24"/>
        <v/>
      </c>
      <c r="F360" t="str">
        <f ca="1">IF(TODAY()&gt;=$A360,COUNTIFS(Board!N$3:N$1000,"&lt;="&amp;A360,Board!O$3:O$1000,"="&amp;""),"")</f>
        <v/>
      </c>
      <c r="G360" t="str">
        <f ca="1">IF(TODAY()&gt;=$A360,COUNTIFS(Board!O$3:O$1000,"&lt;="&amp;B360,Board!P$3:P$1000,"="&amp;""),"")</f>
        <v/>
      </c>
      <c r="H360" t="str">
        <f t="shared" ca="1" si="25"/>
        <v/>
      </c>
      <c r="I360" t="str">
        <f ca="1">IF(TODAY()&gt;=$A360,COUNTIFS(Board!P$3:P$1000,"&lt;="&amp;A360,Board!Q$3:Q$1000,"="&amp;""),"")</f>
        <v/>
      </c>
      <c r="J360" t="str">
        <f ca="1">IF(TODAY()&gt;=$A360,COUNTIFS(Board!Q$3:Q$1000,"&lt;="&amp;B360,Board!R$3:R$1000,"="&amp;""),"")</f>
        <v/>
      </c>
      <c r="K360" t="str">
        <f t="shared" ca="1" si="26"/>
        <v/>
      </c>
      <c r="L360" t="str">
        <f ca="1">IF(TODAY()&gt;=A360,COUNTIFS(Board!R$3:R$1000,"&lt;="&amp;A360),"")</f>
        <v/>
      </c>
      <c r="M360" t="str">
        <f t="shared" ca="1" si="23"/>
        <v/>
      </c>
    </row>
    <row r="361" spans="1:13" x14ac:dyDescent="0.25">
      <c r="A361" s="4">
        <v>43158</v>
      </c>
      <c r="B361" t="str">
        <f ca="1">IF(TODAY()&gt;=$A361,COUNTIFS(Board!K$3:K$1000,"&lt;="&amp;A361,Board!L$3:L$1000,"="&amp;""),"")</f>
        <v/>
      </c>
      <c r="C361" t="str">
        <f ca="1">IF(TODAY()&gt;=$A361,COUNTIFS(Board!L$3:L$1000,"&lt;="&amp;B361,Board!M$3:M$1000,"="&amp;""),"")</f>
        <v/>
      </c>
      <c r="D361" t="str">
        <f ca="1">IF(TODAY()&gt;=$A361,COUNTIFS(Board!M$3:M$1000,"&lt;="&amp;C361,Board!N$3:N$1000,"="&amp;""),"")</f>
        <v/>
      </c>
      <c r="E361" t="str">
        <f t="shared" ca="1" si="24"/>
        <v/>
      </c>
      <c r="F361" t="str">
        <f ca="1">IF(TODAY()&gt;=$A361,COUNTIFS(Board!N$3:N$1000,"&lt;="&amp;A361,Board!O$3:O$1000,"="&amp;""),"")</f>
        <v/>
      </c>
      <c r="G361" t="str">
        <f ca="1">IF(TODAY()&gt;=$A361,COUNTIFS(Board!O$3:O$1000,"&lt;="&amp;B361,Board!P$3:P$1000,"="&amp;""),"")</f>
        <v/>
      </c>
      <c r="H361" t="str">
        <f t="shared" ca="1" si="25"/>
        <v/>
      </c>
      <c r="I361" t="str">
        <f ca="1">IF(TODAY()&gt;=$A361,COUNTIFS(Board!P$3:P$1000,"&lt;="&amp;A361,Board!Q$3:Q$1000,"="&amp;""),"")</f>
        <v/>
      </c>
      <c r="J361" t="str">
        <f ca="1">IF(TODAY()&gt;=$A361,COUNTIFS(Board!Q$3:Q$1000,"&lt;="&amp;B361,Board!R$3:R$1000,"="&amp;""),"")</f>
        <v/>
      </c>
      <c r="K361" t="str">
        <f t="shared" ca="1" si="26"/>
        <v/>
      </c>
      <c r="L361" t="str">
        <f ca="1">IF(TODAY()&gt;=A361,COUNTIFS(Board!R$3:R$1000,"&lt;="&amp;A361),"")</f>
        <v/>
      </c>
      <c r="M361" t="str">
        <f t="shared" ca="1" si="23"/>
        <v/>
      </c>
    </row>
    <row r="362" spans="1:13" x14ac:dyDescent="0.25">
      <c r="A362" s="4">
        <v>43159</v>
      </c>
      <c r="B362" t="str">
        <f ca="1">IF(TODAY()&gt;=$A362,COUNTIFS(Board!K$3:K$1000,"&lt;="&amp;A362,Board!L$3:L$1000,"="&amp;""),"")</f>
        <v/>
      </c>
      <c r="C362" t="str">
        <f ca="1">IF(TODAY()&gt;=$A362,COUNTIFS(Board!L$3:L$1000,"&lt;="&amp;B362,Board!M$3:M$1000,"="&amp;""),"")</f>
        <v/>
      </c>
      <c r="D362" t="str">
        <f ca="1">IF(TODAY()&gt;=$A362,COUNTIFS(Board!M$3:M$1000,"&lt;="&amp;C362,Board!N$3:N$1000,"="&amp;""),"")</f>
        <v/>
      </c>
      <c r="E362" t="str">
        <f t="shared" ca="1" si="24"/>
        <v/>
      </c>
      <c r="F362" t="str">
        <f ca="1">IF(TODAY()&gt;=$A362,COUNTIFS(Board!N$3:N$1000,"&lt;="&amp;A362,Board!O$3:O$1000,"="&amp;""),"")</f>
        <v/>
      </c>
      <c r="G362" t="str">
        <f ca="1">IF(TODAY()&gt;=$A362,COUNTIFS(Board!O$3:O$1000,"&lt;="&amp;B362,Board!P$3:P$1000,"="&amp;""),"")</f>
        <v/>
      </c>
      <c r="H362" t="str">
        <f t="shared" ca="1" si="25"/>
        <v/>
      </c>
      <c r="I362" t="str">
        <f ca="1">IF(TODAY()&gt;=$A362,COUNTIFS(Board!P$3:P$1000,"&lt;="&amp;A362,Board!Q$3:Q$1000,"="&amp;""),"")</f>
        <v/>
      </c>
      <c r="J362" t="str">
        <f ca="1">IF(TODAY()&gt;=$A362,COUNTIFS(Board!Q$3:Q$1000,"&lt;="&amp;B362,Board!R$3:R$1000,"="&amp;""),"")</f>
        <v/>
      </c>
      <c r="K362" t="str">
        <f t="shared" ca="1" si="26"/>
        <v/>
      </c>
      <c r="L362" t="str">
        <f ca="1">IF(TODAY()&gt;=A362,COUNTIFS(Board!R$3:R$1000,"&lt;="&amp;A362),"")</f>
        <v/>
      </c>
      <c r="M362" t="str">
        <f t="shared" ca="1" si="23"/>
        <v/>
      </c>
    </row>
    <row r="363" spans="1:13" x14ac:dyDescent="0.25">
      <c r="A363" s="4">
        <v>43160</v>
      </c>
      <c r="B363" t="str">
        <f ca="1">IF(TODAY()&gt;=$A363,COUNTIFS(Board!K$3:K$1000,"&lt;="&amp;A363,Board!L$3:L$1000,"="&amp;""),"")</f>
        <v/>
      </c>
      <c r="C363" t="str">
        <f ca="1">IF(TODAY()&gt;=$A363,COUNTIFS(Board!L$3:L$1000,"&lt;="&amp;B363,Board!M$3:M$1000,"="&amp;""),"")</f>
        <v/>
      </c>
      <c r="D363" t="str">
        <f ca="1">IF(TODAY()&gt;=$A363,COUNTIFS(Board!M$3:M$1000,"&lt;="&amp;C363,Board!N$3:N$1000,"="&amp;""),"")</f>
        <v/>
      </c>
      <c r="E363" t="str">
        <f t="shared" ca="1" si="24"/>
        <v/>
      </c>
      <c r="F363" t="str">
        <f ca="1">IF(TODAY()&gt;=$A363,COUNTIFS(Board!N$3:N$1000,"&lt;="&amp;A363,Board!O$3:O$1000,"="&amp;""),"")</f>
        <v/>
      </c>
      <c r="G363" t="str">
        <f ca="1">IF(TODAY()&gt;=$A363,COUNTIFS(Board!O$3:O$1000,"&lt;="&amp;B363,Board!P$3:P$1000,"="&amp;""),"")</f>
        <v/>
      </c>
      <c r="H363" t="str">
        <f t="shared" ca="1" si="25"/>
        <v/>
      </c>
      <c r="I363" t="str">
        <f ca="1">IF(TODAY()&gt;=$A363,COUNTIFS(Board!P$3:P$1000,"&lt;="&amp;A363,Board!Q$3:Q$1000,"="&amp;""),"")</f>
        <v/>
      </c>
      <c r="J363" t="str">
        <f ca="1">IF(TODAY()&gt;=$A363,COUNTIFS(Board!Q$3:Q$1000,"&lt;="&amp;B363,Board!R$3:R$1000,"="&amp;""),"")</f>
        <v/>
      </c>
      <c r="K363" t="str">
        <f t="shared" ca="1" si="26"/>
        <v/>
      </c>
      <c r="L363" t="str">
        <f ca="1">IF(TODAY()&gt;=A363,COUNTIFS(Board!R$3:R$1000,"&lt;="&amp;A363),"")</f>
        <v/>
      </c>
      <c r="M363" t="str">
        <f t="shared" ca="1" si="23"/>
        <v/>
      </c>
    </row>
    <row r="364" spans="1:13" x14ac:dyDescent="0.25">
      <c r="A364" s="4">
        <v>43161</v>
      </c>
      <c r="B364" t="str">
        <f ca="1">IF(TODAY()&gt;=$A364,COUNTIFS(Board!K$3:K$1000,"&lt;="&amp;A364,Board!L$3:L$1000,"="&amp;""),"")</f>
        <v/>
      </c>
      <c r="C364" t="str">
        <f ca="1">IF(TODAY()&gt;=$A364,COUNTIFS(Board!L$3:L$1000,"&lt;="&amp;B364,Board!M$3:M$1000,"="&amp;""),"")</f>
        <v/>
      </c>
      <c r="D364" t="str">
        <f ca="1">IF(TODAY()&gt;=$A364,COUNTIFS(Board!M$3:M$1000,"&lt;="&amp;C364,Board!N$3:N$1000,"="&amp;""),"")</f>
        <v/>
      </c>
      <c r="E364" t="str">
        <f t="shared" ca="1" si="24"/>
        <v/>
      </c>
      <c r="F364" t="str">
        <f ca="1">IF(TODAY()&gt;=$A364,COUNTIFS(Board!N$3:N$1000,"&lt;="&amp;A364,Board!O$3:O$1000,"="&amp;""),"")</f>
        <v/>
      </c>
      <c r="G364" t="str">
        <f ca="1">IF(TODAY()&gt;=$A364,COUNTIFS(Board!O$3:O$1000,"&lt;="&amp;B364,Board!P$3:P$1000,"="&amp;""),"")</f>
        <v/>
      </c>
      <c r="H364" t="str">
        <f t="shared" ca="1" si="25"/>
        <v/>
      </c>
      <c r="I364" t="str">
        <f ca="1">IF(TODAY()&gt;=$A364,COUNTIFS(Board!P$3:P$1000,"&lt;="&amp;A364,Board!Q$3:Q$1000,"="&amp;""),"")</f>
        <v/>
      </c>
      <c r="J364" t="str">
        <f ca="1">IF(TODAY()&gt;=$A364,COUNTIFS(Board!Q$3:Q$1000,"&lt;="&amp;B364,Board!R$3:R$1000,"="&amp;""),"")</f>
        <v/>
      </c>
      <c r="K364" t="str">
        <f t="shared" ca="1" si="26"/>
        <v/>
      </c>
      <c r="L364" t="str">
        <f ca="1">IF(TODAY()&gt;=A364,COUNTIFS(Board!R$3:R$1000,"&lt;="&amp;A364),"")</f>
        <v/>
      </c>
      <c r="M364" t="str">
        <f t="shared" ca="1" si="23"/>
        <v/>
      </c>
    </row>
    <row r="365" spans="1:13" x14ac:dyDescent="0.25">
      <c r="A365" s="4">
        <v>43162</v>
      </c>
      <c r="B365" t="str">
        <f ca="1">IF(TODAY()&gt;=$A365,COUNTIFS(Board!K$3:K$1000,"&lt;="&amp;A365,Board!L$3:L$1000,"="&amp;""),"")</f>
        <v/>
      </c>
      <c r="C365" t="str">
        <f ca="1">IF(TODAY()&gt;=$A365,COUNTIFS(Board!L$3:L$1000,"&lt;="&amp;B365,Board!M$3:M$1000,"="&amp;""),"")</f>
        <v/>
      </c>
      <c r="D365" t="str">
        <f ca="1">IF(TODAY()&gt;=$A365,COUNTIFS(Board!M$3:M$1000,"&lt;="&amp;C365,Board!N$3:N$1000,"="&amp;""),"")</f>
        <v/>
      </c>
      <c r="E365" t="str">
        <f t="shared" ca="1" si="24"/>
        <v/>
      </c>
      <c r="F365" t="str">
        <f ca="1">IF(TODAY()&gt;=$A365,COUNTIFS(Board!N$3:N$1000,"&lt;="&amp;A365,Board!O$3:O$1000,"="&amp;""),"")</f>
        <v/>
      </c>
      <c r="G365" t="str">
        <f ca="1">IF(TODAY()&gt;=$A365,COUNTIFS(Board!O$3:O$1000,"&lt;="&amp;B365,Board!P$3:P$1000,"="&amp;""),"")</f>
        <v/>
      </c>
      <c r="H365" t="str">
        <f t="shared" ca="1" si="25"/>
        <v/>
      </c>
      <c r="I365" t="str">
        <f ca="1">IF(TODAY()&gt;=$A365,COUNTIFS(Board!P$3:P$1000,"&lt;="&amp;A365,Board!Q$3:Q$1000,"="&amp;""),"")</f>
        <v/>
      </c>
      <c r="J365" t="str">
        <f ca="1">IF(TODAY()&gt;=$A365,COUNTIFS(Board!Q$3:Q$1000,"&lt;="&amp;B365,Board!R$3:R$1000,"="&amp;""),"")</f>
        <v/>
      </c>
      <c r="K365" t="str">
        <f t="shared" ca="1" si="26"/>
        <v/>
      </c>
      <c r="L365" t="str">
        <f ca="1">IF(TODAY()&gt;=A365,COUNTIFS(Board!R$3:R$1000,"&lt;="&amp;A365),"")</f>
        <v/>
      </c>
      <c r="M365" t="str">
        <f t="shared" ca="1" si="23"/>
        <v/>
      </c>
    </row>
    <row r="366" spans="1:13" x14ac:dyDescent="0.25">
      <c r="A366" s="4">
        <v>43163</v>
      </c>
      <c r="B366" t="str">
        <f ca="1">IF(TODAY()&gt;=$A366,COUNTIFS(Board!K$3:K$1000,"&lt;="&amp;A366,Board!L$3:L$1000,"="&amp;""),"")</f>
        <v/>
      </c>
      <c r="C366" t="str">
        <f ca="1">IF(TODAY()&gt;=$A366,COUNTIFS(Board!L$3:L$1000,"&lt;="&amp;B366,Board!M$3:M$1000,"="&amp;""),"")</f>
        <v/>
      </c>
      <c r="D366" t="str">
        <f ca="1">IF(TODAY()&gt;=$A366,COUNTIFS(Board!M$3:M$1000,"&lt;="&amp;C366,Board!N$3:N$1000,"="&amp;""),"")</f>
        <v/>
      </c>
      <c r="E366" t="str">
        <f t="shared" ca="1" si="24"/>
        <v/>
      </c>
      <c r="F366" t="str">
        <f ca="1">IF(TODAY()&gt;=$A366,COUNTIFS(Board!N$3:N$1000,"&lt;="&amp;A366,Board!O$3:O$1000,"="&amp;""),"")</f>
        <v/>
      </c>
      <c r="G366" t="str">
        <f ca="1">IF(TODAY()&gt;=$A366,COUNTIFS(Board!O$3:O$1000,"&lt;="&amp;B366,Board!P$3:P$1000,"="&amp;""),"")</f>
        <v/>
      </c>
      <c r="H366" t="str">
        <f t="shared" ca="1" si="25"/>
        <v/>
      </c>
      <c r="I366" t="str">
        <f ca="1">IF(TODAY()&gt;=$A366,COUNTIFS(Board!P$3:P$1000,"&lt;="&amp;A366,Board!Q$3:Q$1000,"="&amp;""),"")</f>
        <v/>
      </c>
      <c r="J366" t="str">
        <f ca="1">IF(TODAY()&gt;=$A366,COUNTIFS(Board!Q$3:Q$1000,"&lt;="&amp;B366,Board!R$3:R$1000,"="&amp;""),"")</f>
        <v/>
      </c>
      <c r="K366" t="str">
        <f t="shared" ca="1" si="26"/>
        <v/>
      </c>
      <c r="L366" t="str">
        <f ca="1">IF(TODAY()&gt;=A366,COUNTIFS(Board!R$3:R$1000,"&lt;="&amp;A366),"")</f>
        <v/>
      </c>
      <c r="M366" t="str">
        <f t="shared" ca="1" si="23"/>
        <v/>
      </c>
    </row>
    <row r="367" spans="1:13" x14ac:dyDescent="0.25">
      <c r="A367" s="4">
        <v>43164</v>
      </c>
      <c r="B367" t="str">
        <f ca="1">IF(TODAY()&gt;=$A367,COUNTIFS(Board!K$3:K$1000,"&lt;="&amp;A367,Board!L$3:L$1000,"="&amp;""),"")</f>
        <v/>
      </c>
      <c r="C367" t="str">
        <f ca="1">IF(TODAY()&gt;=$A367,COUNTIFS(Board!L$3:L$1000,"&lt;="&amp;B367,Board!M$3:M$1000,"="&amp;""),"")</f>
        <v/>
      </c>
      <c r="D367" t="str">
        <f ca="1">IF(TODAY()&gt;=$A367,COUNTIFS(Board!M$3:M$1000,"&lt;="&amp;C367,Board!N$3:N$1000,"="&amp;""),"")</f>
        <v/>
      </c>
      <c r="E367" t="str">
        <f t="shared" ca="1" si="24"/>
        <v/>
      </c>
      <c r="F367" t="str">
        <f ca="1">IF(TODAY()&gt;=$A367,COUNTIFS(Board!N$3:N$1000,"&lt;="&amp;A367,Board!O$3:O$1000,"="&amp;""),"")</f>
        <v/>
      </c>
      <c r="G367" t="str">
        <f ca="1">IF(TODAY()&gt;=$A367,COUNTIFS(Board!O$3:O$1000,"&lt;="&amp;B367,Board!P$3:P$1000,"="&amp;""),"")</f>
        <v/>
      </c>
      <c r="H367" t="str">
        <f t="shared" ca="1" si="25"/>
        <v/>
      </c>
      <c r="I367" t="str">
        <f ca="1">IF(TODAY()&gt;=$A367,COUNTIFS(Board!P$3:P$1000,"&lt;="&amp;A367,Board!Q$3:Q$1000,"="&amp;""),"")</f>
        <v/>
      </c>
      <c r="J367" t="str">
        <f ca="1">IF(TODAY()&gt;=$A367,COUNTIFS(Board!Q$3:Q$1000,"&lt;="&amp;B367,Board!R$3:R$1000,"="&amp;""),"")</f>
        <v/>
      </c>
      <c r="K367" t="str">
        <f t="shared" ca="1" si="26"/>
        <v/>
      </c>
      <c r="L367" t="str">
        <f ca="1">IF(TODAY()&gt;=A367,COUNTIFS(Board!R$3:R$1000,"&lt;="&amp;A367),"")</f>
        <v/>
      </c>
      <c r="M367" t="str">
        <f t="shared" ca="1" si="23"/>
        <v/>
      </c>
    </row>
    <row r="368" spans="1:13" x14ac:dyDescent="0.25">
      <c r="A368" s="4">
        <v>43165</v>
      </c>
      <c r="B368" t="str">
        <f ca="1">IF(TODAY()&gt;=$A368,COUNTIFS(Board!K$3:K$1000,"&lt;="&amp;A368,Board!L$3:L$1000,"="&amp;""),"")</f>
        <v/>
      </c>
      <c r="C368" t="str">
        <f ca="1">IF(TODAY()&gt;=$A368,COUNTIFS(Board!L$3:L$1000,"&lt;="&amp;B368,Board!M$3:M$1000,"="&amp;""),"")</f>
        <v/>
      </c>
      <c r="D368" t="str">
        <f ca="1">IF(TODAY()&gt;=$A368,COUNTIFS(Board!M$3:M$1000,"&lt;="&amp;C368,Board!N$3:N$1000,"="&amp;""),"")</f>
        <v/>
      </c>
      <c r="E368" t="str">
        <f t="shared" ca="1" si="24"/>
        <v/>
      </c>
      <c r="F368" t="str">
        <f ca="1">IF(TODAY()&gt;=$A368,COUNTIFS(Board!N$3:N$1000,"&lt;="&amp;A368,Board!O$3:O$1000,"="&amp;""),"")</f>
        <v/>
      </c>
      <c r="G368" t="str">
        <f ca="1">IF(TODAY()&gt;=$A368,COUNTIFS(Board!O$3:O$1000,"&lt;="&amp;B368,Board!P$3:P$1000,"="&amp;""),"")</f>
        <v/>
      </c>
      <c r="H368" t="str">
        <f t="shared" ca="1" si="25"/>
        <v/>
      </c>
      <c r="I368" t="str">
        <f ca="1">IF(TODAY()&gt;=$A368,COUNTIFS(Board!P$3:P$1000,"&lt;="&amp;A368,Board!Q$3:Q$1000,"="&amp;""),"")</f>
        <v/>
      </c>
      <c r="J368" t="str">
        <f ca="1">IF(TODAY()&gt;=$A368,COUNTIFS(Board!Q$3:Q$1000,"&lt;="&amp;B368,Board!R$3:R$1000,"="&amp;""),"")</f>
        <v/>
      </c>
      <c r="K368" t="str">
        <f t="shared" ca="1" si="26"/>
        <v/>
      </c>
      <c r="L368" t="str">
        <f ca="1">IF(TODAY()&gt;=A368,COUNTIFS(Board!R$3:R$1000,"&lt;="&amp;A368),"")</f>
        <v/>
      </c>
      <c r="M368" t="str">
        <f t="shared" ca="1" si="23"/>
        <v/>
      </c>
    </row>
    <row r="369" spans="1:13" x14ac:dyDescent="0.25">
      <c r="A369" s="4">
        <v>43166</v>
      </c>
      <c r="B369" t="str">
        <f ca="1">IF(TODAY()&gt;=$A369,COUNTIFS(Board!K$3:K$1000,"&lt;="&amp;A369,Board!L$3:L$1000,"="&amp;""),"")</f>
        <v/>
      </c>
      <c r="C369" t="str">
        <f ca="1">IF(TODAY()&gt;=$A369,COUNTIFS(Board!L$3:L$1000,"&lt;="&amp;B369,Board!M$3:M$1000,"="&amp;""),"")</f>
        <v/>
      </c>
      <c r="D369" t="str">
        <f ca="1">IF(TODAY()&gt;=$A369,COUNTIFS(Board!M$3:M$1000,"&lt;="&amp;C369,Board!N$3:N$1000,"="&amp;""),"")</f>
        <v/>
      </c>
      <c r="E369" t="str">
        <f t="shared" ca="1" si="24"/>
        <v/>
      </c>
      <c r="F369" t="str">
        <f ca="1">IF(TODAY()&gt;=$A369,COUNTIFS(Board!N$3:N$1000,"&lt;="&amp;A369,Board!O$3:O$1000,"="&amp;""),"")</f>
        <v/>
      </c>
      <c r="G369" t="str">
        <f ca="1">IF(TODAY()&gt;=$A369,COUNTIFS(Board!O$3:O$1000,"&lt;="&amp;B369,Board!P$3:P$1000,"="&amp;""),"")</f>
        <v/>
      </c>
      <c r="H369" t="str">
        <f t="shared" ca="1" si="25"/>
        <v/>
      </c>
      <c r="I369" t="str">
        <f ca="1">IF(TODAY()&gt;=$A369,COUNTIFS(Board!P$3:P$1000,"&lt;="&amp;A369,Board!Q$3:Q$1000,"="&amp;""),"")</f>
        <v/>
      </c>
      <c r="J369" t="str">
        <f ca="1">IF(TODAY()&gt;=$A369,COUNTIFS(Board!Q$3:Q$1000,"&lt;="&amp;B369,Board!R$3:R$1000,"="&amp;""),"")</f>
        <v/>
      </c>
      <c r="K369" t="str">
        <f t="shared" ca="1" si="26"/>
        <v/>
      </c>
      <c r="L369" t="str">
        <f ca="1">IF(TODAY()&gt;=A369,COUNTIFS(Board!R$3:R$1000,"&lt;="&amp;A369),"")</f>
        <v/>
      </c>
      <c r="M369" t="str">
        <f t="shared" ca="1" si="23"/>
        <v/>
      </c>
    </row>
    <row r="370" spans="1:13" x14ac:dyDescent="0.25">
      <c r="A370" s="4">
        <v>43167</v>
      </c>
      <c r="B370" t="str">
        <f ca="1">IF(TODAY()&gt;=$A370,COUNTIFS(Board!K$3:K$1000,"&lt;="&amp;A370,Board!L$3:L$1000,"="&amp;""),"")</f>
        <v/>
      </c>
      <c r="C370" t="str">
        <f ca="1">IF(TODAY()&gt;=$A370,COUNTIFS(Board!L$3:L$1000,"&lt;="&amp;B370,Board!M$3:M$1000,"="&amp;""),"")</f>
        <v/>
      </c>
      <c r="D370" t="str">
        <f ca="1">IF(TODAY()&gt;=$A370,COUNTIFS(Board!M$3:M$1000,"&lt;="&amp;C370,Board!N$3:N$1000,"="&amp;""),"")</f>
        <v/>
      </c>
      <c r="E370" t="str">
        <f t="shared" ca="1" si="24"/>
        <v/>
      </c>
      <c r="F370" t="str">
        <f ca="1">IF(TODAY()&gt;=$A370,COUNTIFS(Board!N$3:N$1000,"&lt;="&amp;A370,Board!O$3:O$1000,"="&amp;""),"")</f>
        <v/>
      </c>
      <c r="G370" t="str">
        <f ca="1">IF(TODAY()&gt;=$A370,COUNTIFS(Board!O$3:O$1000,"&lt;="&amp;B370,Board!P$3:P$1000,"="&amp;""),"")</f>
        <v/>
      </c>
      <c r="H370" t="str">
        <f t="shared" ca="1" si="25"/>
        <v/>
      </c>
      <c r="I370" t="str">
        <f ca="1">IF(TODAY()&gt;=$A370,COUNTIFS(Board!P$3:P$1000,"&lt;="&amp;A370,Board!Q$3:Q$1000,"="&amp;""),"")</f>
        <v/>
      </c>
      <c r="J370" t="str">
        <f ca="1">IF(TODAY()&gt;=$A370,COUNTIFS(Board!Q$3:Q$1000,"&lt;="&amp;B370,Board!R$3:R$1000,"="&amp;""),"")</f>
        <v/>
      </c>
      <c r="K370" t="str">
        <f t="shared" ca="1" si="26"/>
        <v/>
      </c>
      <c r="L370" t="str">
        <f ca="1">IF(TODAY()&gt;=A370,COUNTIFS(Board!R$3:R$1000,"&lt;="&amp;A370),"")</f>
        <v/>
      </c>
      <c r="M370" t="str">
        <f t="shared" ca="1" si="23"/>
        <v/>
      </c>
    </row>
    <row r="371" spans="1:13" x14ac:dyDescent="0.25">
      <c r="A371" s="4">
        <v>43168</v>
      </c>
      <c r="B371" t="str">
        <f ca="1">IF(TODAY()&gt;=$A371,COUNTIFS(Board!K$3:K$1000,"&lt;="&amp;A371,Board!L$3:L$1000,"="&amp;""),"")</f>
        <v/>
      </c>
      <c r="C371" t="str">
        <f ca="1">IF(TODAY()&gt;=$A371,COUNTIFS(Board!L$3:L$1000,"&lt;="&amp;B371,Board!M$3:M$1000,"="&amp;""),"")</f>
        <v/>
      </c>
      <c r="D371" t="str">
        <f ca="1">IF(TODAY()&gt;=$A371,COUNTIFS(Board!M$3:M$1000,"&lt;="&amp;C371,Board!N$3:N$1000,"="&amp;""),"")</f>
        <v/>
      </c>
      <c r="E371" t="str">
        <f t="shared" ca="1" si="24"/>
        <v/>
      </c>
      <c r="F371" t="str">
        <f ca="1">IF(TODAY()&gt;=$A371,COUNTIFS(Board!N$3:N$1000,"&lt;="&amp;A371,Board!O$3:O$1000,"="&amp;""),"")</f>
        <v/>
      </c>
      <c r="G371" t="str">
        <f ca="1">IF(TODAY()&gt;=$A371,COUNTIFS(Board!O$3:O$1000,"&lt;="&amp;B371,Board!P$3:P$1000,"="&amp;""),"")</f>
        <v/>
      </c>
      <c r="H371" t="str">
        <f t="shared" ca="1" si="25"/>
        <v/>
      </c>
      <c r="I371" t="str">
        <f ca="1">IF(TODAY()&gt;=$A371,COUNTIFS(Board!P$3:P$1000,"&lt;="&amp;A371,Board!Q$3:Q$1000,"="&amp;""),"")</f>
        <v/>
      </c>
      <c r="J371" t="str">
        <f ca="1">IF(TODAY()&gt;=$A371,COUNTIFS(Board!Q$3:Q$1000,"&lt;="&amp;B371,Board!R$3:R$1000,"="&amp;""),"")</f>
        <v/>
      </c>
      <c r="K371" t="str">
        <f t="shared" ca="1" si="26"/>
        <v/>
      </c>
      <c r="L371" t="str">
        <f ca="1">IF(TODAY()&gt;=A371,COUNTIFS(Board!R$3:R$1000,"&lt;="&amp;A371),"")</f>
        <v/>
      </c>
      <c r="M371" t="str">
        <f t="shared" ca="1" si="23"/>
        <v/>
      </c>
    </row>
    <row r="372" spans="1:13" x14ac:dyDescent="0.25">
      <c r="A372" s="4">
        <v>43169</v>
      </c>
      <c r="B372" t="str">
        <f ca="1">IF(TODAY()&gt;=$A372,COUNTIFS(Board!K$3:K$1000,"&lt;="&amp;A372,Board!L$3:L$1000,"="&amp;""),"")</f>
        <v/>
      </c>
      <c r="C372" t="str">
        <f ca="1">IF(TODAY()&gt;=$A372,COUNTIFS(Board!L$3:L$1000,"&lt;="&amp;B372,Board!M$3:M$1000,"="&amp;""),"")</f>
        <v/>
      </c>
      <c r="D372" t="str">
        <f ca="1">IF(TODAY()&gt;=$A372,COUNTIFS(Board!M$3:M$1000,"&lt;="&amp;C372,Board!N$3:N$1000,"="&amp;""),"")</f>
        <v/>
      </c>
      <c r="E372" t="str">
        <f t="shared" ca="1" si="24"/>
        <v/>
      </c>
      <c r="F372" t="str">
        <f ca="1">IF(TODAY()&gt;=$A372,COUNTIFS(Board!N$3:N$1000,"&lt;="&amp;A372,Board!O$3:O$1000,"="&amp;""),"")</f>
        <v/>
      </c>
      <c r="G372" t="str">
        <f ca="1">IF(TODAY()&gt;=$A372,COUNTIFS(Board!O$3:O$1000,"&lt;="&amp;B372,Board!P$3:P$1000,"="&amp;""),"")</f>
        <v/>
      </c>
      <c r="H372" t="str">
        <f t="shared" ca="1" si="25"/>
        <v/>
      </c>
      <c r="I372" t="str">
        <f ca="1">IF(TODAY()&gt;=$A372,COUNTIFS(Board!P$3:P$1000,"&lt;="&amp;A372,Board!Q$3:Q$1000,"="&amp;""),"")</f>
        <v/>
      </c>
      <c r="J372" t="str">
        <f ca="1">IF(TODAY()&gt;=$A372,COUNTIFS(Board!Q$3:Q$1000,"&lt;="&amp;B372,Board!R$3:R$1000,"="&amp;""),"")</f>
        <v/>
      </c>
      <c r="K372" t="str">
        <f t="shared" ca="1" si="26"/>
        <v/>
      </c>
      <c r="L372" t="str">
        <f ca="1">IF(TODAY()&gt;=A372,COUNTIFS(Board!R$3:R$1000,"&lt;="&amp;A372),"")</f>
        <v/>
      </c>
      <c r="M372" t="str">
        <f t="shared" ca="1" si="23"/>
        <v/>
      </c>
    </row>
    <row r="373" spans="1:13" x14ac:dyDescent="0.25">
      <c r="A373" s="4">
        <v>43170</v>
      </c>
      <c r="B373" t="str">
        <f ca="1">IF(TODAY()&gt;=$A373,COUNTIFS(Board!K$3:K$1000,"&lt;="&amp;A373,Board!L$3:L$1000,"="&amp;""),"")</f>
        <v/>
      </c>
      <c r="C373" t="str">
        <f ca="1">IF(TODAY()&gt;=$A373,COUNTIFS(Board!L$3:L$1000,"&lt;="&amp;B373,Board!M$3:M$1000,"="&amp;""),"")</f>
        <v/>
      </c>
      <c r="D373" t="str">
        <f ca="1">IF(TODAY()&gt;=$A373,COUNTIFS(Board!M$3:M$1000,"&lt;="&amp;C373,Board!N$3:N$1000,"="&amp;""),"")</f>
        <v/>
      </c>
      <c r="E373" t="str">
        <f t="shared" ca="1" si="24"/>
        <v/>
      </c>
      <c r="F373" t="str">
        <f ca="1">IF(TODAY()&gt;=$A373,COUNTIFS(Board!N$3:N$1000,"&lt;="&amp;A373,Board!O$3:O$1000,"="&amp;""),"")</f>
        <v/>
      </c>
      <c r="G373" t="str">
        <f ca="1">IF(TODAY()&gt;=$A373,COUNTIFS(Board!O$3:O$1000,"&lt;="&amp;B373,Board!P$3:P$1000,"="&amp;""),"")</f>
        <v/>
      </c>
      <c r="H373" t="str">
        <f t="shared" ca="1" si="25"/>
        <v/>
      </c>
      <c r="I373" t="str">
        <f ca="1">IF(TODAY()&gt;=$A373,COUNTIFS(Board!P$3:P$1000,"&lt;="&amp;A373,Board!Q$3:Q$1000,"="&amp;""),"")</f>
        <v/>
      </c>
      <c r="J373" t="str">
        <f ca="1">IF(TODAY()&gt;=$A373,COUNTIFS(Board!Q$3:Q$1000,"&lt;="&amp;B373,Board!R$3:R$1000,"="&amp;""),"")</f>
        <v/>
      </c>
      <c r="K373" t="str">
        <f t="shared" ca="1" si="26"/>
        <v/>
      </c>
      <c r="L373" t="str">
        <f ca="1">IF(TODAY()&gt;=A373,COUNTIFS(Board!R$3:R$1000,"&lt;="&amp;A373),"")</f>
        <v/>
      </c>
      <c r="M373" t="str">
        <f t="shared" ca="1" si="23"/>
        <v/>
      </c>
    </row>
    <row r="374" spans="1:13" x14ac:dyDescent="0.25">
      <c r="A374" s="4">
        <v>43171</v>
      </c>
      <c r="B374" t="str">
        <f ca="1">IF(TODAY()&gt;=$A374,COUNTIFS(Board!K$3:K$1000,"&lt;="&amp;A374,Board!L$3:L$1000,"="&amp;""),"")</f>
        <v/>
      </c>
      <c r="C374" t="str">
        <f ca="1">IF(TODAY()&gt;=$A374,COUNTIFS(Board!L$3:L$1000,"&lt;="&amp;B374,Board!M$3:M$1000,"="&amp;""),"")</f>
        <v/>
      </c>
      <c r="D374" t="str">
        <f ca="1">IF(TODAY()&gt;=$A374,COUNTIFS(Board!M$3:M$1000,"&lt;="&amp;C374,Board!N$3:N$1000,"="&amp;""),"")</f>
        <v/>
      </c>
      <c r="E374" t="str">
        <f t="shared" ca="1" si="24"/>
        <v/>
      </c>
      <c r="F374" t="str">
        <f ca="1">IF(TODAY()&gt;=$A374,COUNTIFS(Board!N$3:N$1000,"&lt;="&amp;A374,Board!O$3:O$1000,"="&amp;""),"")</f>
        <v/>
      </c>
      <c r="G374" t="str">
        <f ca="1">IF(TODAY()&gt;=$A374,COUNTIFS(Board!O$3:O$1000,"&lt;="&amp;B374,Board!P$3:P$1000,"="&amp;""),"")</f>
        <v/>
      </c>
      <c r="H374" t="str">
        <f t="shared" ca="1" si="25"/>
        <v/>
      </c>
      <c r="I374" t="str">
        <f ca="1">IF(TODAY()&gt;=$A374,COUNTIFS(Board!P$3:P$1000,"&lt;="&amp;A374,Board!Q$3:Q$1000,"="&amp;""),"")</f>
        <v/>
      </c>
      <c r="J374" t="str">
        <f ca="1">IF(TODAY()&gt;=$A374,COUNTIFS(Board!Q$3:Q$1000,"&lt;="&amp;B374,Board!R$3:R$1000,"="&amp;""),"")</f>
        <v/>
      </c>
      <c r="K374" t="str">
        <f t="shared" ca="1" si="26"/>
        <v/>
      </c>
      <c r="L374" t="str">
        <f ca="1">IF(TODAY()&gt;=A374,COUNTIFS(Board!R$3:R$1000,"&lt;="&amp;A374),"")</f>
        <v/>
      </c>
      <c r="M374" t="str">
        <f t="shared" ca="1" si="23"/>
        <v/>
      </c>
    </row>
    <row r="375" spans="1:13" x14ac:dyDescent="0.25">
      <c r="A375" s="4">
        <v>43172</v>
      </c>
      <c r="B375" t="str">
        <f ca="1">IF(TODAY()&gt;=$A375,COUNTIFS(Board!K$3:K$1000,"&lt;="&amp;A375,Board!L$3:L$1000,"="&amp;""),"")</f>
        <v/>
      </c>
      <c r="C375" t="str">
        <f ca="1">IF(TODAY()&gt;=$A375,COUNTIFS(Board!L$3:L$1000,"&lt;="&amp;B375,Board!M$3:M$1000,"="&amp;""),"")</f>
        <v/>
      </c>
      <c r="D375" t="str">
        <f ca="1">IF(TODAY()&gt;=$A375,COUNTIFS(Board!M$3:M$1000,"&lt;="&amp;C375,Board!N$3:N$1000,"="&amp;""),"")</f>
        <v/>
      </c>
      <c r="E375" t="str">
        <f t="shared" ca="1" si="24"/>
        <v/>
      </c>
      <c r="F375" t="str">
        <f ca="1">IF(TODAY()&gt;=$A375,COUNTIFS(Board!N$3:N$1000,"&lt;="&amp;A375,Board!O$3:O$1000,"="&amp;""),"")</f>
        <v/>
      </c>
      <c r="G375" t="str">
        <f ca="1">IF(TODAY()&gt;=$A375,COUNTIFS(Board!O$3:O$1000,"&lt;="&amp;B375,Board!P$3:P$1000,"="&amp;""),"")</f>
        <v/>
      </c>
      <c r="H375" t="str">
        <f t="shared" ca="1" si="25"/>
        <v/>
      </c>
      <c r="I375" t="str">
        <f ca="1">IF(TODAY()&gt;=$A375,COUNTIFS(Board!P$3:P$1000,"&lt;="&amp;A375,Board!Q$3:Q$1000,"="&amp;""),"")</f>
        <v/>
      </c>
      <c r="J375" t="str">
        <f ca="1">IF(TODAY()&gt;=$A375,COUNTIFS(Board!Q$3:Q$1000,"&lt;="&amp;B375,Board!R$3:R$1000,"="&amp;""),"")</f>
        <v/>
      </c>
      <c r="K375" t="str">
        <f t="shared" ca="1" si="26"/>
        <v/>
      </c>
      <c r="L375" t="str">
        <f ca="1">IF(TODAY()&gt;=A375,COUNTIFS(Board!R$3:R$1000,"&lt;="&amp;A375),"")</f>
        <v/>
      </c>
      <c r="M375" t="str">
        <f t="shared" ca="1" si="23"/>
        <v/>
      </c>
    </row>
    <row r="376" spans="1:13" x14ac:dyDescent="0.25">
      <c r="A376" s="4">
        <v>43173</v>
      </c>
      <c r="B376" t="str">
        <f ca="1">IF(TODAY()&gt;=$A376,COUNTIFS(Board!K$3:K$1000,"&lt;="&amp;A376,Board!L$3:L$1000,"="&amp;""),"")</f>
        <v/>
      </c>
      <c r="C376" t="str">
        <f ca="1">IF(TODAY()&gt;=$A376,COUNTIFS(Board!L$3:L$1000,"&lt;="&amp;B376,Board!M$3:M$1000,"="&amp;""),"")</f>
        <v/>
      </c>
      <c r="D376" t="str">
        <f ca="1">IF(TODAY()&gt;=$A376,COUNTIFS(Board!M$3:M$1000,"&lt;="&amp;C376,Board!N$3:N$1000,"="&amp;""),"")</f>
        <v/>
      </c>
      <c r="E376" t="str">
        <f t="shared" ca="1" si="24"/>
        <v/>
      </c>
      <c r="F376" t="str">
        <f ca="1">IF(TODAY()&gt;=$A376,COUNTIFS(Board!N$3:N$1000,"&lt;="&amp;A376,Board!O$3:O$1000,"="&amp;""),"")</f>
        <v/>
      </c>
      <c r="G376" t="str">
        <f ca="1">IF(TODAY()&gt;=$A376,COUNTIFS(Board!O$3:O$1000,"&lt;="&amp;B376,Board!P$3:P$1000,"="&amp;""),"")</f>
        <v/>
      </c>
      <c r="H376" t="str">
        <f t="shared" ca="1" si="25"/>
        <v/>
      </c>
      <c r="I376" t="str">
        <f ca="1">IF(TODAY()&gt;=$A376,COUNTIFS(Board!P$3:P$1000,"&lt;="&amp;A376,Board!Q$3:Q$1000,"="&amp;""),"")</f>
        <v/>
      </c>
      <c r="J376" t="str">
        <f ca="1">IF(TODAY()&gt;=$A376,COUNTIFS(Board!Q$3:Q$1000,"&lt;="&amp;B376,Board!R$3:R$1000,"="&amp;""),"")</f>
        <v/>
      </c>
      <c r="K376" t="str">
        <f t="shared" ca="1" si="26"/>
        <v/>
      </c>
      <c r="L376" t="str">
        <f ca="1">IF(TODAY()&gt;=A376,COUNTIFS(Board!R$3:R$1000,"&lt;="&amp;A376),"")</f>
        <v/>
      </c>
      <c r="M376" t="str">
        <f t="shared" ca="1" si="23"/>
        <v/>
      </c>
    </row>
    <row r="377" spans="1:13" x14ac:dyDescent="0.25">
      <c r="A377" s="4">
        <v>43174</v>
      </c>
      <c r="B377" t="str">
        <f ca="1">IF(TODAY()&gt;=$A377,COUNTIFS(Board!K$3:K$1000,"&lt;="&amp;A377,Board!L$3:L$1000,"="&amp;""),"")</f>
        <v/>
      </c>
      <c r="C377" t="str">
        <f ca="1">IF(TODAY()&gt;=$A377,COUNTIFS(Board!L$3:L$1000,"&lt;="&amp;B377,Board!M$3:M$1000,"="&amp;""),"")</f>
        <v/>
      </c>
      <c r="D377" t="str">
        <f ca="1">IF(TODAY()&gt;=$A377,COUNTIFS(Board!M$3:M$1000,"&lt;="&amp;C377,Board!N$3:N$1000,"="&amp;""),"")</f>
        <v/>
      </c>
      <c r="E377" t="str">
        <f t="shared" ca="1" si="24"/>
        <v/>
      </c>
      <c r="F377" t="str">
        <f ca="1">IF(TODAY()&gt;=$A377,COUNTIFS(Board!N$3:N$1000,"&lt;="&amp;A377,Board!O$3:O$1000,"="&amp;""),"")</f>
        <v/>
      </c>
      <c r="G377" t="str">
        <f ca="1">IF(TODAY()&gt;=$A377,COUNTIFS(Board!O$3:O$1000,"&lt;="&amp;B377,Board!P$3:P$1000,"="&amp;""),"")</f>
        <v/>
      </c>
      <c r="H377" t="str">
        <f t="shared" ca="1" si="25"/>
        <v/>
      </c>
      <c r="I377" t="str">
        <f ca="1">IF(TODAY()&gt;=$A377,COUNTIFS(Board!P$3:P$1000,"&lt;="&amp;A377,Board!Q$3:Q$1000,"="&amp;""),"")</f>
        <v/>
      </c>
      <c r="J377" t="str">
        <f ca="1">IF(TODAY()&gt;=$A377,COUNTIFS(Board!Q$3:Q$1000,"&lt;="&amp;B377,Board!R$3:R$1000,"="&amp;""),"")</f>
        <v/>
      </c>
      <c r="K377" t="str">
        <f t="shared" ca="1" si="26"/>
        <v/>
      </c>
      <c r="L377" t="str">
        <f ca="1">IF(TODAY()&gt;=A377,COUNTIFS(Board!R$3:R$1000,"&lt;="&amp;A377),"")</f>
        <v/>
      </c>
      <c r="M377" t="str">
        <f t="shared" ca="1" si="23"/>
        <v/>
      </c>
    </row>
    <row r="378" spans="1:13" x14ac:dyDescent="0.25">
      <c r="A378" s="4">
        <v>43175</v>
      </c>
      <c r="B378" t="str">
        <f ca="1">IF(TODAY()&gt;=$A378,COUNTIFS(Board!K$3:K$1000,"&lt;="&amp;A378,Board!L$3:L$1000,"="&amp;""),"")</f>
        <v/>
      </c>
      <c r="C378" t="str">
        <f ca="1">IF(TODAY()&gt;=$A378,COUNTIFS(Board!L$3:L$1000,"&lt;="&amp;B378,Board!M$3:M$1000,"="&amp;""),"")</f>
        <v/>
      </c>
      <c r="D378" t="str">
        <f ca="1">IF(TODAY()&gt;=$A378,COUNTIFS(Board!M$3:M$1000,"&lt;="&amp;C378,Board!N$3:N$1000,"="&amp;""),"")</f>
        <v/>
      </c>
      <c r="E378" t="str">
        <f t="shared" ca="1" si="24"/>
        <v/>
      </c>
      <c r="F378" t="str">
        <f ca="1">IF(TODAY()&gt;=$A378,COUNTIFS(Board!N$3:N$1000,"&lt;="&amp;A378,Board!O$3:O$1000,"="&amp;""),"")</f>
        <v/>
      </c>
      <c r="G378" t="str">
        <f ca="1">IF(TODAY()&gt;=$A378,COUNTIFS(Board!O$3:O$1000,"&lt;="&amp;B378,Board!P$3:P$1000,"="&amp;""),"")</f>
        <v/>
      </c>
      <c r="H378" t="str">
        <f t="shared" ca="1" si="25"/>
        <v/>
      </c>
      <c r="I378" t="str">
        <f ca="1">IF(TODAY()&gt;=$A378,COUNTIFS(Board!P$3:P$1000,"&lt;="&amp;A378,Board!Q$3:Q$1000,"="&amp;""),"")</f>
        <v/>
      </c>
      <c r="J378" t="str">
        <f ca="1">IF(TODAY()&gt;=$A378,COUNTIFS(Board!Q$3:Q$1000,"&lt;="&amp;B378,Board!R$3:R$1000,"="&amp;""),"")</f>
        <v/>
      </c>
      <c r="K378" t="str">
        <f t="shared" ca="1" si="26"/>
        <v/>
      </c>
      <c r="L378" t="str">
        <f ca="1">IF(TODAY()&gt;=A378,COUNTIFS(Board!R$3:R$1000,"&lt;="&amp;A378),"")</f>
        <v/>
      </c>
      <c r="M378" t="str">
        <f t="shared" ca="1" si="23"/>
        <v/>
      </c>
    </row>
    <row r="379" spans="1:13" x14ac:dyDescent="0.25">
      <c r="A379" s="4">
        <v>43176</v>
      </c>
      <c r="B379" t="str">
        <f ca="1">IF(TODAY()&gt;=$A379,COUNTIFS(Board!K$3:K$1000,"&lt;="&amp;A379,Board!L$3:L$1000,"="&amp;""),"")</f>
        <v/>
      </c>
      <c r="C379" t="str">
        <f ca="1">IF(TODAY()&gt;=$A379,COUNTIFS(Board!L$3:L$1000,"&lt;="&amp;B379,Board!M$3:M$1000,"="&amp;""),"")</f>
        <v/>
      </c>
      <c r="D379" t="str">
        <f ca="1">IF(TODAY()&gt;=$A379,COUNTIFS(Board!M$3:M$1000,"&lt;="&amp;C379,Board!N$3:N$1000,"="&amp;""),"")</f>
        <v/>
      </c>
      <c r="E379" t="str">
        <f t="shared" ca="1" si="24"/>
        <v/>
      </c>
      <c r="F379" t="str">
        <f ca="1">IF(TODAY()&gt;=$A379,COUNTIFS(Board!N$3:N$1000,"&lt;="&amp;A379,Board!O$3:O$1000,"="&amp;""),"")</f>
        <v/>
      </c>
      <c r="G379" t="str">
        <f ca="1">IF(TODAY()&gt;=$A379,COUNTIFS(Board!O$3:O$1000,"&lt;="&amp;B379,Board!P$3:P$1000,"="&amp;""),"")</f>
        <v/>
      </c>
      <c r="H379" t="str">
        <f t="shared" ca="1" si="25"/>
        <v/>
      </c>
      <c r="I379" t="str">
        <f ca="1">IF(TODAY()&gt;=$A379,COUNTIFS(Board!P$3:P$1000,"&lt;="&amp;A379,Board!Q$3:Q$1000,"="&amp;""),"")</f>
        <v/>
      </c>
      <c r="J379" t="str">
        <f ca="1">IF(TODAY()&gt;=$A379,COUNTIFS(Board!Q$3:Q$1000,"&lt;="&amp;B379,Board!R$3:R$1000,"="&amp;""),"")</f>
        <v/>
      </c>
      <c r="K379" t="str">
        <f t="shared" ca="1" si="26"/>
        <v/>
      </c>
      <c r="L379" t="str">
        <f ca="1">IF(TODAY()&gt;=A379,COUNTIFS(Board!R$3:R$1000,"&lt;="&amp;A379),"")</f>
        <v/>
      </c>
      <c r="M379" t="str">
        <f t="shared" ca="1" si="23"/>
        <v/>
      </c>
    </row>
    <row r="380" spans="1:13" x14ac:dyDescent="0.25">
      <c r="A380" s="4">
        <v>43177</v>
      </c>
      <c r="B380" t="str">
        <f ca="1">IF(TODAY()&gt;=$A380,COUNTIFS(Board!K$3:K$1000,"&lt;="&amp;A380,Board!L$3:L$1000,"="&amp;""),"")</f>
        <v/>
      </c>
      <c r="C380" t="str">
        <f ca="1">IF(TODAY()&gt;=$A380,COUNTIFS(Board!L$3:L$1000,"&lt;="&amp;B380,Board!M$3:M$1000,"="&amp;""),"")</f>
        <v/>
      </c>
      <c r="D380" t="str">
        <f ca="1">IF(TODAY()&gt;=$A380,COUNTIFS(Board!M$3:M$1000,"&lt;="&amp;C380,Board!N$3:N$1000,"="&amp;""),"")</f>
        <v/>
      </c>
      <c r="E380" t="str">
        <f t="shared" ca="1" si="24"/>
        <v/>
      </c>
      <c r="F380" t="str">
        <f ca="1">IF(TODAY()&gt;=$A380,COUNTIFS(Board!N$3:N$1000,"&lt;="&amp;A380,Board!O$3:O$1000,"="&amp;""),"")</f>
        <v/>
      </c>
      <c r="G380" t="str">
        <f ca="1">IF(TODAY()&gt;=$A380,COUNTIFS(Board!O$3:O$1000,"&lt;="&amp;B380,Board!P$3:P$1000,"="&amp;""),"")</f>
        <v/>
      </c>
      <c r="H380" t="str">
        <f t="shared" ca="1" si="25"/>
        <v/>
      </c>
      <c r="I380" t="str">
        <f ca="1">IF(TODAY()&gt;=$A380,COUNTIFS(Board!P$3:P$1000,"&lt;="&amp;A380,Board!Q$3:Q$1000,"="&amp;""),"")</f>
        <v/>
      </c>
      <c r="J380" t="str">
        <f ca="1">IF(TODAY()&gt;=$A380,COUNTIFS(Board!Q$3:Q$1000,"&lt;="&amp;B380,Board!R$3:R$1000,"="&amp;""),"")</f>
        <v/>
      </c>
      <c r="K380" t="str">
        <f t="shared" ca="1" si="26"/>
        <v/>
      </c>
      <c r="L380" t="str">
        <f ca="1">IF(TODAY()&gt;=A380,COUNTIFS(Board!R$3:R$1000,"&lt;="&amp;A380),"")</f>
        <v/>
      </c>
      <c r="M380" t="str">
        <f t="shared" ca="1" si="23"/>
        <v/>
      </c>
    </row>
    <row r="381" spans="1:13" x14ac:dyDescent="0.25">
      <c r="A381" s="4">
        <v>43178</v>
      </c>
      <c r="B381" t="str">
        <f ca="1">IF(TODAY()&gt;=$A381,COUNTIFS(Board!K$3:K$1000,"&lt;="&amp;A381,Board!L$3:L$1000,"="&amp;""),"")</f>
        <v/>
      </c>
      <c r="C381" t="str">
        <f ca="1">IF(TODAY()&gt;=$A381,COUNTIFS(Board!L$3:L$1000,"&lt;="&amp;B381,Board!M$3:M$1000,"="&amp;""),"")</f>
        <v/>
      </c>
      <c r="D381" t="str">
        <f ca="1">IF(TODAY()&gt;=$A381,COUNTIFS(Board!M$3:M$1000,"&lt;="&amp;C381,Board!N$3:N$1000,"="&amp;""),"")</f>
        <v/>
      </c>
      <c r="E381" t="str">
        <f t="shared" ca="1" si="24"/>
        <v/>
      </c>
      <c r="F381" t="str">
        <f ca="1">IF(TODAY()&gt;=$A381,COUNTIFS(Board!N$3:N$1000,"&lt;="&amp;A381,Board!O$3:O$1000,"="&amp;""),"")</f>
        <v/>
      </c>
      <c r="G381" t="str">
        <f ca="1">IF(TODAY()&gt;=$A381,COUNTIFS(Board!O$3:O$1000,"&lt;="&amp;B381,Board!P$3:P$1000,"="&amp;""),"")</f>
        <v/>
      </c>
      <c r="H381" t="str">
        <f t="shared" ca="1" si="25"/>
        <v/>
      </c>
      <c r="I381" t="str">
        <f ca="1">IF(TODAY()&gt;=$A381,COUNTIFS(Board!P$3:P$1000,"&lt;="&amp;A381,Board!Q$3:Q$1000,"="&amp;""),"")</f>
        <v/>
      </c>
      <c r="J381" t="str">
        <f ca="1">IF(TODAY()&gt;=$A381,COUNTIFS(Board!Q$3:Q$1000,"&lt;="&amp;B381,Board!R$3:R$1000,"="&amp;""),"")</f>
        <v/>
      </c>
      <c r="K381" t="str">
        <f t="shared" ca="1" si="26"/>
        <v/>
      </c>
      <c r="L381" t="str">
        <f ca="1">IF(TODAY()&gt;=A381,COUNTIFS(Board!R$3:R$1000,"&lt;="&amp;A381),"")</f>
        <v/>
      </c>
      <c r="M381" t="str">
        <f t="shared" ca="1" si="23"/>
        <v/>
      </c>
    </row>
    <row r="382" spans="1:13" x14ac:dyDescent="0.25">
      <c r="A382" s="4">
        <v>43179</v>
      </c>
      <c r="B382" t="str">
        <f ca="1">IF(TODAY()&gt;=$A382,COUNTIFS(Board!K$3:K$1000,"&lt;="&amp;A382,Board!L$3:L$1000,"="&amp;""),"")</f>
        <v/>
      </c>
      <c r="C382" t="str">
        <f ca="1">IF(TODAY()&gt;=$A382,COUNTIFS(Board!L$3:L$1000,"&lt;="&amp;B382,Board!M$3:M$1000,"="&amp;""),"")</f>
        <v/>
      </c>
      <c r="D382" t="str">
        <f ca="1">IF(TODAY()&gt;=$A382,COUNTIFS(Board!M$3:M$1000,"&lt;="&amp;C382,Board!N$3:N$1000,"="&amp;""),"")</f>
        <v/>
      </c>
      <c r="E382" t="str">
        <f t="shared" ca="1" si="24"/>
        <v/>
      </c>
      <c r="F382" t="str">
        <f ca="1">IF(TODAY()&gt;=$A382,COUNTIFS(Board!N$3:N$1000,"&lt;="&amp;A382,Board!O$3:O$1000,"="&amp;""),"")</f>
        <v/>
      </c>
      <c r="G382" t="str">
        <f ca="1">IF(TODAY()&gt;=$A382,COUNTIFS(Board!O$3:O$1000,"&lt;="&amp;B382,Board!P$3:P$1000,"="&amp;""),"")</f>
        <v/>
      </c>
      <c r="H382" t="str">
        <f t="shared" ca="1" si="25"/>
        <v/>
      </c>
      <c r="I382" t="str">
        <f ca="1">IF(TODAY()&gt;=$A382,COUNTIFS(Board!P$3:P$1000,"&lt;="&amp;A382,Board!Q$3:Q$1000,"="&amp;""),"")</f>
        <v/>
      </c>
      <c r="J382" t="str">
        <f ca="1">IF(TODAY()&gt;=$A382,COUNTIFS(Board!Q$3:Q$1000,"&lt;="&amp;B382,Board!R$3:R$1000,"="&amp;""),"")</f>
        <v/>
      </c>
      <c r="K382" t="str">
        <f t="shared" ca="1" si="26"/>
        <v/>
      </c>
      <c r="L382" t="str">
        <f ca="1">IF(TODAY()&gt;=A382,COUNTIFS(Board!R$3:R$1000,"&lt;="&amp;A382),"")</f>
        <v/>
      </c>
      <c r="M382" t="str">
        <f t="shared" ca="1" si="23"/>
        <v/>
      </c>
    </row>
    <row r="383" spans="1:13" x14ac:dyDescent="0.25">
      <c r="A383" s="4">
        <v>43180</v>
      </c>
      <c r="B383" t="str">
        <f ca="1">IF(TODAY()&gt;=$A383,COUNTIFS(Board!K$3:K$1000,"&lt;="&amp;A383,Board!L$3:L$1000,"="&amp;""),"")</f>
        <v/>
      </c>
      <c r="C383" t="str">
        <f ca="1">IF(TODAY()&gt;=$A383,COUNTIFS(Board!L$3:L$1000,"&lt;="&amp;B383,Board!M$3:M$1000,"="&amp;""),"")</f>
        <v/>
      </c>
      <c r="D383" t="str">
        <f ca="1">IF(TODAY()&gt;=$A383,COUNTIFS(Board!M$3:M$1000,"&lt;="&amp;C383,Board!N$3:N$1000,"="&amp;""),"")</f>
        <v/>
      </c>
      <c r="E383" t="str">
        <f t="shared" ca="1" si="24"/>
        <v/>
      </c>
      <c r="F383" t="str">
        <f ca="1">IF(TODAY()&gt;=$A383,COUNTIFS(Board!N$3:N$1000,"&lt;="&amp;A383,Board!O$3:O$1000,"="&amp;""),"")</f>
        <v/>
      </c>
      <c r="G383" t="str">
        <f ca="1">IF(TODAY()&gt;=$A383,COUNTIFS(Board!O$3:O$1000,"&lt;="&amp;B383,Board!P$3:P$1000,"="&amp;""),"")</f>
        <v/>
      </c>
      <c r="H383" t="str">
        <f t="shared" ca="1" si="25"/>
        <v/>
      </c>
      <c r="I383" t="str">
        <f ca="1">IF(TODAY()&gt;=$A383,COUNTIFS(Board!P$3:P$1000,"&lt;="&amp;A383,Board!Q$3:Q$1000,"="&amp;""),"")</f>
        <v/>
      </c>
      <c r="J383" t="str">
        <f ca="1">IF(TODAY()&gt;=$A383,COUNTIFS(Board!Q$3:Q$1000,"&lt;="&amp;B383,Board!R$3:R$1000,"="&amp;""),"")</f>
        <v/>
      </c>
      <c r="K383" t="str">
        <f t="shared" ca="1" si="26"/>
        <v/>
      </c>
      <c r="L383" t="str">
        <f ca="1">IF(TODAY()&gt;=A383,COUNTIFS(Board!R$3:R$1000,"&lt;="&amp;A383),"")</f>
        <v/>
      </c>
      <c r="M383" t="str">
        <f t="shared" ca="1" si="23"/>
        <v/>
      </c>
    </row>
    <row r="384" spans="1:13" x14ac:dyDescent="0.25">
      <c r="A384" s="4">
        <v>43181</v>
      </c>
      <c r="B384" t="str">
        <f ca="1">IF(TODAY()&gt;=$A384,COUNTIFS(Board!K$3:K$1000,"&lt;="&amp;A384,Board!L$3:L$1000,"="&amp;""),"")</f>
        <v/>
      </c>
      <c r="C384" t="str">
        <f ca="1">IF(TODAY()&gt;=$A384,COUNTIFS(Board!L$3:L$1000,"&lt;="&amp;B384,Board!M$3:M$1000,"="&amp;""),"")</f>
        <v/>
      </c>
      <c r="D384" t="str">
        <f ca="1">IF(TODAY()&gt;=$A384,COUNTIFS(Board!M$3:M$1000,"&lt;="&amp;C384,Board!N$3:N$1000,"="&amp;""),"")</f>
        <v/>
      </c>
      <c r="E384" t="str">
        <f t="shared" ca="1" si="24"/>
        <v/>
      </c>
      <c r="F384" t="str">
        <f ca="1">IF(TODAY()&gt;=$A384,COUNTIFS(Board!N$3:N$1000,"&lt;="&amp;A384,Board!O$3:O$1000,"="&amp;""),"")</f>
        <v/>
      </c>
      <c r="G384" t="str">
        <f ca="1">IF(TODAY()&gt;=$A384,COUNTIFS(Board!O$3:O$1000,"&lt;="&amp;B384,Board!P$3:P$1000,"="&amp;""),"")</f>
        <v/>
      </c>
      <c r="H384" t="str">
        <f t="shared" ca="1" si="25"/>
        <v/>
      </c>
      <c r="I384" t="str">
        <f ca="1">IF(TODAY()&gt;=$A384,COUNTIFS(Board!P$3:P$1000,"&lt;="&amp;A384,Board!Q$3:Q$1000,"="&amp;""),"")</f>
        <v/>
      </c>
      <c r="J384" t="str">
        <f ca="1">IF(TODAY()&gt;=$A384,COUNTIFS(Board!Q$3:Q$1000,"&lt;="&amp;B384,Board!R$3:R$1000,"="&amp;""),"")</f>
        <v/>
      </c>
      <c r="K384" t="str">
        <f t="shared" ca="1" si="26"/>
        <v/>
      </c>
      <c r="L384" t="str">
        <f ca="1">IF(TODAY()&gt;=A384,COUNTIFS(Board!R$3:R$1000,"&lt;="&amp;A384),"")</f>
        <v/>
      </c>
      <c r="M384" t="str">
        <f t="shared" ca="1" si="23"/>
        <v/>
      </c>
    </row>
    <row r="385" spans="1:13" x14ac:dyDescent="0.25">
      <c r="A385" s="4">
        <v>43182</v>
      </c>
      <c r="B385" t="str">
        <f ca="1">IF(TODAY()&gt;=$A385,COUNTIFS(Board!K$3:K$1000,"&lt;="&amp;A385,Board!L$3:L$1000,"="&amp;""),"")</f>
        <v/>
      </c>
      <c r="C385" t="str">
        <f ca="1">IF(TODAY()&gt;=$A385,COUNTIFS(Board!L$3:L$1000,"&lt;="&amp;B385,Board!M$3:M$1000,"="&amp;""),"")</f>
        <v/>
      </c>
      <c r="D385" t="str">
        <f ca="1">IF(TODAY()&gt;=$A385,COUNTIFS(Board!M$3:M$1000,"&lt;="&amp;C385,Board!N$3:N$1000,"="&amp;""),"")</f>
        <v/>
      </c>
      <c r="E385" t="str">
        <f t="shared" ca="1" si="24"/>
        <v/>
      </c>
      <c r="F385" t="str">
        <f ca="1">IF(TODAY()&gt;=$A385,COUNTIFS(Board!N$3:N$1000,"&lt;="&amp;A385,Board!O$3:O$1000,"="&amp;""),"")</f>
        <v/>
      </c>
      <c r="G385" t="str">
        <f ca="1">IF(TODAY()&gt;=$A385,COUNTIFS(Board!O$3:O$1000,"&lt;="&amp;B385,Board!P$3:P$1000,"="&amp;""),"")</f>
        <v/>
      </c>
      <c r="H385" t="str">
        <f t="shared" ca="1" si="25"/>
        <v/>
      </c>
      <c r="I385" t="str">
        <f ca="1">IF(TODAY()&gt;=$A385,COUNTIFS(Board!P$3:P$1000,"&lt;="&amp;A385,Board!Q$3:Q$1000,"="&amp;""),"")</f>
        <v/>
      </c>
      <c r="J385" t="str">
        <f ca="1">IF(TODAY()&gt;=$A385,COUNTIFS(Board!Q$3:Q$1000,"&lt;="&amp;B385,Board!R$3:R$1000,"="&amp;""),"")</f>
        <v/>
      </c>
      <c r="K385" t="str">
        <f t="shared" ca="1" si="26"/>
        <v/>
      </c>
      <c r="L385" t="str">
        <f ca="1">IF(TODAY()&gt;=A385,COUNTIFS(Board!R$3:R$1000,"&lt;="&amp;A385),"")</f>
        <v/>
      </c>
      <c r="M385" t="str">
        <f t="shared" ca="1" si="23"/>
        <v/>
      </c>
    </row>
    <row r="386" spans="1:13" x14ac:dyDescent="0.25">
      <c r="A386" s="4">
        <v>43183</v>
      </c>
      <c r="B386" t="str">
        <f ca="1">IF(TODAY()&gt;=$A386,COUNTIFS(Board!K$3:K$1000,"&lt;="&amp;A386,Board!L$3:L$1000,"="&amp;""),"")</f>
        <v/>
      </c>
      <c r="C386" t="str">
        <f ca="1">IF(TODAY()&gt;=$A386,COUNTIFS(Board!L$3:L$1000,"&lt;="&amp;B386,Board!M$3:M$1000,"="&amp;""),"")</f>
        <v/>
      </c>
      <c r="D386" t="str">
        <f ca="1">IF(TODAY()&gt;=$A386,COUNTIFS(Board!M$3:M$1000,"&lt;="&amp;C386,Board!N$3:N$1000,"="&amp;""),"")</f>
        <v/>
      </c>
      <c r="E386" t="str">
        <f t="shared" ca="1" si="24"/>
        <v/>
      </c>
      <c r="F386" t="str">
        <f ca="1">IF(TODAY()&gt;=$A386,COUNTIFS(Board!N$3:N$1000,"&lt;="&amp;A386,Board!O$3:O$1000,"="&amp;""),"")</f>
        <v/>
      </c>
      <c r="G386" t="str">
        <f ca="1">IF(TODAY()&gt;=$A386,COUNTIFS(Board!O$3:O$1000,"&lt;="&amp;B386,Board!P$3:P$1000,"="&amp;""),"")</f>
        <v/>
      </c>
      <c r="H386" t="str">
        <f t="shared" ca="1" si="25"/>
        <v/>
      </c>
      <c r="I386" t="str">
        <f ca="1">IF(TODAY()&gt;=$A386,COUNTIFS(Board!P$3:P$1000,"&lt;="&amp;A386,Board!Q$3:Q$1000,"="&amp;""),"")</f>
        <v/>
      </c>
      <c r="J386" t="str">
        <f ca="1">IF(TODAY()&gt;=$A386,COUNTIFS(Board!Q$3:Q$1000,"&lt;="&amp;B386,Board!R$3:R$1000,"="&amp;""),"")</f>
        <v/>
      </c>
      <c r="K386" t="str">
        <f t="shared" ca="1" si="26"/>
        <v/>
      </c>
      <c r="L386" t="str">
        <f ca="1">IF(TODAY()&gt;=A386,COUNTIFS(Board!R$3:R$1000,"&lt;="&amp;A386),"")</f>
        <v/>
      </c>
      <c r="M386" t="str">
        <f t="shared" ca="1" si="23"/>
        <v/>
      </c>
    </row>
    <row r="387" spans="1:13" x14ac:dyDescent="0.25">
      <c r="A387" s="4">
        <v>43184</v>
      </c>
      <c r="B387" t="str">
        <f ca="1">IF(TODAY()&gt;=$A387,COUNTIFS(Board!K$3:K$1000,"&lt;="&amp;A387,Board!L$3:L$1000,"="&amp;""),"")</f>
        <v/>
      </c>
      <c r="C387" t="str">
        <f ca="1">IF(TODAY()&gt;=$A387,COUNTIFS(Board!L$3:L$1000,"&lt;="&amp;B387,Board!M$3:M$1000,"="&amp;""),"")</f>
        <v/>
      </c>
      <c r="D387" t="str">
        <f ca="1">IF(TODAY()&gt;=$A387,COUNTIFS(Board!M$3:M$1000,"&lt;="&amp;C387,Board!N$3:N$1000,"="&amp;""),"")</f>
        <v/>
      </c>
      <c r="E387" t="str">
        <f t="shared" ca="1" si="24"/>
        <v/>
      </c>
      <c r="F387" t="str">
        <f ca="1">IF(TODAY()&gt;=$A387,COUNTIFS(Board!N$3:N$1000,"&lt;="&amp;A387,Board!O$3:O$1000,"="&amp;""),"")</f>
        <v/>
      </c>
      <c r="G387" t="str">
        <f ca="1">IF(TODAY()&gt;=$A387,COUNTIFS(Board!O$3:O$1000,"&lt;="&amp;B387,Board!P$3:P$1000,"="&amp;""),"")</f>
        <v/>
      </c>
      <c r="H387" t="str">
        <f t="shared" ca="1" si="25"/>
        <v/>
      </c>
      <c r="I387" t="str">
        <f ca="1">IF(TODAY()&gt;=$A387,COUNTIFS(Board!P$3:P$1000,"&lt;="&amp;A387,Board!Q$3:Q$1000,"="&amp;""),"")</f>
        <v/>
      </c>
      <c r="J387" t="str">
        <f ca="1">IF(TODAY()&gt;=$A387,COUNTIFS(Board!Q$3:Q$1000,"&lt;="&amp;B387,Board!R$3:R$1000,"="&amp;""),"")</f>
        <v/>
      </c>
      <c r="K387" t="str">
        <f t="shared" ca="1" si="26"/>
        <v/>
      </c>
      <c r="L387" t="str">
        <f ca="1">IF(TODAY()&gt;=A387,COUNTIFS(Board!R$3:R$1000,"&lt;="&amp;A387),"")</f>
        <v/>
      </c>
      <c r="M387" t="str">
        <f t="shared" ca="1" si="23"/>
        <v/>
      </c>
    </row>
    <row r="388" spans="1:13" x14ac:dyDescent="0.25">
      <c r="A388" s="4">
        <v>43185</v>
      </c>
      <c r="B388" t="str">
        <f ca="1">IF(TODAY()&gt;=$A388,COUNTIFS(Board!K$3:K$1000,"&lt;="&amp;A388,Board!L$3:L$1000,"="&amp;""),"")</f>
        <v/>
      </c>
      <c r="C388" t="str">
        <f ca="1">IF(TODAY()&gt;=$A388,COUNTIFS(Board!L$3:L$1000,"&lt;="&amp;B388,Board!M$3:M$1000,"="&amp;""),"")</f>
        <v/>
      </c>
      <c r="D388" t="str">
        <f ca="1">IF(TODAY()&gt;=$A388,COUNTIFS(Board!M$3:M$1000,"&lt;="&amp;C388,Board!N$3:N$1000,"="&amp;""),"")</f>
        <v/>
      </c>
      <c r="E388" t="str">
        <f t="shared" ca="1" si="24"/>
        <v/>
      </c>
      <c r="F388" t="str">
        <f ca="1">IF(TODAY()&gt;=$A388,COUNTIFS(Board!N$3:N$1000,"&lt;="&amp;A388,Board!O$3:O$1000,"="&amp;""),"")</f>
        <v/>
      </c>
      <c r="G388" t="str">
        <f ca="1">IF(TODAY()&gt;=$A388,COUNTIFS(Board!O$3:O$1000,"&lt;="&amp;B388,Board!P$3:P$1000,"="&amp;""),"")</f>
        <v/>
      </c>
      <c r="H388" t="str">
        <f t="shared" ca="1" si="25"/>
        <v/>
      </c>
      <c r="I388" t="str">
        <f ca="1">IF(TODAY()&gt;=$A388,COUNTIFS(Board!P$3:P$1000,"&lt;="&amp;A388,Board!Q$3:Q$1000,"="&amp;""),"")</f>
        <v/>
      </c>
      <c r="J388" t="str">
        <f ca="1">IF(TODAY()&gt;=$A388,COUNTIFS(Board!Q$3:Q$1000,"&lt;="&amp;B388,Board!R$3:R$1000,"="&amp;""),"")</f>
        <v/>
      </c>
      <c r="K388" t="str">
        <f t="shared" ca="1" si="26"/>
        <v/>
      </c>
      <c r="L388" t="str">
        <f ca="1">IF(TODAY()&gt;=A388,COUNTIFS(Board!R$3:R$1000,"&lt;="&amp;A388),"")</f>
        <v/>
      </c>
      <c r="M388" t="str">
        <f t="shared" ref="M388:M451" ca="1" si="27">IF(TODAY()&gt;=A388,B388+E388+H388+K388+L388-L387,"")</f>
        <v/>
      </c>
    </row>
    <row r="389" spans="1:13" x14ac:dyDescent="0.25">
      <c r="A389" s="4">
        <v>43186</v>
      </c>
      <c r="B389" t="str">
        <f ca="1">IF(TODAY()&gt;=$A389,COUNTIFS(Board!K$3:K$1000,"&lt;="&amp;A389,Board!L$3:L$1000,"="&amp;""),"")</f>
        <v/>
      </c>
      <c r="C389" t="str">
        <f ca="1">IF(TODAY()&gt;=$A389,COUNTIFS(Board!L$3:L$1000,"&lt;="&amp;B389,Board!M$3:M$1000,"="&amp;""),"")</f>
        <v/>
      </c>
      <c r="D389" t="str">
        <f ca="1">IF(TODAY()&gt;=$A389,COUNTIFS(Board!M$3:M$1000,"&lt;="&amp;C389,Board!N$3:N$1000,"="&amp;""),"")</f>
        <v/>
      </c>
      <c r="E389" t="str">
        <f t="shared" ca="1" si="24"/>
        <v/>
      </c>
      <c r="F389" t="str">
        <f ca="1">IF(TODAY()&gt;=$A389,COUNTIFS(Board!N$3:N$1000,"&lt;="&amp;A389,Board!O$3:O$1000,"="&amp;""),"")</f>
        <v/>
      </c>
      <c r="G389" t="str">
        <f ca="1">IF(TODAY()&gt;=$A389,COUNTIFS(Board!O$3:O$1000,"&lt;="&amp;B389,Board!P$3:P$1000,"="&amp;""),"")</f>
        <v/>
      </c>
      <c r="H389" t="str">
        <f t="shared" ca="1" si="25"/>
        <v/>
      </c>
      <c r="I389" t="str">
        <f ca="1">IF(TODAY()&gt;=$A389,COUNTIFS(Board!P$3:P$1000,"&lt;="&amp;A389,Board!Q$3:Q$1000,"="&amp;""),"")</f>
        <v/>
      </c>
      <c r="J389" t="str">
        <f ca="1">IF(TODAY()&gt;=$A389,COUNTIFS(Board!Q$3:Q$1000,"&lt;="&amp;B389,Board!R$3:R$1000,"="&amp;""),"")</f>
        <v/>
      </c>
      <c r="K389" t="str">
        <f t="shared" ca="1" si="26"/>
        <v/>
      </c>
      <c r="L389" t="str">
        <f ca="1">IF(TODAY()&gt;=A389,COUNTIFS(Board!R$3:R$1000,"&lt;="&amp;A389),"")</f>
        <v/>
      </c>
      <c r="M389" t="str">
        <f t="shared" ca="1" si="27"/>
        <v/>
      </c>
    </row>
    <row r="390" spans="1:13" x14ac:dyDescent="0.25">
      <c r="A390" s="4">
        <v>43187</v>
      </c>
      <c r="B390" t="str">
        <f ca="1">IF(TODAY()&gt;=$A390,COUNTIFS(Board!K$3:K$1000,"&lt;="&amp;A390,Board!L$3:L$1000,"="&amp;""),"")</f>
        <v/>
      </c>
      <c r="C390" t="str">
        <f ca="1">IF(TODAY()&gt;=$A390,COUNTIFS(Board!L$3:L$1000,"&lt;="&amp;B390,Board!M$3:M$1000,"="&amp;""),"")</f>
        <v/>
      </c>
      <c r="D390" t="str">
        <f ca="1">IF(TODAY()&gt;=$A390,COUNTIFS(Board!M$3:M$1000,"&lt;="&amp;C390,Board!N$3:N$1000,"="&amp;""),"")</f>
        <v/>
      </c>
      <c r="E390" t="str">
        <f t="shared" ca="1" si="24"/>
        <v/>
      </c>
      <c r="F390" t="str">
        <f ca="1">IF(TODAY()&gt;=$A390,COUNTIFS(Board!N$3:N$1000,"&lt;="&amp;A390,Board!O$3:O$1000,"="&amp;""),"")</f>
        <v/>
      </c>
      <c r="G390" t="str">
        <f ca="1">IF(TODAY()&gt;=$A390,COUNTIFS(Board!O$3:O$1000,"&lt;="&amp;B390,Board!P$3:P$1000,"="&amp;""),"")</f>
        <v/>
      </c>
      <c r="H390" t="str">
        <f t="shared" ca="1" si="25"/>
        <v/>
      </c>
      <c r="I390" t="str">
        <f ca="1">IF(TODAY()&gt;=$A390,COUNTIFS(Board!P$3:P$1000,"&lt;="&amp;A390,Board!Q$3:Q$1000,"="&amp;""),"")</f>
        <v/>
      </c>
      <c r="J390" t="str">
        <f ca="1">IF(TODAY()&gt;=$A390,COUNTIFS(Board!Q$3:Q$1000,"&lt;="&amp;B390,Board!R$3:R$1000,"="&amp;""),"")</f>
        <v/>
      </c>
      <c r="K390" t="str">
        <f t="shared" ca="1" si="26"/>
        <v/>
      </c>
      <c r="L390" t="str">
        <f ca="1">IF(TODAY()&gt;=A390,COUNTIFS(Board!R$3:R$1000,"&lt;="&amp;A390),"")</f>
        <v/>
      </c>
      <c r="M390" t="str">
        <f t="shared" ca="1" si="27"/>
        <v/>
      </c>
    </row>
    <row r="391" spans="1:13" x14ac:dyDescent="0.25">
      <c r="A391" s="4">
        <v>43188</v>
      </c>
      <c r="B391" t="str">
        <f ca="1">IF(TODAY()&gt;=$A391,COUNTIFS(Board!K$3:K$1000,"&lt;="&amp;A391,Board!L$3:L$1000,"="&amp;""),"")</f>
        <v/>
      </c>
      <c r="C391" t="str">
        <f ca="1">IF(TODAY()&gt;=$A391,COUNTIFS(Board!L$3:L$1000,"&lt;="&amp;B391,Board!M$3:M$1000,"="&amp;""),"")</f>
        <v/>
      </c>
      <c r="D391" t="str">
        <f ca="1">IF(TODAY()&gt;=$A391,COUNTIFS(Board!M$3:M$1000,"&lt;="&amp;C391,Board!N$3:N$1000,"="&amp;""),"")</f>
        <v/>
      </c>
      <c r="E391" t="str">
        <f t="shared" ca="1" si="24"/>
        <v/>
      </c>
      <c r="F391" t="str">
        <f ca="1">IF(TODAY()&gt;=$A391,COUNTIFS(Board!N$3:N$1000,"&lt;="&amp;A391,Board!O$3:O$1000,"="&amp;""),"")</f>
        <v/>
      </c>
      <c r="G391" t="str">
        <f ca="1">IF(TODAY()&gt;=$A391,COUNTIFS(Board!O$3:O$1000,"&lt;="&amp;B391,Board!P$3:P$1000,"="&amp;""),"")</f>
        <v/>
      </c>
      <c r="H391" t="str">
        <f t="shared" ca="1" si="25"/>
        <v/>
      </c>
      <c r="I391" t="str">
        <f ca="1">IF(TODAY()&gt;=$A391,COUNTIFS(Board!P$3:P$1000,"&lt;="&amp;A391,Board!Q$3:Q$1000,"="&amp;""),"")</f>
        <v/>
      </c>
      <c r="J391" t="str">
        <f ca="1">IF(TODAY()&gt;=$A391,COUNTIFS(Board!Q$3:Q$1000,"&lt;="&amp;B391,Board!R$3:R$1000,"="&amp;""),"")</f>
        <v/>
      </c>
      <c r="K391" t="str">
        <f t="shared" ca="1" si="26"/>
        <v/>
      </c>
      <c r="L391" t="str">
        <f ca="1">IF(TODAY()&gt;=A391,COUNTIFS(Board!R$3:R$1000,"&lt;="&amp;A391),"")</f>
        <v/>
      </c>
      <c r="M391" t="str">
        <f t="shared" ca="1" si="27"/>
        <v/>
      </c>
    </row>
    <row r="392" spans="1:13" x14ac:dyDescent="0.25">
      <c r="A392" s="4">
        <v>43189</v>
      </c>
      <c r="B392" t="str">
        <f ca="1">IF(TODAY()&gt;=$A392,COUNTIFS(Board!K$3:K$1000,"&lt;="&amp;A392,Board!L$3:L$1000,"="&amp;""),"")</f>
        <v/>
      </c>
      <c r="C392" t="str">
        <f ca="1">IF(TODAY()&gt;=$A392,COUNTIFS(Board!L$3:L$1000,"&lt;="&amp;B392,Board!M$3:M$1000,"="&amp;""),"")</f>
        <v/>
      </c>
      <c r="D392" t="str">
        <f ca="1">IF(TODAY()&gt;=$A392,COUNTIFS(Board!M$3:M$1000,"&lt;="&amp;C392,Board!N$3:N$1000,"="&amp;""),"")</f>
        <v/>
      </c>
      <c r="E392" t="str">
        <f t="shared" ca="1" si="24"/>
        <v/>
      </c>
      <c r="F392" t="str">
        <f ca="1">IF(TODAY()&gt;=$A392,COUNTIFS(Board!N$3:N$1000,"&lt;="&amp;A392,Board!O$3:O$1000,"="&amp;""),"")</f>
        <v/>
      </c>
      <c r="G392" t="str">
        <f ca="1">IF(TODAY()&gt;=$A392,COUNTIFS(Board!O$3:O$1000,"&lt;="&amp;B392,Board!P$3:P$1000,"="&amp;""),"")</f>
        <v/>
      </c>
      <c r="H392" t="str">
        <f t="shared" ca="1" si="25"/>
        <v/>
      </c>
      <c r="I392" t="str">
        <f ca="1">IF(TODAY()&gt;=$A392,COUNTIFS(Board!P$3:P$1000,"&lt;="&amp;A392,Board!Q$3:Q$1000,"="&amp;""),"")</f>
        <v/>
      </c>
      <c r="J392" t="str">
        <f ca="1">IF(TODAY()&gt;=$A392,COUNTIFS(Board!Q$3:Q$1000,"&lt;="&amp;B392,Board!R$3:R$1000,"="&amp;""),"")</f>
        <v/>
      </c>
      <c r="K392" t="str">
        <f t="shared" ca="1" si="26"/>
        <v/>
      </c>
      <c r="L392" t="str">
        <f ca="1">IF(TODAY()&gt;=A392,COUNTIFS(Board!R$3:R$1000,"&lt;="&amp;A392),"")</f>
        <v/>
      </c>
      <c r="M392" t="str">
        <f t="shared" ca="1" si="27"/>
        <v/>
      </c>
    </row>
    <row r="393" spans="1:13" x14ac:dyDescent="0.25">
      <c r="A393" s="4">
        <v>43190</v>
      </c>
      <c r="B393" t="str">
        <f ca="1">IF(TODAY()&gt;=$A393,COUNTIFS(Board!K$3:K$1000,"&lt;="&amp;A393,Board!L$3:L$1000,"="&amp;""),"")</f>
        <v/>
      </c>
      <c r="C393" t="str">
        <f ca="1">IF(TODAY()&gt;=$A393,COUNTIFS(Board!L$3:L$1000,"&lt;="&amp;B393,Board!M$3:M$1000,"="&amp;""),"")</f>
        <v/>
      </c>
      <c r="D393" t="str">
        <f ca="1">IF(TODAY()&gt;=$A393,COUNTIFS(Board!M$3:M$1000,"&lt;="&amp;C393,Board!N$3:N$1000,"="&amp;""),"")</f>
        <v/>
      </c>
      <c r="E393" t="str">
        <f t="shared" ca="1" si="24"/>
        <v/>
      </c>
      <c r="F393" t="str">
        <f ca="1">IF(TODAY()&gt;=$A393,COUNTIFS(Board!N$3:N$1000,"&lt;="&amp;A393,Board!O$3:O$1000,"="&amp;""),"")</f>
        <v/>
      </c>
      <c r="G393" t="str">
        <f ca="1">IF(TODAY()&gt;=$A393,COUNTIFS(Board!O$3:O$1000,"&lt;="&amp;B393,Board!P$3:P$1000,"="&amp;""),"")</f>
        <v/>
      </c>
      <c r="H393" t="str">
        <f t="shared" ca="1" si="25"/>
        <v/>
      </c>
      <c r="I393" t="str">
        <f ca="1">IF(TODAY()&gt;=$A393,COUNTIFS(Board!P$3:P$1000,"&lt;="&amp;A393,Board!Q$3:Q$1000,"="&amp;""),"")</f>
        <v/>
      </c>
      <c r="J393" t="str">
        <f ca="1">IF(TODAY()&gt;=$A393,COUNTIFS(Board!Q$3:Q$1000,"&lt;="&amp;B393,Board!R$3:R$1000,"="&amp;""),"")</f>
        <v/>
      </c>
      <c r="K393" t="str">
        <f t="shared" ca="1" si="26"/>
        <v/>
      </c>
      <c r="L393" t="str">
        <f ca="1">IF(TODAY()&gt;=A393,COUNTIFS(Board!R$3:R$1000,"&lt;="&amp;A393),"")</f>
        <v/>
      </c>
      <c r="M393" t="str">
        <f t="shared" ca="1" si="27"/>
        <v/>
      </c>
    </row>
    <row r="394" spans="1:13" x14ac:dyDescent="0.25">
      <c r="A394" s="4">
        <v>43191</v>
      </c>
      <c r="B394" t="str">
        <f ca="1">IF(TODAY()&gt;=$A394,COUNTIFS(Board!K$3:K$1000,"&lt;="&amp;A394,Board!L$3:L$1000,"="&amp;""),"")</f>
        <v/>
      </c>
      <c r="C394" t="str">
        <f ca="1">IF(TODAY()&gt;=$A394,COUNTIFS(Board!L$3:L$1000,"&lt;="&amp;B394,Board!M$3:M$1000,"="&amp;""),"")</f>
        <v/>
      </c>
      <c r="D394" t="str">
        <f ca="1">IF(TODAY()&gt;=$A394,COUNTIFS(Board!M$3:M$1000,"&lt;="&amp;C394,Board!N$3:N$1000,"="&amp;""),"")</f>
        <v/>
      </c>
      <c r="E394" t="str">
        <f t="shared" ca="1" si="24"/>
        <v/>
      </c>
      <c r="F394" t="str">
        <f ca="1">IF(TODAY()&gt;=$A394,COUNTIFS(Board!N$3:N$1000,"&lt;="&amp;A394,Board!O$3:O$1000,"="&amp;""),"")</f>
        <v/>
      </c>
      <c r="G394" t="str">
        <f ca="1">IF(TODAY()&gt;=$A394,COUNTIFS(Board!O$3:O$1000,"&lt;="&amp;B394,Board!P$3:P$1000,"="&amp;""),"")</f>
        <v/>
      </c>
      <c r="H394" t="str">
        <f t="shared" ca="1" si="25"/>
        <v/>
      </c>
      <c r="I394" t="str">
        <f ca="1">IF(TODAY()&gt;=$A394,COUNTIFS(Board!P$3:P$1000,"&lt;="&amp;A394,Board!Q$3:Q$1000,"="&amp;""),"")</f>
        <v/>
      </c>
      <c r="J394" t="str">
        <f ca="1">IF(TODAY()&gt;=$A394,COUNTIFS(Board!Q$3:Q$1000,"&lt;="&amp;B394,Board!R$3:R$1000,"="&amp;""),"")</f>
        <v/>
      </c>
      <c r="K394" t="str">
        <f t="shared" ca="1" si="26"/>
        <v/>
      </c>
      <c r="L394" t="str">
        <f ca="1">IF(TODAY()&gt;=A394,COUNTIFS(Board!R$3:R$1000,"&lt;="&amp;A394),"")</f>
        <v/>
      </c>
      <c r="M394" t="str">
        <f t="shared" ca="1" si="27"/>
        <v/>
      </c>
    </row>
    <row r="395" spans="1:13" x14ac:dyDescent="0.25">
      <c r="A395" s="4">
        <v>43192</v>
      </c>
      <c r="B395" t="str">
        <f ca="1">IF(TODAY()&gt;=$A395,COUNTIFS(Board!K$3:K$1000,"&lt;="&amp;A395,Board!L$3:L$1000,"="&amp;""),"")</f>
        <v/>
      </c>
      <c r="C395" t="str">
        <f ca="1">IF(TODAY()&gt;=$A395,COUNTIFS(Board!L$3:L$1000,"&lt;="&amp;B395,Board!M$3:M$1000,"="&amp;""),"")</f>
        <v/>
      </c>
      <c r="D395" t="str">
        <f ca="1">IF(TODAY()&gt;=$A395,COUNTIFS(Board!M$3:M$1000,"&lt;="&amp;C395,Board!N$3:N$1000,"="&amp;""),"")</f>
        <v/>
      </c>
      <c r="E395" t="str">
        <f t="shared" ca="1" si="24"/>
        <v/>
      </c>
      <c r="F395" t="str">
        <f ca="1">IF(TODAY()&gt;=$A395,COUNTIFS(Board!N$3:N$1000,"&lt;="&amp;A395,Board!O$3:O$1000,"="&amp;""),"")</f>
        <v/>
      </c>
      <c r="G395" t="str">
        <f ca="1">IF(TODAY()&gt;=$A395,COUNTIFS(Board!O$3:O$1000,"&lt;="&amp;B395,Board!P$3:P$1000,"="&amp;""),"")</f>
        <v/>
      </c>
      <c r="H395" t="str">
        <f t="shared" ca="1" si="25"/>
        <v/>
      </c>
      <c r="I395" t="str">
        <f ca="1">IF(TODAY()&gt;=$A395,COUNTIFS(Board!P$3:P$1000,"&lt;="&amp;A395,Board!Q$3:Q$1000,"="&amp;""),"")</f>
        <v/>
      </c>
      <c r="J395" t="str">
        <f ca="1">IF(TODAY()&gt;=$A395,COUNTIFS(Board!Q$3:Q$1000,"&lt;="&amp;B395,Board!R$3:R$1000,"="&amp;""),"")</f>
        <v/>
      </c>
      <c r="K395" t="str">
        <f t="shared" ca="1" si="26"/>
        <v/>
      </c>
      <c r="L395" t="str">
        <f ca="1">IF(TODAY()&gt;=A395,COUNTIFS(Board!R$3:R$1000,"&lt;="&amp;A395),"")</f>
        <v/>
      </c>
      <c r="M395" t="str">
        <f t="shared" ca="1" si="27"/>
        <v/>
      </c>
    </row>
    <row r="396" spans="1:13" x14ac:dyDescent="0.25">
      <c r="A396" s="4">
        <v>43193</v>
      </c>
      <c r="B396" t="str">
        <f ca="1">IF(TODAY()&gt;=$A396,COUNTIFS(Board!K$3:K$1000,"&lt;="&amp;A396,Board!L$3:L$1000,"="&amp;""),"")</f>
        <v/>
      </c>
      <c r="C396" t="str">
        <f ca="1">IF(TODAY()&gt;=$A396,COUNTIFS(Board!L$3:L$1000,"&lt;="&amp;B396,Board!M$3:M$1000,"="&amp;""),"")</f>
        <v/>
      </c>
      <c r="D396" t="str">
        <f ca="1">IF(TODAY()&gt;=$A396,COUNTIFS(Board!M$3:M$1000,"&lt;="&amp;C396,Board!N$3:N$1000,"="&amp;""),"")</f>
        <v/>
      </c>
      <c r="E396" t="str">
        <f t="shared" ca="1" si="24"/>
        <v/>
      </c>
      <c r="F396" t="str">
        <f ca="1">IF(TODAY()&gt;=$A396,COUNTIFS(Board!N$3:N$1000,"&lt;="&amp;A396,Board!O$3:O$1000,"="&amp;""),"")</f>
        <v/>
      </c>
      <c r="G396" t="str">
        <f ca="1">IF(TODAY()&gt;=$A396,COUNTIFS(Board!O$3:O$1000,"&lt;="&amp;B396,Board!P$3:P$1000,"="&amp;""),"")</f>
        <v/>
      </c>
      <c r="H396" t="str">
        <f t="shared" ca="1" si="25"/>
        <v/>
      </c>
      <c r="I396" t="str">
        <f ca="1">IF(TODAY()&gt;=$A396,COUNTIFS(Board!P$3:P$1000,"&lt;="&amp;A396,Board!Q$3:Q$1000,"="&amp;""),"")</f>
        <v/>
      </c>
      <c r="J396" t="str">
        <f ca="1">IF(TODAY()&gt;=$A396,COUNTIFS(Board!Q$3:Q$1000,"&lt;="&amp;B396,Board!R$3:R$1000,"="&amp;""),"")</f>
        <v/>
      </c>
      <c r="K396" t="str">
        <f t="shared" ca="1" si="26"/>
        <v/>
      </c>
      <c r="L396" t="str">
        <f ca="1">IF(TODAY()&gt;=A396,COUNTIFS(Board!R$3:R$1000,"&lt;="&amp;A396),"")</f>
        <v/>
      </c>
      <c r="M396" t="str">
        <f t="shared" ca="1" si="27"/>
        <v/>
      </c>
    </row>
    <row r="397" spans="1:13" x14ac:dyDescent="0.25">
      <c r="A397" s="4">
        <v>43194</v>
      </c>
      <c r="B397" t="str">
        <f ca="1">IF(TODAY()&gt;=$A397,COUNTIFS(Board!K$3:K$1000,"&lt;="&amp;A397,Board!L$3:L$1000,"="&amp;""),"")</f>
        <v/>
      </c>
      <c r="C397" t="str">
        <f ca="1">IF(TODAY()&gt;=$A397,COUNTIFS(Board!L$3:L$1000,"&lt;="&amp;B397,Board!M$3:M$1000,"="&amp;""),"")</f>
        <v/>
      </c>
      <c r="D397" t="str">
        <f ca="1">IF(TODAY()&gt;=$A397,COUNTIFS(Board!M$3:M$1000,"&lt;="&amp;C397,Board!N$3:N$1000,"="&amp;""),"")</f>
        <v/>
      </c>
      <c r="E397" t="str">
        <f t="shared" ca="1" si="24"/>
        <v/>
      </c>
      <c r="F397" t="str">
        <f ca="1">IF(TODAY()&gt;=$A397,COUNTIFS(Board!N$3:N$1000,"&lt;="&amp;A397,Board!O$3:O$1000,"="&amp;""),"")</f>
        <v/>
      </c>
      <c r="G397" t="str">
        <f ca="1">IF(TODAY()&gt;=$A397,COUNTIFS(Board!O$3:O$1000,"&lt;="&amp;B397,Board!P$3:P$1000,"="&amp;""),"")</f>
        <v/>
      </c>
      <c r="H397" t="str">
        <f t="shared" ca="1" si="25"/>
        <v/>
      </c>
      <c r="I397" t="str">
        <f ca="1">IF(TODAY()&gt;=$A397,COUNTIFS(Board!P$3:P$1000,"&lt;="&amp;A397,Board!Q$3:Q$1000,"="&amp;""),"")</f>
        <v/>
      </c>
      <c r="J397" t="str">
        <f ca="1">IF(TODAY()&gt;=$A397,COUNTIFS(Board!Q$3:Q$1000,"&lt;="&amp;B397,Board!R$3:R$1000,"="&amp;""),"")</f>
        <v/>
      </c>
      <c r="K397" t="str">
        <f t="shared" ca="1" si="26"/>
        <v/>
      </c>
      <c r="L397" t="str">
        <f ca="1">IF(TODAY()&gt;=A397,COUNTIFS(Board!R$3:R$1000,"&lt;="&amp;A397),"")</f>
        <v/>
      </c>
      <c r="M397" t="str">
        <f t="shared" ca="1" si="27"/>
        <v/>
      </c>
    </row>
    <row r="398" spans="1:13" x14ac:dyDescent="0.25">
      <c r="A398" s="4">
        <v>43195</v>
      </c>
      <c r="B398" t="str">
        <f ca="1">IF(TODAY()&gt;=$A398,COUNTIFS(Board!K$3:K$1000,"&lt;="&amp;A398,Board!L$3:L$1000,"="&amp;""),"")</f>
        <v/>
      </c>
      <c r="C398" t="str">
        <f ca="1">IF(TODAY()&gt;=$A398,COUNTIFS(Board!L$3:L$1000,"&lt;="&amp;B398,Board!M$3:M$1000,"="&amp;""),"")</f>
        <v/>
      </c>
      <c r="D398" t="str">
        <f ca="1">IF(TODAY()&gt;=$A398,COUNTIFS(Board!M$3:M$1000,"&lt;="&amp;C398,Board!N$3:N$1000,"="&amp;""),"")</f>
        <v/>
      </c>
      <c r="E398" t="str">
        <f t="shared" ca="1" si="24"/>
        <v/>
      </c>
      <c r="F398" t="str">
        <f ca="1">IF(TODAY()&gt;=$A398,COUNTIFS(Board!N$3:N$1000,"&lt;="&amp;A398,Board!O$3:O$1000,"="&amp;""),"")</f>
        <v/>
      </c>
      <c r="G398" t="str">
        <f ca="1">IF(TODAY()&gt;=$A398,COUNTIFS(Board!O$3:O$1000,"&lt;="&amp;B398,Board!P$3:P$1000,"="&amp;""),"")</f>
        <v/>
      </c>
      <c r="H398" t="str">
        <f t="shared" ca="1" si="25"/>
        <v/>
      </c>
      <c r="I398" t="str">
        <f ca="1">IF(TODAY()&gt;=$A398,COUNTIFS(Board!P$3:P$1000,"&lt;="&amp;A398,Board!Q$3:Q$1000,"="&amp;""),"")</f>
        <v/>
      </c>
      <c r="J398" t="str">
        <f ca="1">IF(TODAY()&gt;=$A398,COUNTIFS(Board!Q$3:Q$1000,"&lt;="&amp;B398,Board!R$3:R$1000,"="&amp;""),"")</f>
        <v/>
      </c>
      <c r="K398" t="str">
        <f t="shared" ca="1" si="26"/>
        <v/>
      </c>
      <c r="L398" t="str">
        <f ca="1">IF(TODAY()&gt;=A398,COUNTIFS(Board!R$3:R$1000,"&lt;="&amp;A398),"")</f>
        <v/>
      </c>
      <c r="M398" t="str">
        <f t="shared" ca="1" si="27"/>
        <v/>
      </c>
    </row>
    <row r="399" spans="1:13" x14ac:dyDescent="0.25">
      <c r="A399" s="4">
        <v>43196</v>
      </c>
      <c r="B399" t="str">
        <f ca="1">IF(TODAY()&gt;=$A399,COUNTIFS(Board!K$3:K$1000,"&lt;="&amp;A399,Board!L$3:L$1000,"="&amp;""),"")</f>
        <v/>
      </c>
      <c r="C399" t="str">
        <f ca="1">IF(TODAY()&gt;=$A399,COUNTIFS(Board!L$3:L$1000,"&lt;="&amp;B399,Board!M$3:M$1000,"="&amp;""),"")</f>
        <v/>
      </c>
      <c r="D399" t="str">
        <f ca="1">IF(TODAY()&gt;=$A399,COUNTIFS(Board!M$3:M$1000,"&lt;="&amp;C399,Board!N$3:N$1000,"="&amp;""),"")</f>
        <v/>
      </c>
      <c r="E399" t="str">
        <f t="shared" ref="E399:E462" ca="1" si="28">IF(D399&lt;&gt;"",SUM(C399:D399),"")</f>
        <v/>
      </c>
      <c r="F399" t="str">
        <f ca="1">IF(TODAY()&gt;=$A399,COUNTIFS(Board!N$3:N$1000,"&lt;="&amp;A399,Board!O$3:O$1000,"="&amp;""),"")</f>
        <v/>
      </c>
      <c r="G399" t="str">
        <f ca="1">IF(TODAY()&gt;=$A399,COUNTIFS(Board!O$3:O$1000,"&lt;="&amp;B399,Board!P$3:P$1000,"="&amp;""),"")</f>
        <v/>
      </c>
      <c r="H399" t="str">
        <f t="shared" ref="H399:H462" ca="1" si="29">IF(G399&lt;&gt;"",SUM(F399:G399),"")</f>
        <v/>
      </c>
      <c r="I399" t="str">
        <f ca="1">IF(TODAY()&gt;=$A399,COUNTIFS(Board!P$3:P$1000,"&lt;="&amp;A399,Board!Q$3:Q$1000,"="&amp;""),"")</f>
        <v/>
      </c>
      <c r="J399" t="str">
        <f ca="1">IF(TODAY()&gt;=$A399,COUNTIFS(Board!Q$3:Q$1000,"&lt;="&amp;B399,Board!R$3:R$1000,"="&amp;""),"")</f>
        <v/>
      </c>
      <c r="K399" t="str">
        <f t="shared" ref="K399:K462" ca="1" si="30">IF(J399&lt;&gt;"",SUM(I399:J399),"")</f>
        <v/>
      </c>
      <c r="L399" t="str">
        <f ca="1">IF(TODAY()&gt;=A399,COUNTIFS(Board!R$3:R$1000,"&lt;="&amp;A399),"")</f>
        <v/>
      </c>
      <c r="M399" t="str">
        <f t="shared" ca="1" si="27"/>
        <v/>
      </c>
    </row>
    <row r="400" spans="1:13" x14ac:dyDescent="0.25">
      <c r="A400" s="4">
        <v>43197</v>
      </c>
      <c r="B400" t="str">
        <f ca="1">IF(TODAY()&gt;=$A400,COUNTIFS(Board!K$3:K$1000,"&lt;="&amp;A400,Board!L$3:L$1000,"="&amp;""),"")</f>
        <v/>
      </c>
      <c r="C400" t="str">
        <f ca="1">IF(TODAY()&gt;=$A400,COUNTIFS(Board!L$3:L$1000,"&lt;="&amp;B400,Board!M$3:M$1000,"="&amp;""),"")</f>
        <v/>
      </c>
      <c r="D400" t="str">
        <f ca="1">IF(TODAY()&gt;=$A400,COUNTIFS(Board!M$3:M$1000,"&lt;="&amp;C400,Board!N$3:N$1000,"="&amp;""),"")</f>
        <v/>
      </c>
      <c r="E400" t="str">
        <f t="shared" ca="1" si="28"/>
        <v/>
      </c>
      <c r="F400" t="str">
        <f ca="1">IF(TODAY()&gt;=$A400,COUNTIFS(Board!N$3:N$1000,"&lt;="&amp;A400,Board!O$3:O$1000,"="&amp;""),"")</f>
        <v/>
      </c>
      <c r="G400" t="str">
        <f ca="1">IF(TODAY()&gt;=$A400,COUNTIFS(Board!O$3:O$1000,"&lt;="&amp;B400,Board!P$3:P$1000,"="&amp;""),"")</f>
        <v/>
      </c>
      <c r="H400" t="str">
        <f t="shared" ca="1" si="29"/>
        <v/>
      </c>
      <c r="I400" t="str">
        <f ca="1">IF(TODAY()&gt;=$A400,COUNTIFS(Board!P$3:P$1000,"&lt;="&amp;A400,Board!Q$3:Q$1000,"="&amp;""),"")</f>
        <v/>
      </c>
      <c r="J400" t="str">
        <f ca="1">IF(TODAY()&gt;=$A400,COUNTIFS(Board!Q$3:Q$1000,"&lt;="&amp;B400,Board!R$3:R$1000,"="&amp;""),"")</f>
        <v/>
      </c>
      <c r="K400" t="str">
        <f t="shared" ca="1" si="30"/>
        <v/>
      </c>
      <c r="L400" t="str">
        <f ca="1">IF(TODAY()&gt;=A400,COUNTIFS(Board!R$3:R$1000,"&lt;="&amp;A400),"")</f>
        <v/>
      </c>
      <c r="M400" t="str">
        <f t="shared" ca="1" si="27"/>
        <v/>
      </c>
    </row>
    <row r="401" spans="1:13" x14ac:dyDescent="0.25">
      <c r="A401" s="4">
        <v>43198</v>
      </c>
      <c r="B401" t="str">
        <f ca="1">IF(TODAY()&gt;=$A401,COUNTIFS(Board!K$3:K$1000,"&lt;="&amp;A401,Board!L$3:L$1000,"="&amp;""),"")</f>
        <v/>
      </c>
      <c r="C401" t="str">
        <f ca="1">IF(TODAY()&gt;=$A401,COUNTIFS(Board!L$3:L$1000,"&lt;="&amp;B401,Board!M$3:M$1000,"="&amp;""),"")</f>
        <v/>
      </c>
      <c r="D401" t="str">
        <f ca="1">IF(TODAY()&gt;=$A401,COUNTIFS(Board!M$3:M$1000,"&lt;="&amp;C401,Board!N$3:N$1000,"="&amp;""),"")</f>
        <v/>
      </c>
      <c r="E401" t="str">
        <f t="shared" ca="1" si="28"/>
        <v/>
      </c>
      <c r="F401" t="str">
        <f ca="1">IF(TODAY()&gt;=$A401,COUNTIFS(Board!N$3:N$1000,"&lt;="&amp;A401,Board!O$3:O$1000,"="&amp;""),"")</f>
        <v/>
      </c>
      <c r="G401" t="str">
        <f ca="1">IF(TODAY()&gt;=$A401,COUNTIFS(Board!O$3:O$1000,"&lt;="&amp;B401,Board!P$3:P$1000,"="&amp;""),"")</f>
        <v/>
      </c>
      <c r="H401" t="str">
        <f t="shared" ca="1" si="29"/>
        <v/>
      </c>
      <c r="I401" t="str">
        <f ca="1">IF(TODAY()&gt;=$A401,COUNTIFS(Board!P$3:P$1000,"&lt;="&amp;A401,Board!Q$3:Q$1000,"="&amp;""),"")</f>
        <v/>
      </c>
      <c r="J401" t="str">
        <f ca="1">IF(TODAY()&gt;=$A401,COUNTIFS(Board!Q$3:Q$1000,"&lt;="&amp;B401,Board!R$3:R$1000,"="&amp;""),"")</f>
        <v/>
      </c>
      <c r="K401" t="str">
        <f t="shared" ca="1" si="30"/>
        <v/>
      </c>
      <c r="L401" t="str">
        <f ca="1">IF(TODAY()&gt;=A401,COUNTIFS(Board!R$3:R$1000,"&lt;="&amp;A401),"")</f>
        <v/>
      </c>
      <c r="M401" t="str">
        <f t="shared" ca="1" si="27"/>
        <v/>
      </c>
    </row>
    <row r="402" spans="1:13" x14ac:dyDescent="0.25">
      <c r="A402" s="4">
        <v>43199</v>
      </c>
      <c r="B402" t="str">
        <f ca="1">IF(TODAY()&gt;=$A402,COUNTIFS(Board!K$3:K$1000,"&lt;="&amp;A402,Board!L$3:L$1000,"="&amp;""),"")</f>
        <v/>
      </c>
      <c r="C402" t="str">
        <f ca="1">IF(TODAY()&gt;=$A402,COUNTIFS(Board!L$3:L$1000,"&lt;="&amp;B402,Board!M$3:M$1000,"="&amp;""),"")</f>
        <v/>
      </c>
      <c r="D402" t="str">
        <f ca="1">IF(TODAY()&gt;=$A402,COUNTIFS(Board!M$3:M$1000,"&lt;="&amp;C402,Board!N$3:N$1000,"="&amp;""),"")</f>
        <v/>
      </c>
      <c r="E402" t="str">
        <f t="shared" ca="1" si="28"/>
        <v/>
      </c>
      <c r="F402" t="str">
        <f ca="1">IF(TODAY()&gt;=$A402,COUNTIFS(Board!N$3:N$1000,"&lt;="&amp;A402,Board!O$3:O$1000,"="&amp;""),"")</f>
        <v/>
      </c>
      <c r="G402" t="str">
        <f ca="1">IF(TODAY()&gt;=$A402,COUNTIFS(Board!O$3:O$1000,"&lt;="&amp;B402,Board!P$3:P$1000,"="&amp;""),"")</f>
        <v/>
      </c>
      <c r="H402" t="str">
        <f t="shared" ca="1" si="29"/>
        <v/>
      </c>
      <c r="I402" t="str">
        <f ca="1">IF(TODAY()&gt;=$A402,COUNTIFS(Board!P$3:P$1000,"&lt;="&amp;A402,Board!Q$3:Q$1000,"="&amp;""),"")</f>
        <v/>
      </c>
      <c r="J402" t="str">
        <f ca="1">IF(TODAY()&gt;=$A402,COUNTIFS(Board!Q$3:Q$1000,"&lt;="&amp;B402,Board!R$3:R$1000,"="&amp;""),"")</f>
        <v/>
      </c>
      <c r="K402" t="str">
        <f t="shared" ca="1" si="30"/>
        <v/>
      </c>
      <c r="L402" t="str">
        <f ca="1">IF(TODAY()&gt;=A402,COUNTIFS(Board!R$3:R$1000,"&lt;="&amp;A402),"")</f>
        <v/>
      </c>
      <c r="M402" t="str">
        <f t="shared" ca="1" si="27"/>
        <v/>
      </c>
    </row>
    <row r="403" spans="1:13" x14ac:dyDescent="0.25">
      <c r="A403" s="4">
        <v>43200</v>
      </c>
      <c r="B403" t="str">
        <f ca="1">IF(TODAY()&gt;=$A403,COUNTIFS(Board!K$3:K$1000,"&lt;="&amp;A403,Board!L$3:L$1000,"="&amp;""),"")</f>
        <v/>
      </c>
      <c r="C403" t="str">
        <f ca="1">IF(TODAY()&gt;=$A403,COUNTIFS(Board!L$3:L$1000,"&lt;="&amp;B403,Board!M$3:M$1000,"="&amp;""),"")</f>
        <v/>
      </c>
      <c r="D403" t="str">
        <f ca="1">IF(TODAY()&gt;=$A403,COUNTIFS(Board!M$3:M$1000,"&lt;="&amp;C403,Board!N$3:N$1000,"="&amp;""),"")</f>
        <v/>
      </c>
      <c r="E403" t="str">
        <f t="shared" ca="1" si="28"/>
        <v/>
      </c>
      <c r="F403" t="str">
        <f ca="1">IF(TODAY()&gt;=$A403,COUNTIFS(Board!N$3:N$1000,"&lt;="&amp;A403,Board!O$3:O$1000,"="&amp;""),"")</f>
        <v/>
      </c>
      <c r="G403" t="str">
        <f ca="1">IF(TODAY()&gt;=$A403,COUNTIFS(Board!O$3:O$1000,"&lt;="&amp;B403,Board!P$3:P$1000,"="&amp;""),"")</f>
        <v/>
      </c>
      <c r="H403" t="str">
        <f t="shared" ca="1" si="29"/>
        <v/>
      </c>
      <c r="I403" t="str">
        <f ca="1">IF(TODAY()&gt;=$A403,COUNTIFS(Board!P$3:P$1000,"&lt;="&amp;A403,Board!Q$3:Q$1000,"="&amp;""),"")</f>
        <v/>
      </c>
      <c r="J403" t="str">
        <f ca="1">IF(TODAY()&gt;=$A403,COUNTIFS(Board!Q$3:Q$1000,"&lt;="&amp;B403,Board!R$3:R$1000,"="&amp;""),"")</f>
        <v/>
      </c>
      <c r="K403" t="str">
        <f t="shared" ca="1" si="30"/>
        <v/>
      </c>
      <c r="L403" t="str">
        <f ca="1">IF(TODAY()&gt;=A403,COUNTIFS(Board!R$3:R$1000,"&lt;="&amp;A403),"")</f>
        <v/>
      </c>
      <c r="M403" t="str">
        <f t="shared" ca="1" si="27"/>
        <v/>
      </c>
    </row>
    <row r="404" spans="1:13" x14ac:dyDescent="0.25">
      <c r="A404" s="4">
        <v>43201</v>
      </c>
      <c r="B404" t="str">
        <f ca="1">IF(TODAY()&gt;=$A404,COUNTIFS(Board!K$3:K$1000,"&lt;="&amp;A404,Board!L$3:L$1000,"="&amp;""),"")</f>
        <v/>
      </c>
      <c r="C404" t="str">
        <f ca="1">IF(TODAY()&gt;=$A404,COUNTIFS(Board!L$3:L$1000,"&lt;="&amp;B404,Board!M$3:M$1000,"="&amp;""),"")</f>
        <v/>
      </c>
      <c r="D404" t="str">
        <f ca="1">IF(TODAY()&gt;=$A404,COUNTIFS(Board!M$3:M$1000,"&lt;="&amp;C404,Board!N$3:N$1000,"="&amp;""),"")</f>
        <v/>
      </c>
      <c r="E404" t="str">
        <f t="shared" ca="1" si="28"/>
        <v/>
      </c>
      <c r="F404" t="str">
        <f ca="1">IF(TODAY()&gt;=$A404,COUNTIFS(Board!N$3:N$1000,"&lt;="&amp;A404,Board!O$3:O$1000,"="&amp;""),"")</f>
        <v/>
      </c>
      <c r="G404" t="str">
        <f ca="1">IF(TODAY()&gt;=$A404,COUNTIFS(Board!O$3:O$1000,"&lt;="&amp;B404,Board!P$3:P$1000,"="&amp;""),"")</f>
        <v/>
      </c>
      <c r="H404" t="str">
        <f t="shared" ca="1" si="29"/>
        <v/>
      </c>
      <c r="I404" t="str">
        <f ca="1">IF(TODAY()&gt;=$A404,COUNTIFS(Board!P$3:P$1000,"&lt;="&amp;A404,Board!Q$3:Q$1000,"="&amp;""),"")</f>
        <v/>
      </c>
      <c r="J404" t="str">
        <f ca="1">IF(TODAY()&gt;=$A404,COUNTIFS(Board!Q$3:Q$1000,"&lt;="&amp;B404,Board!R$3:R$1000,"="&amp;""),"")</f>
        <v/>
      </c>
      <c r="K404" t="str">
        <f t="shared" ca="1" si="30"/>
        <v/>
      </c>
      <c r="L404" t="str">
        <f ca="1">IF(TODAY()&gt;=A404,COUNTIFS(Board!R$3:R$1000,"&lt;="&amp;A404),"")</f>
        <v/>
      </c>
      <c r="M404" t="str">
        <f t="shared" ca="1" si="27"/>
        <v/>
      </c>
    </row>
    <row r="405" spans="1:13" x14ac:dyDescent="0.25">
      <c r="A405" s="4">
        <v>43202</v>
      </c>
      <c r="B405" t="str">
        <f ca="1">IF(TODAY()&gt;=$A405,COUNTIFS(Board!K$3:K$1000,"&lt;="&amp;A405,Board!L$3:L$1000,"="&amp;""),"")</f>
        <v/>
      </c>
      <c r="C405" t="str">
        <f ca="1">IF(TODAY()&gt;=$A405,COUNTIFS(Board!L$3:L$1000,"&lt;="&amp;B405,Board!M$3:M$1000,"="&amp;""),"")</f>
        <v/>
      </c>
      <c r="D405" t="str">
        <f ca="1">IF(TODAY()&gt;=$A405,COUNTIFS(Board!M$3:M$1000,"&lt;="&amp;C405,Board!N$3:N$1000,"="&amp;""),"")</f>
        <v/>
      </c>
      <c r="E405" t="str">
        <f t="shared" ca="1" si="28"/>
        <v/>
      </c>
      <c r="F405" t="str">
        <f ca="1">IF(TODAY()&gt;=$A405,COUNTIFS(Board!N$3:N$1000,"&lt;="&amp;A405,Board!O$3:O$1000,"="&amp;""),"")</f>
        <v/>
      </c>
      <c r="G405" t="str">
        <f ca="1">IF(TODAY()&gt;=$A405,COUNTIFS(Board!O$3:O$1000,"&lt;="&amp;B405,Board!P$3:P$1000,"="&amp;""),"")</f>
        <v/>
      </c>
      <c r="H405" t="str">
        <f t="shared" ca="1" si="29"/>
        <v/>
      </c>
      <c r="I405" t="str">
        <f ca="1">IF(TODAY()&gt;=$A405,COUNTIFS(Board!P$3:P$1000,"&lt;="&amp;A405,Board!Q$3:Q$1000,"="&amp;""),"")</f>
        <v/>
      </c>
      <c r="J405" t="str">
        <f ca="1">IF(TODAY()&gt;=$A405,COUNTIFS(Board!Q$3:Q$1000,"&lt;="&amp;B405,Board!R$3:R$1000,"="&amp;""),"")</f>
        <v/>
      </c>
      <c r="K405" t="str">
        <f t="shared" ca="1" si="30"/>
        <v/>
      </c>
      <c r="L405" t="str">
        <f ca="1">IF(TODAY()&gt;=A405,COUNTIFS(Board!R$3:R$1000,"&lt;="&amp;A405),"")</f>
        <v/>
      </c>
      <c r="M405" t="str">
        <f t="shared" ca="1" si="27"/>
        <v/>
      </c>
    </row>
    <row r="406" spans="1:13" x14ac:dyDescent="0.25">
      <c r="A406" s="4">
        <v>43203</v>
      </c>
      <c r="B406" t="str">
        <f ca="1">IF(TODAY()&gt;=$A406,COUNTIFS(Board!K$3:K$1000,"&lt;="&amp;A406,Board!L$3:L$1000,"="&amp;""),"")</f>
        <v/>
      </c>
      <c r="C406" t="str">
        <f ca="1">IF(TODAY()&gt;=$A406,COUNTIFS(Board!L$3:L$1000,"&lt;="&amp;B406,Board!M$3:M$1000,"="&amp;""),"")</f>
        <v/>
      </c>
      <c r="D406" t="str">
        <f ca="1">IF(TODAY()&gt;=$A406,COUNTIFS(Board!M$3:M$1000,"&lt;="&amp;C406,Board!N$3:N$1000,"="&amp;""),"")</f>
        <v/>
      </c>
      <c r="E406" t="str">
        <f t="shared" ca="1" si="28"/>
        <v/>
      </c>
      <c r="F406" t="str">
        <f ca="1">IF(TODAY()&gt;=$A406,COUNTIFS(Board!N$3:N$1000,"&lt;="&amp;A406,Board!O$3:O$1000,"="&amp;""),"")</f>
        <v/>
      </c>
      <c r="G406" t="str">
        <f ca="1">IF(TODAY()&gt;=$A406,COUNTIFS(Board!O$3:O$1000,"&lt;="&amp;B406,Board!P$3:P$1000,"="&amp;""),"")</f>
        <v/>
      </c>
      <c r="H406" t="str">
        <f t="shared" ca="1" si="29"/>
        <v/>
      </c>
      <c r="I406" t="str">
        <f ca="1">IF(TODAY()&gt;=$A406,COUNTIFS(Board!P$3:P$1000,"&lt;="&amp;A406,Board!Q$3:Q$1000,"="&amp;""),"")</f>
        <v/>
      </c>
      <c r="J406" t="str">
        <f ca="1">IF(TODAY()&gt;=$A406,COUNTIFS(Board!Q$3:Q$1000,"&lt;="&amp;B406,Board!R$3:R$1000,"="&amp;""),"")</f>
        <v/>
      </c>
      <c r="K406" t="str">
        <f t="shared" ca="1" si="30"/>
        <v/>
      </c>
      <c r="L406" t="str">
        <f ca="1">IF(TODAY()&gt;=A406,COUNTIFS(Board!R$3:R$1000,"&lt;="&amp;A406),"")</f>
        <v/>
      </c>
      <c r="M406" t="str">
        <f t="shared" ca="1" si="27"/>
        <v/>
      </c>
    </row>
    <row r="407" spans="1:13" x14ac:dyDescent="0.25">
      <c r="A407" s="4">
        <v>43204</v>
      </c>
      <c r="B407" t="str">
        <f ca="1">IF(TODAY()&gt;=$A407,COUNTIFS(Board!K$3:K$1000,"&lt;="&amp;A407,Board!L$3:L$1000,"="&amp;""),"")</f>
        <v/>
      </c>
      <c r="C407" t="str">
        <f ca="1">IF(TODAY()&gt;=$A407,COUNTIFS(Board!L$3:L$1000,"&lt;="&amp;B407,Board!M$3:M$1000,"="&amp;""),"")</f>
        <v/>
      </c>
      <c r="D407" t="str">
        <f ca="1">IF(TODAY()&gt;=$A407,COUNTIFS(Board!M$3:M$1000,"&lt;="&amp;C407,Board!N$3:N$1000,"="&amp;""),"")</f>
        <v/>
      </c>
      <c r="E407" t="str">
        <f t="shared" ca="1" si="28"/>
        <v/>
      </c>
      <c r="F407" t="str">
        <f ca="1">IF(TODAY()&gt;=$A407,COUNTIFS(Board!N$3:N$1000,"&lt;="&amp;A407,Board!O$3:O$1000,"="&amp;""),"")</f>
        <v/>
      </c>
      <c r="G407" t="str">
        <f ca="1">IF(TODAY()&gt;=$A407,COUNTIFS(Board!O$3:O$1000,"&lt;="&amp;B407,Board!P$3:P$1000,"="&amp;""),"")</f>
        <v/>
      </c>
      <c r="H407" t="str">
        <f t="shared" ca="1" si="29"/>
        <v/>
      </c>
      <c r="I407" t="str">
        <f ca="1">IF(TODAY()&gt;=$A407,COUNTIFS(Board!P$3:P$1000,"&lt;="&amp;A407,Board!Q$3:Q$1000,"="&amp;""),"")</f>
        <v/>
      </c>
      <c r="J407" t="str">
        <f ca="1">IF(TODAY()&gt;=$A407,COUNTIFS(Board!Q$3:Q$1000,"&lt;="&amp;B407,Board!R$3:R$1000,"="&amp;""),"")</f>
        <v/>
      </c>
      <c r="K407" t="str">
        <f t="shared" ca="1" si="30"/>
        <v/>
      </c>
      <c r="L407" t="str">
        <f ca="1">IF(TODAY()&gt;=A407,COUNTIFS(Board!R$3:R$1000,"&lt;="&amp;A407),"")</f>
        <v/>
      </c>
      <c r="M407" t="str">
        <f t="shared" ca="1" si="27"/>
        <v/>
      </c>
    </row>
    <row r="408" spans="1:13" x14ac:dyDescent="0.25">
      <c r="A408" s="4">
        <v>43205</v>
      </c>
      <c r="B408" t="str">
        <f ca="1">IF(TODAY()&gt;=$A408,COUNTIFS(Board!K$3:K$1000,"&lt;="&amp;A408,Board!L$3:L$1000,"="&amp;""),"")</f>
        <v/>
      </c>
      <c r="C408" t="str">
        <f ca="1">IF(TODAY()&gt;=$A408,COUNTIFS(Board!L$3:L$1000,"&lt;="&amp;B408,Board!M$3:M$1000,"="&amp;""),"")</f>
        <v/>
      </c>
      <c r="D408" t="str">
        <f ca="1">IF(TODAY()&gt;=$A408,COUNTIFS(Board!M$3:M$1000,"&lt;="&amp;C408,Board!N$3:N$1000,"="&amp;""),"")</f>
        <v/>
      </c>
      <c r="E408" t="str">
        <f t="shared" ca="1" si="28"/>
        <v/>
      </c>
      <c r="F408" t="str">
        <f ca="1">IF(TODAY()&gt;=$A408,COUNTIFS(Board!N$3:N$1000,"&lt;="&amp;A408,Board!O$3:O$1000,"="&amp;""),"")</f>
        <v/>
      </c>
      <c r="G408" t="str">
        <f ca="1">IF(TODAY()&gt;=$A408,COUNTIFS(Board!O$3:O$1000,"&lt;="&amp;B408,Board!P$3:P$1000,"="&amp;""),"")</f>
        <v/>
      </c>
      <c r="H408" t="str">
        <f t="shared" ca="1" si="29"/>
        <v/>
      </c>
      <c r="I408" t="str">
        <f ca="1">IF(TODAY()&gt;=$A408,COUNTIFS(Board!P$3:P$1000,"&lt;="&amp;A408,Board!Q$3:Q$1000,"="&amp;""),"")</f>
        <v/>
      </c>
      <c r="J408" t="str">
        <f ca="1">IF(TODAY()&gt;=$A408,COUNTIFS(Board!Q$3:Q$1000,"&lt;="&amp;B408,Board!R$3:R$1000,"="&amp;""),"")</f>
        <v/>
      </c>
      <c r="K408" t="str">
        <f t="shared" ca="1" si="30"/>
        <v/>
      </c>
      <c r="L408" t="str">
        <f ca="1">IF(TODAY()&gt;=A408,COUNTIFS(Board!R$3:R$1000,"&lt;="&amp;A408),"")</f>
        <v/>
      </c>
      <c r="M408" t="str">
        <f t="shared" ca="1" si="27"/>
        <v/>
      </c>
    </row>
    <row r="409" spans="1:13" x14ac:dyDescent="0.25">
      <c r="A409" s="4">
        <v>43206</v>
      </c>
      <c r="B409" t="str">
        <f ca="1">IF(TODAY()&gt;=$A409,COUNTIFS(Board!K$3:K$1000,"&lt;="&amp;A409,Board!L$3:L$1000,"="&amp;""),"")</f>
        <v/>
      </c>
      <c r="C409" t="str">
        <f ca="1">IF(TODAY()&gt;=$A409,COUNTIFS(Board!L$3:L$1000,"&lt;="&amp;B409,Board!M$3:M$1000,"="&amp;""),"")</f>
        <v/>
      </c>
      <c r="D409" t="str">
        <f ca="1">IF(TODAY()&gt;=$A409,COUNTIFS(Board!M$3:M$1000,"&lt;="&amp;C409,Board!N$3:N$1000,"="&amp;""),"")</f>
        <v/>
      </c>
      <c r="E409" t="str">
        <f t="shared" ca="1" si="28"/>
        <v/>
      </c>
      <c r="F409" t="str">
        <f ca="1">IF(TODAY()&gt;=$A409,COUNTIFS(Board!N$3:N$1000,"&lt;="&amp;A409,Board!O$3:O$1000,"="&amp;""),"")</f>
        <v/>
      </c>
      <c r="G409" t="str">
        <f ca="1">IF(TODAY()&gt;=$A409,COUNTIFS(Board!O$3:O$1000,"&lt;="&amp;B409,Board!P$3:P$1000,"="&amp;""),"")</f>
        <v/>
      </c>
      <c r="H409" t="str">
        <f t="shared" ca="1" si="29"/>
        <v/>
      </c>
      <c r="I409" t="str">
        <f ca="1">IF(TODAY()&gt;=$A409,COUNTIFS(Board!P$3:P$1000,"&lt;="&amp;A409,Board!Q$3:Q$1000,"="&amp;""),"")</f>
        <v/>
      </c>
      <c r="J409" t="str">
        <f ca="1">IF(TODAY()&gt;=$A409,COUNTIFS(Board!Q$3:Q$1000,"&lt;="&amp;B409,Board!R$3:R$1000,"="&amp;""),"")</f>
        <v/>
      </c>
      <c r="K409" t="str">
        <f t="shared" ca="1" si="30"/>
        <v/>
      </c>
      <c r="L409" t="str">
        <f ca="1">IF(TODAY()&gt;=A409,COUNTIFS(Board!R$3:R$1000,"&lt;="&amp;A409),"")</f>
        <v/>
      </c>
      <c r="M409" t="str">
        <f t="shared" ca="1" si="27"/>
        <v/>
      </c>
    </row>
    <row r="410" spans="1:13" x14ac:dyDescent="0.25">
      <c r="A410" s="4">
        <v>43207</v>
      </c>
      <c r="B410" t="str">
        <f ca="1">IF(TODAY()&gt;=$A410,COUNTIFS(Board!K$3:K$1000,"&lt;="&amp;A410,Board!L$3:L$1000,"="&amp;""),"")</f>
        <v/>
      </c>
      <c r="C410" t="str">
        <f ca="1">IF(TODAY()&gt;=$A410,COUNTIFS(Board!L$3:L$1000,"&lt;="&amp;B410,Board!M$3:M$1000,"="&amp;""),"")</f>
        <v/>
      </c>
      <c r="D410" t="str">
        <f ca="1">IF(TODAY()&gt;=$A410,COUNTIFS(Board!M$3:M$1000,"&lt;="&amp;C410,Board!N$3:N$1000,"="&amp;""),"")</f>
        <v/>
      </c>
      <c r="E410" t="str">
        <f t="shared" ca="1" si="28"/>
        <v/>
      </c>
      <c r="F410" t="str">
        <f ca="1">IF(TODAY()&gt;=$A410,COUNTIFS(Board!N$3:N$1000,"&lt;="&amp;A410,Board!O$3:O$1000,"="&amp;""),"")</f>
        <v/>
      </c>
      <c r="G410" t="str">
        <f ca="1">IF(TODAY()&gt;=$A410,COUNTIFS(Board!O$3:O$1000,"&lt;="&amp;B410,Board!P$3:P$1000,"="&amp;""),"")</f>
        <v/>
      </c>
      <c r="H410" t="str">
        <f t="shared" ca="1" si="29"/>
        <v/>
      </c>
      <c r="I410" t="str">
        <f ca="1">IF(TODAY()&gt;=$A410,COUNTIFS(Board!P$3:P$1000,"&lt;="&amp;A410,Board!Q$3:Q$1000,"="&amp;""),"")</f>
        <v/>
      </c>
      <c r="J410" t="str">
        <f ca="1">IF(TODAY()&gt;=$A410,COUNTIFS(Board!Q$3:Q$1000,"&lt;="&amp;B410,Board!R$3:R$1000,"="&amp;""),"")</f>
        <v/>
      </c>
      <c r="K410" t="str">
        <f t="shared" ca="1" si="30"/>
        <v/>
      </c>
      <c r="L410" t="str">
        <f ca="1">IF(TODAY()&gt;=A410,COUNTIFS(Board!R$3:R$1000,"&lt;="&amp;A410),"")</f>
        <v/>
      </c>
      <c r="M410" t="str">
        <f t="shared" ca="1" si="27"/>
        <v/>
      </c>
    </row>
    <row r="411" spans="1:13" x14ac:dyDescent="0.25">
      <c r="A411" s="4">
        <v>43208</v>
      </c>
      <c r="B411" t="str">
        <f ca="1">IF(TODAY()&gt;=$A411,COUNTIFS(Board!K$3:K$1000,"&lt;="&amp;A411,Board!L$3:L$1000,"="&amp;""),"")</f>
        <v/>
      </c>
      <c r="C411" t="str">
        <f ca="1">IF(TODAY()&gt;=$A411,COUNTIFS(Board!L$3:L$1000,"&lt;="&amp;B411,Board!M$3:M$1000,"="&amp;""),"")</f>
        <v/>
      </c>
      <c r="D411" t="str">
        <f ca="1">IF(TODAY()&gt;=$A411,COUNTIFS(Board!M$3:M$1000,"&lt;="&amp;C411,Board!N$3:N$1000,"="&amp;""),"")</f>
        <v/>
      </c>
      <c r="E411" t="str">
        <f t="shared" ca="1" si="28"/>
        <v/>
      </c>
      <c r="F411" t="str">
        <f ca="1">IF(TODAY()&gt;=$A411,COUNTIFS(Board!N$3:N$1000,"&lt;="&amp;A411,Board!O$3:O$1000,"="&amp;""),"")</f>
        <v/>
      </c>
      <c r="G411" t="str">
        <f ca="1">IF(TODAY()&gt;=$A411,COUNTIFS(Board!O$3:O$1000,"&lt;="&amp;B411,Board!P$3:P$1000,"="&amp;""),"")</f>
        <v/>
      </c>
      <c r="H411" t="str">
        <f t="shared" ca="1" si="29"/>
        <v/>
      </c>
      <c r="I411" t="str">
        <f ca="1">IF(TODAY()&gt;=$A411,COUNTIFS(Board!P$3:P$1000,"&lt;="&amp;A411,Board!Q$3:Q$1000,"="&amp;""),"")</f>
        <v/>
      </c>
      <c r="J411" t="str">
        <f ca="1">IF(TODAY()&gt;=$A411,COUNTIFS(Board!Q$3:Q$1000,"&lt;="&amp;B411,Board!R$3:R$1000,"="&amp;""),"")</f>
        <v/>
      </c>
      <c r="K411" t="str">
        <f t="shared" ca="1" si="30"/>
        <v/>
      </c>
      <c r="L411" t="str">
        <f ca="1">IF(TODAY()&gt;=A411,COUNTIFS(Board!R$3:R$1000,"&lt;="&amp;A411),"")</f>
        <v/>
      </c>
      <c r="M411" t="str">
        <f t="shared" ca="1" si="27"/>
        <v/>
      </c>
    </row>
    <row r="412" spans="1:13" x14ac:dyDescent="0.25">
      <c r="A412" s="4">
        <v>43209</v>
      </c>
      <c r="B412" t="str">
        <f ca="1">IF(TODAY()&gt;=$A412,COUNTIFS(Board!K$3:K$1000,"&lt;="&amp;A412,Board!L$3:L$1000,"="&amp;""),"")</f>
        <v/>
      </c>
      <c r="C412" t="str">
        <f ca="1">IF(TODAY()&gt;=$A412,COUNTIFS(Board!L$3:L$1000,"&lt;="&amp;B412,Board!M$3:M$1000,"="&amp;""),"")</f>
        <v/>
      </c>
      <c r="D412" t="str">
        <f ca="1">IF(TODAY()&gt;=$A412,COUNTIFS(Board!M$3:M$1000,"&lt;="&amp;C412,Board!N$3:N$1000,"="&amp;""),"")</f>
        <v/>
      </c>
      <c r="E412" t="str">
        <f t="shared" ca="1" si="28"/>
        <v/>
      </c>
      <c r="F412" t="str">
        <f ca="1">IF(TODAY()&gt;=$A412,COUNTIFS(Board!N$3:N$1000,"&lt;="&amp;A412,Board!O$3:O$1000,"="&amp;""),"")</f>
        <v/>
      </c>
      <c r="G412" t="str">
        <f ca="1">IF(TODAY()&gt;=$A412,COUNTIFS(Board!O$3:O$1000,"&lt;="&amp;B412,Board!P$3:P$1000,"="&amp;""),"")</f>
        <v/>
      </c>
      <c r="H412" t="str">
        <f t="shared" ca="1" si="29"/>
        <v/>
      </c>
      <c r="I412" t="str">
        <f ca="1">IF(TODAY()&gt;=$A412,COUNTIFS(Board!P$3:P$1000,"&lt;="&amp;A412,Board!Q$3:Q$1000,"="&amp;""),"")</f>
        <v/>
      </c>
      <c r="J412" t="str">
        <f ca="1">IF(TODAY()&gt;=$A412,COUNTIFS(Board!Q$3:Q$1000,"&lt;="&amp;B412,Board!R$3:R$1000,"="&amp;""),"")</f>
        <v/>
      </c>
      <c r="K412" t="str">
        <f t="shared" ca="1" si="30"/>
        <v/>
      </c>
      <c r="L412" t="str">
        <f ca="1">IF(TODAY()&gt;=A412,COUNTIFS(Board!R$3:R$1000,"&lt;="&amp;A412),"")</f>
        <v/>
      </c>
      <c r="M412" t="str">
        <f t="shared" ca="1" si="27"/>
        <v/>
      </c>
    </row>
    <row r="413" spans="1:13" x14ac:dyDescent="0.25">
      <c r="A413" s="4">
        <v>43210</v>
      </c>
      <c r="B413" t="str">
        <f ca="1">IF(TODAY()&gt;=$A413,COUNTIFS(Board!K$3:K$1000,"&lt;="&amp;A413,Board!L$3:L$1000,"="&amp;""),"")</f>
        <v/>
      </c>
      <c r="C413" t="str">
        <f ca="1">IF(TODAY()&gt;=$A413,COUNTIFS(Board!L$3:L$1000,"&lt;="&amp;B413,Board!M$3:M$1000,"="&amp;""),"")</f>
        <v/>
      </c>
      <c r="D413" t="str">
        <f ca="1">IF(TODAY()&gt;=$A413,COUNTIFS(Board!M$3:M$1000,"&lt;="&amp;C413,Board!N$3:N$1000,"="&amp;""),"")</f>
        <v/>
      </c>
      <c r="E413" t="str">
        <f t="shared" ca="1" si="28"/>
        <v/>
      </c>
      <c r="F413" t="str">
        <f ca="1">IF(TODAY()&gt;=$A413,COUNTIFS(Board!N$3:N$1000,"&lt;="&amp;A413,Board!O$3:O$1000,"="&amp;""),"")</f>
        <v/>
      </c>
      <c r="G413" t="str">
        <f ca="1">IF(TODAY()&gt;=$A413,COUNTIFS(Board!O$3:O$1000,"&lt;="&amp;B413,Board!P$3:P$1000,"="&amp;""),"")</f>
        <v/>
      </c>
      <c r="H413" t="str">
        <f t="shared" ca="1" si="29"/>
        <v/>
      </c>
      <c r="I413" t="str">
        <f ca="1">IF(TODAY()&gt;=$A413,COUNTIFS(Board!P$3:P$1000,"&lt;="&amp;A413,Board!Q$3:Q$1000,"="&amp;""),"")</f>
        <v/>
      </c>
      <c r="J413" t="str">
        <f ca="1">IF(TODAY()&gt;=$A413,COUNTIFS(Board!Q$3:Q$1000,"&lt;="&amp;B413,Board!R$3:R$1000,"="&amp;""),"")</f>
        <v/>
      </c>
      <c r="K413" t="str">
        <f t="shared" ca="1" si="30"/>
        <v/>
      </c>
      <c r="L413" t="str">
        <f ca="1">IF(TODAY()&gt;=A413,COUNTIFS(Board!R$3:R$1000,"&lt;="&amp;A413),"")</f>
        <v/>
      </c>
      <c r="M413" t="str">
        <f t="shared" ca="1" si="27"/>
        <v/>
      </c>
    </row>
    <row r="414" spans="1:13" x14ac:dyDescent="0.25">
      <c r="A414" s="4">
        <v>43211</v>
      </c>
      <c r="B414" t="str">
        <f ca="1">IF(TODAY()&gt;=$A414,COUNTIFS(Board!K$3:K$1000,"&lt;="&amp;A414,Board!L$3:L$1000,"="&amp;""),"")</f>
        <v/>
      </c>
      <c r="C414" t="str">
        <f ca="1">IF(TODAY()&gt;=$A414,COUNTIFS(Board!L$3:L$1000,"&lt;="&amp;B414,Board!M$3:M$1000,"="&amp;""),"")</f>
        <v/>
      </c>
      <c r="D414" t="str">
        <f ca="1">IF(TODAY()&gt;=$A414,COUNTIFS(Board!M$3:M$1000,"&lt;="&amp;C414,Board!N$3:N$1000,"="&amp;""),"")</f>
        <v/>
      </c>
      <c r="E414" t="str">
        <f t="shared" ca="1" si="28"/>
        <v/>
      </c>
      <c r="F414" t="str">
        <f ca="1">IF(TODAY()&gt;=$A414,COUNTIFS(Board!N$3:N$1000,"&lt;="&amp;A414,Board!O$3:O$1000,"="&amp;""),"")</f>
        <v/>
      </c>
      <c r="G414" t="str">
        <f ca="1">IF(TODAY()&gt;=$A414,COUNTIFS(Board!O$3:O$1000,"&lt;="&amp;B414,Board!P$3:P$1000,"="&amp;""),"")</f>
        <v/>
      </c>
      <c r="H414" t="str">
        <f t="shared" ca="1" si="29"/>
        <v/>
      </c>
      <c r="I414" t="str">
        <f ca="1">IF(TODAY()&gt;=$A414,COUNTIFS(Board!P$3:P$1000,"&lt;="&amp;A414,Board!Q$3:Q$1000,"="&amp;""),"")</f>
        <v/>
      </c>
      <c r="J414" t="str">
        <f ca="1">IF(TODAY()&gt;=$A414,COUNTIFS(Board!Q$3:Q$1000,"&lt;="&amp;B414,Board!R$3:R$1000,"="&amp;""),"")</f>
        <v/>
      </c>
      <c r="K414" t="str">
        <f t="shared" ca="1" si="30"/>
        <v/>
      </c>
      <c r="L414" t="str">
        <f ca="1">IF(TODAY()&gt;=A414,COUNTIFS(Board!R$3:R$1000,"&lt;="&amp;A414),"")</f>
        <v/>
      </c>
      <c r="M414" t="str">
        <f t="shared" ca="1" si="27"/>
        <v/>
      </c>
    </row>
    <row r="415" spans="1:13" x14ac:dyDescent="0.25">
      <c r="A415" s="4">
        <v>43212</v>
      </c>
      <c r="B415" t="str">
        <f ca="1">IF(TODAY()&gt;=$A415,COUNTIFS(Board!K$3:K$1000,"&lt;="&amp;A415,Board!L$3:L$1000,"="&amp;""),"")</f>
        <v/>
      </c>
      <c r="C415" t="str">
        <f ca="1">IF(TODAY()&gt;=$A415,COUNTIFS(Board!L$3:L$1000,"&lt;="&amp;B415,Board!M$3:M$1000,"="&amp;""),"")</f>
        <v/>
      </c>
      <c r="D415" t="str">
        <f ca="1">IF(TODAY()&gt;=$A415,COUNTIFS(Board!M$3:M$1000,"&lt;="&amp;C415,Board!N$3:N$1000,"="&amp;""),"")</f>
        <v/>
      </c>
      <c r="E415" t="str">
        <f t="shared" ca="1" si="28"/>
        <v/>
      </c>
      <c r="F415" t="str">
        <f ca="1">IF(TODAY()&gt;=$A415,COUNTIFS(Board!N$3:N$1000,"&lt;="&amp;A415,Board!O$3:O$1000,"="&amp;""),"")</f>
        <v/>
      </c>
      <c r="G415" t="str">
        <f ca="1">IF(TODAY()&gt;=$A415,COUNTIFS(Board!O$3:O$1000,"&lt;="&amp;B415,Board!P$3:P$1000,"="&amp;""),"")</f>
        <v/>
      </c>
      <c r="H415" t="str">
        <f t="shared" ca="1" si="29"/>
        <v/>
      </c>
      <c r="I415" t="str">
        <f ca="1">IF(TODAY()&gt;=$A415,COUNTIFS(Board!P$3:P$1000,"&lt;="&amp;A415,Board!Q$3:Q$1000,"="&amp;""),"")</f>
        <v/>
      </c>
      <c r="J415" t="str">
        <f ca="1">IF(TODAY()&gt;=$A415,COUNTIFS(Board!Q$3:Q$1000,"&lt;="&amp;B415,Board!R$3:R$1000,"="&amp;""),"")</f>
        <v/>
      </c>
      <c r="K415" t="str">
        <f t="shared" ca="1" si="30"/>
        <v/>
      </c>
      <c r="L415" t="str">
        <f ca="1">IF(TODAY()&gt;=A415,COUNTIFS(Board!R$3:R$1000,"&lt;="&amp;A415),"")</f>
        <v/>
      </c>
      <c r="M415" t="str">
        <f t="shared" ca="1" si="27"/>
        <v/>
      </c>
    </row>
    <row r="416" spans="1:13" x14ac:dyDescent="0.25">
      <c r="A416" s="4">
        <v>43213</v>
      </c>
      <c r="B416" t="str">
        <f ca="1">IF(TODAY()&gt;=$A416,COUNTIFS(Board!K$3:K$1000,"&lt;="&amp;A416,Board!L$3:L$1000,"="&amp;""),"")</f>
        <v/>
      </c>
      <c r="C416" t="str">
        <f ca="1">IF(TODAY()&gt;=$A416,COUNTIFS(Board!L$3:L$1000,"&lt;="&amp;B416,Board!M$3:M$1000,"="&amp;""),"")</f>
        <v/>
      </c>
      <c r="D416" t="str">
        <f ca="1">IF(TODAY()&gt;=$A416,COUNTIFS(Board!M$3:M$1000,"&lt;="&amp;C416,Board!N$3:N$1000,"="&amp;""),"")</f>
        <v/>
      </c>
      <c r="E416" t="str">
        <f t="shared" ca="1" si="28"/>
        <v/>
      </c>
      <c r="F416" t="str">
        <f ca="1">IF(TODAY()&gt;=$A416,COUNTIFS(Board!N$3:N$1000,"&lt;="&amp;A416,Board!O$3:O$1000,"="&amp;""),"")</f>
        <v/>
      </c>
      <c r="G416" t="str">
        <f ca="1">IF(TODAY()&gt;=$A416,COUNTIFS(Board!O$3:O$1000,"&lt;="&amp;B416,Board!P$3:P$1000,"="&amp;""),"")</f>
        <v/>
      </c>
      <c r="H416" t="str">
        <f t="shared" ca="1" si="29"/>
        <v/>
      </c>
      <c r="I416" t="str">
        <f ca="1">IF(TODAY()&gt;=$A416,COUNTIFS(Board!P$3:P$1000,"&lt;="&amp;A416,Board!Q$3:Q$1000,"="&amp;""),"")</f>
        <v/>
      </c>
      <c r="J416" t="str">
        <f ca="1">IF(TODAY()&gt;=$A416,COUNTIFS(Board!Q$3:Q$1000,"&lt;="&amp;B416,Board!R$3:R$1000,"="&amp;""),"")</f>
        <v/>
      </c>
      <c r="K416" t="str">
        <f t="shared" ca="1" si="30"/>
        <v/>
      </c>
      <c r="L416" t="str">
        <f ca="1">IF(TODAY()&gt;=A416,COUNTIFS(Board!R$3:R$1000,"&lt;="&amp;A416),"")</f>
        <v/>
      </c>
      <c r="M416" t="str">
        <f t="shared" ca="1" si="27"/>
        <v/>
      </c>
    </row>
    <row r="417" spans="1:13" x14ac:dyDescent="0.25">
      <c r="A417" s="4">
        <v>43214</v>
      </c>
      <c r="B417" t="str">
        <f ca="1">IF(TODAY()&gt;=$A417,COUNTIFS(Board!K$3:K$1000,"&lt;="&amp;A417,Board!L$3:L$1000,"="&amp;""),"")</f>
        <v/>
      </c>
      <c r="C417" t="str">
        <f ca="1">IF(TODAY()&gt;=$A417,COUNTIFS(Board!L$3:L$1000,"&lt;="&amp;B417,Board!M$3:M$1000,"="&amp;""),"")</f>
        <v/>
      </c>
      <c r="D417" t="str">
        <f ca="1">IF(TODAY()&gt;=$A417,COUNTIFS(Board!M$3:M$1000,"&lt;="&amp;C417,Board!N$3:N$1000,"="&amp;""),"")</f>
        <v/>
      </c>
      <c r="E417" t="str">
        <f t="shared" ca="1" si="28"/>
        <v/>
      </c>
      <c r="F417" t="str">
        <f ca="1">IF(TODAY()&gt;=$A417,COUNTIFS(Board!N$3:N$1000,"&lt;="&amp;A417,Board!O$3:O$1000,"="&amp;""),"")</f>
        <v/>
      </c>
      <c r="G417" t="str">
        <f ca="1">IF(TODAY()&gt;=$A417,COUNTIFS(Board!O$3:O$1000,"&lt;="&amp;B417,Board!P$3:P$1000,"="&amp;""),"")</f>
        <v/>
      </c>
      <c r="H417" t="str">
        <f t="shared" ca="1" si="29"/>
        <v/>
      </c>
      <c r="I417" t="str">
        <f ca="1">IF(TODAY()&gt;=$A417,COUNTIFS(Board!P$3:P$1000,"&lt;="&amp;A417,Board!Q$3:Q$1000,"="&amp;""),"")</f>
        <v/>
      </c>
      <c r="J417" t="str">
        <f ca="1">IF(TODAY()&gt;=$A417,COUNTIFS(Board!Q$3:Q$1000,"&lt;="&amp;B417,Board!R$3:R$1000,"="&amp;""),"")</f>
        <v/>
      </c>
      <c r="K417" t="str">
        <f t="shared" ca="1" si="30"/>
        <v/>
      </c>
      <c r="L417" t="str">
        <f ca="1">IF(TODAY()&gt;=A417,COUNTIFS(Board!R$3:R$1000,"&lt;="&amp;A417),"")</f>
        <v/>
      </c>
      <c r="M417" t="str">
        <f t="shared" ca="1" si="27"/>
        <v/>
      </c>
    </row>
    <row r="418" spans="1:13" x14ac:dyDescent="0.25">
      <c r="A418" s="4">
        <v>43215</v>
      </c>
      <c r="B418" t="str">
        <f ca="1">IF(TODAY()&gt;=$A418,COUNTIFS(Board!K$3:K$1000,"&lt;="&amp;A418,Board!L$3:L$1000,"="&amp;""),"")</f>
        <v/>
      </c>
      <c r="C418" t="str">
        <f ca="1">IF(TODAY()&gt;=$A418,COUNTIFS(Board!L$3:L$1000,"&lt;="&amp;B418,Board!M$3:M$1000,"="&amp;""),"")</f>
        <v/>
      </c>
      <c r="D418" t="str">
        <f ca="1">IF(TODAY()&gt;=$A418,COUNTIFS(Board!M$3:M$1000,"&lt;="&amp;C418,Board!N$3:N$1000,"="&amp;""),"")</f>
        <v/>
      </c>
      <c r="E418" t="str">
        <f t="shared" ca="1" si="28"/>
        <v/>
      </c>
      <c r="F418" t="str">
        <f ca="1">IF(TODAY()&gt;=$A418,COUNTIFS(Board!N$3:N$1000,"&lt;="&amp;A418,Board!O$3:O$1000,"="&amp;""),"")</f>
        <v/>
      </c>
      <c r="G418" t="str">
        <f ca="1">IF(TODAY()&gt;=$A418,COUNTIFS(Board!O$3:O$1000,"&lt;="&amp;B418,Board!P$3:P$1000,"="&amp;""),"")</f>
        <v/>
      </c>
      <c r="H418" t="str">
        <f t="shared" ca="1" si="29"/>
        <v/>
      </c>
      <c r="I418" t="str">
        <f ca="1">IF(TODAY()&gt;=$A418,COUNTIFS(Board!P$3:P$1000,"&lt;="&amp;A418,Board!Q$3:Q$1000,"="&amp;""),"")</f>
        <v/>
      </c>
      <c r="J418" t="str">
        <f ca="1">IF(TODAY()&gt;=$A418,COUNTIFS(Board!Q$3:Q$1000,"&lt;="&amp;B418,Board!R$3:R$1000,"="&amp;""),"")</f>
        <v/>
      </c>
      <c r="K418" t="str">
        <f t="shared" ca="1" si="30"/>
        <v/>
      </c>
      <c r="L418" t="str">
        <f ca="1">IF(TODAY()&gt;=A418,COUNTIFS(Board!R$3:R$1000,"&lt;="&amp;A418),"")</f>
        <v/>
      </c>
      <c r="M418" t="str">
        <f t="shared" ca="1" si="27"/>
        <v/>
      </c>
    </row>
    <row r="419" spans="1:13" x14ac:dyDescent="0.25">
      <c r="A419" s="4">
        <v>43216</v>
      </c>
      <c r="B419" t="str">
        <f ca="1">IF(TODAY()&gt;=$A419,COUNTIFS(Board!K$3:K$1000,"&lt;="&amp;A419,Board!L$3:L$1000,"="&amp;""),"")</f>
        <v/>
      </c>
      <c r="C419" t="str">
        <f ca="1">IF(TODAY()&gt;=$A419,COUNTIFS(Board!L$3:L$1000,"&lt;="&amp;B419,Board!M$3:M$1000,"="&amp;""),"")</f>
        <v/>
      </c>
      <c r="D419" t="str">
        <f ca="1">IF(TODAY()&gt;=$A419,COUNTIFS(Board!M$3:M$1000,"&lt;="&amp;C419,Board!N$3:N$1000,"="&amp;""),"")</f>
        <v/>
      </c>
      <c r="E419" t="str">
        <f t="shared" ca="1" si="28"/>
        <v/>
      </c>
      <c r="F419" t="str">
        <f ca="1">IF(TODAY()&gt;=$A419,COUNTIFS(Board!N$3:N$1000,"&lt;="&amp;A419,Board!O$3:O$1000,"="&amp;""),"")</f>
        <v/>
      </c>
      <c r="G419" t="str">
        <f ca="1">IF(TODAY()&gt;=$A419,COUNTIFS(Board!O$3:O$1000,"&lt;="&amp;B419,Board!P$3:P$1000,"="&amp;""),"")</f>
        <v/>
      </c>
      <c r="H419" t="str">
        <f t="shared" ca="1" si="29"/>
        <v/>
      </c>
      <c r="I419" t="str">
        <f ca="1">IF(TODAY()&gt;=$A419,COUNTIFS(Board!P$3:P$1000,"&lt;="&amp;A419,Board!Q$3:Q$1000,"="&amp;""),"")</f>
        <v/>
      </c>
      <c r="J419" t="str">
        <f ca="1">IF(TODAY()&gt;=$A419,COUNTIFS(Board!Q$3:Q$1000,"&lt;="&amp;B419,Board!R$3:R$1000,"="&amp;""),"")</f>
        <v/>
      </c>
      <c r="K419" t="str">
        <f t="shared" ca="1" si="30"/>
        <v/>
      </c>
      <c r="L419" t="str">
        <f ca="1">IF(TODAY()&gt;=A419,COUNTIFS(Board!R$3:R$1000,"&lt;="&amp;A419),"")</f>
        <v/>
      </c>
      <c r="M419" t="str">
        <f t="shared" ca="1" si="27"/>
        <v/>
      </c>
    </row>
    <row r="420" spans="1:13" x14ac:dyDescent="0.25">
      <c r="A420" s="4">
        <v>43217</v>
      </c>
      <c r="B420" t="str">
        <f ca="1">IF(TODAY()&gt;=$A420,COUNTIFS(Board!K$3:K$1000,"&lt;="&amp;A420,Board!L$3:L$1000,"="&amp;""),"")</f>
        <v/>
      </c>
      <c r="C420" t="str">
        <f ca="1">IF(TODAY()&gt;=$A420,COUNTIFS(Board!L$3:L$1000,"&lt;="&amp;B420,Board!M$3:M$1000,"="&amp;""),"")</f>
        <v/>
      </c>
      <c r="D420" t="str">
        <f ca="1">IF(TODAY()&gt;=$A420,COUNTIFS(Board!M$3:M$1000,"&lt;="&amp;C420,Board!N$3:N$1000,"="&amp;""),"")</f>
        <v/>
      </c>
      <c r="E420" t="str">
        <f t="shared" ca="1" si="28"/>
        <v/>
      </c>
      <c r="F420" t="str">
        <f ca="1">IF(TODAY()&gt;=$A420,COUNTIFS(Board!N$3:N$1000,"&lt;="&amp;A420,Board!O$3:O$1000,"="&amp;""),"")</f>
        <v/>
      </c>
      <c r="G420" t="str">
        <f ca="1">IF(TODAY()&gt;=$A420,COUNTIFS(Board!O$3:O$1000,"&lt;="&amp;B420,Board!P$3:P$1000,"="&amp;""),"")</f>
        <v/>
      </c>
      <c r="H420" t="str">
        <f t="shared" ca="1" si="29"/>
        <v/>
      </c>
      <c r="I420" t="str">
        <f ca="1">IF(TODAY()&gt;=$A420,COUNTIFS(Board!P$3:P$1000,"&lt;="&amp;A420,Board!Q$3:Q$1000,"="&amp;""),"")</f>
        <v/>
      </c>
      <c r="J420" t="str">
        <f ca="1">IF(TODAY()&gt;=$A420,COUNTIFS(Board!Q$3:Q$1000,"&lt;="&amp;B420,Board!R$3:R$1000,"="&amp;""),"")</f>
        <v/>
      </c>
      <c r="K420" t="str">
        <f t="shared" ca="1" si="30"/>
        <v/>
      </c>
      <c r="L420" t="str">
        <f ca="1">IF(TODAY()&gt;=A420,COUNTIFS(Board!R$3:R$1000,"&lt;="&amp;A420),"")</f>
        <v/>
      </c>
      <c r="M420" t="str">
        <f t="shared" ca="1" si="27"/>
        <v/>
      </c>
    </row>
    <row r="421" spans="1:13" x14ac:dyDescent="0.25">
      <c r="A421" s="4">
        <v>43218</v>
      </c>
      <c r="B421" t="str">
        <f ca="1">IF(TODAY()&gt;=$A421,COUNTIFS(Board!K$3:K$1000,"&lt;="&amp;A421,Board!L$3:L$1000,"="&amp;""),"")</f>
        <v/>
      </c>
      <c r="C421" t="str">
        <f ca="1">IF(TODAY()&gt;=$A421,COUNTIFS(Board!L$3:L$1000,"&lt;="&amp;B421,Board!M$3:M$1000,"="&amp;""),"")</f>
        <v/>
      </c>
      <c r="D421" t="str">
        <f ca="1">IF(TODAY()&gt;=$A421,COUNTIFS(Board!M$3:M$1000,"&lt;="&amp;C421,Board!N$3:N$1000,"="&amp;""),"")</f>
        <v/>
      </c>
      <c r="E421" t="str">
        <f t="shared" ca="1" si="28"/>
        <v/>
      </c>
      <c r="F421" t="str">
        <f ca="1">IF(TODAY()&gt;=$A421,COUNTIFS(Board!N$3:N$1000,"&lt;="&amp;A421,Board!O$3:O$1000,"="&amp;""),"")</f>
        <v/>
      </c>
      <c r="G421" t="str">
        <f ca="1">IF(TODAY()&gt;=$A421,COUNTIFS(Board!O$3:O$1000,"&lt;="&amp;B421,Board!P$3:P$1000,"="&amp;""),"")</f>
        <v/>
      </c>
      <c r="H421" t="str">
        <f t="shared" ca="1" si="29"/>
        <v/>
      </c>
      <c r="I421" t="str">
        <f ca="1">IF(TODAY()&gt;=$A421,COUNTIFS(Board!P$3:P$1000,"&lt;="&amp;A421,Board!Q$3:Q$1000,"="&amp;""),"")</f>
        <v/>
      </c>
      <c r="J421" t="str">
        <f ca="1">IF(TODAY()&gt;=$A421,COUNTIFS(Board!Q$3:Q$1000,"&lt;="&amp;B421,Board!R$3:R$1000,"="&amp;""),"")</f>
        <v/>
      </c>
      <c r="K421" t="str">
        <f t="shared" ca="1" si="30"/>
        <v/>
      </c>
      <c r="L421" t="str">
        <f ca="1">IF(TODAY()&gt;=A421,COUNTIFS(Board!R$3:R$1000,"&lt;="&amp;A421),"")</f>
        <v/>
      </c>
      <c r="M421" t="str">
        <f t="shared" ca="1" si="27"/>
        <v/>
      </c>
    </row>
    <row r="422" spans="1:13" x14ac:dyDescent="0.25">
      <c r="A422" s="4">
        <v>43219</v>
      </c>
      <c r="B422" t="str">
        <f ca="1">IF(TODAY()&gt;=$A422,COUNTIFS(Board!K$3:K$1000,"&lt;="&amp;A422,Board!L$3:L$1000,"="&amp;""),"")</f>
        <v/>
      </c>
      <c r="C422" t="str">
        <f ca="1">IF(TODAY()&gt;=$A422,COUNTIFS(Board!L$3:L$1000,"&lt;="&amp;B422,Board!M$3:M$1000,"="&amp;""),"")</f>
        <v/>
      </c>
      <c r="D422" t="str">
        <f ca="1">IF(TODAY()&gt;=$A422,COUNTIFS(Board!M$3:M$1000,"&lt;="&amp;C422,Board!N$3:N$1000,"="&amp;""),"")</f>
        <v/>
      </c>
      <c r="E422" t="str">
        <f t="shared" ca="1" si="28"/>
        <v/>
      </c>
      <c r="F422" t="str">
        <f ca="1">IF(TODAY()&gt;=$A422,COUNTIFS(Board!N$3:N$1000,"&lt;="&amp;A422,Board!O$3:O$1000,"="&amp;""),"")</f>
        <v/>
      </c>
      <c r="G422" t="str">
        <f ca="1">IF(TODAY()&gt;=$A422,COUNTIFS(Board!O$3:O$1000,"&lt;="&amp;B422,Board!P$3:P$1000,"="&amp;""),"")</f>
        <v/>
      </c>
      <c r="H422" t="str">
        <f t="shared" ca="1" si="29"/>
        <v/>
      </c>
      <c r="I422" t="str">
        <f ca="1">IF(TODAY()&gt;=$A422,COUNTIFS(Board!P$3:P$1000,"&lt;="&amp;A422,Board!Q$3:Q$1000,"="&amp;""),"")</f>
        <v/>
      </c>
      <c r="J422" t="str">
        <f ca="1">IF(TODAY()&gt;=$A422,COUNTIFS(Board!Q$3:Q$1000,"&lt;="&amp;B422,Board!R$3:R$1000,"="&amp;""),"")</f>
        <v/>
      </c>
      <c r="K422" t="str">
        <f t="shared" ca="1" si="30"/>
        <v/>
      </c>
      <c r="L422" t="str">
        <f ca="1">IF(TODAY()&gt;=A422,COUNTIFS(Board!R$3:R$1000,"&lt;="&amp;A422),"")</f>
        <v/>
      </c>
      <c r="M422" t="str">
        <f t="shared" ca="1" si="27"/>
        <v/>
      </c>
    </row>
    <row r="423" spans="1:13" x14ac:dyDescent="0.25">
      <c r="A423" s="4">
        <v>43220</v>
      </c>
      <c r="B423" t="str">
        <f ca="1">IF(TODAY()&gt;=$A423,COUNTIFS(Board!K$3:K$1000,"&lt;="&amp;A423,Board!L$3:L$1000,"="&amp;""),"")</f>
        <v/>
      </c>
      <c r="C423" t="str">
        <f ca="1">IF(TODAY()&gt;=$A423,COUNTIFS(Board!L$3:L$1000,"&lt;="&amp;B423,Board!M$3:M$1000,"="&amp;""),"")</f>
        <v/>
      </c>
      <c r="D423" t="str">
        <f ca="1">IF(TODAY()&gt;=$A423,COUNTIFS(Board!M$3:M$1000,"&lt;="&amp;C423,Board!N$3:N$1000,"="&amp;""),"")</f>
        <v/>
      </c>
      <c r="E423" t="str">
        <f t="shared" ca="1" si="28"/>
        <v/>
      </c>
      <c r="F423" t="str">
        <f ca="1">IF(TODAY()&gt;=$A423,COUNTIFS(Board!N$3:N$1000,"&lt;="&amp;A423,Board!O$3:O$1000,"="&amp;""),"")</f>
        <v/>
      </c>
      <c r="G423" t="str">
        <f ca="1">IF(TODAY()&gt;=$A423,COUNTIFS(Board!O$3:O$1000,"&lt;="&amp;B423,Board!P$3:P$1000,"="&amp;""),"")</f>
        <v/>
      </c>
      <c r="H423" t="str">
        <f t="shared" ca="1" si="29"/>
        <v/>
      </c>
      <c r="I423" t="str">
        <f ca="1">IF(TODAY()&gt;=$A423,COUNTIFS(Board!P$3:P$1000,"&lt;="&amp;A423,Board!Q$3:Q$1000,"="&amp;""),"")</f>
        <v/>
      </c>
      <c r="J423" t="str">
        <f ca="1">IF(TODAY()&gt;=$A423,COUNTIFS(Board!Q$3:Q$1000,"&lt;="&amp;B423,Board!R$3:R$1000,"="&amp;""),"")</f>
        <v/>
      </c>
      <c r="K423" t="str">
        <f t="shared" ca="1" si="30"/>
        <v/>
      </c>
      <c r="L423" t="str">
        <f ca="1">IF(TODAY()&gt;=A423,COUNTIFS(Board!R$3:R$1000,"&lt;="&amp;A423),"")</f>
        <v/>
      </c>
      <c r="M423" t="str">
        <f t="shared" ca="1" si="27"/>
        <v/>
      </c>
    </row>
    <row r="424" spans="1:13" x14ac:dyDescent="0.25">
      <c r="A424" s="4">
        <v>43221</v>
      </c>
      <c r="B424" t="str">
        <f ca="1">IF(TODAY()&gt;=$A424,COUNTIFS(Board!K$3:K$1000,"&lt;="&amp;A424,Board!L$3:L$1000,"="&amp;""),"")</f>
        <v/>
      </c>
      <c r="C424" t="str">
        <f ca="1">IF(TODAY()&gt;=$A424,COUNTIFS(Board!L$3:L$1000,"&lt;="&amp;B424,Board!M$3:M$1000,"="&amp;""),"")</f>
        <v/>
      </c>
      <c r="D424" t="str">
        <f ca="1">IF(TODAY()&gt;=$A424,COUNTIFS(Board!M$3:M$1000,"&lt;="&amp;C424,Board!N$3:N$1000,"="&amp;""),"")</f>
        <v/>
      </c>
      <c r="E424" t="str">
        <f t="shared" ca="1" si="28"/>
        <v/>
      </c>
      <c r="F424" t="str">
        <f ca="1">IF(TODAY()&gt;=$A424,COUNTIFS(Board!N$3:N$1000,"&lt;="&amp;A424,Board!O$3:O$1000,"="&amp;""),"")</f>
        <v/>
      </c>
      <c r="G424" t="str">
        <f ca="1">IF(TODAY()&gt;=$A424,COUNTIFS(Board!O$3:O$1000,"&lt;="&amp;B424,Board!P$3:P$1000,"="&amp;""),"")</f>
        <v/>
      </c>
      <c r="H424" t="str">
        <f t="shared" ca="1" si="29"/>
        <v/>
      </c>
      <c r="I424" t="str">
        <f ca="1">IF(TODAY()&gt;=$A424,COUNTIFS(Board!P$3:P$1000,"&lt;="&amp;A424,Board!Q$3:Q$1000,"="&amp;""),"")</f>
        <v/>
      </c>
      <c r="J424" t="str">
        <f ca="1">IF(TODAY()&gt;=$A424,COUNTIFS(Board!Q$3:Q$1000,"&lt;="&amp;B424,Board!R$3:R$1000,"="&amp;""),"")</f>
        <v/>
      </c>
      <c r="K424" t="str">
        <f t="shared" ca="1" si="30"/>
        <v/>
      </c>
      <c r="L424" t="str">
        <f ca="1">IF(TODAY()&gt;=A424,COUNTIFS(Board!R$3:R$1000,"&lt;="&amp;A424),"")</f>
        <v/>
      </c>
      <c r="M424" t="str">
        <f t="shared" ca="1" si="27"/>
        <v/>
      </c>
    </row>
    <row r="425" spans="1:13" x14ac:dyDescent="0.25">
      <c r="A425" s="4">
        <v>43222</v>
      </c>
      <c r="B425" t="str">
        <f ca="1">IF(TODAY()&gt;=$A425,COUNTIFS(Board!K$3:K$1000,"&lt;="&amp;A425,Board!L$3:L$1000,"="&amp;""),"")</f>
        <v/>
      </c>
      <c r="C425" t="str">
        <f ca="1">IF(TODAY()&gt;=$A425,COUNTIFS(Board!L$3:L$1000,"&lt;="&amp;B425,Board!M$3:M$1000,"="&amp;""),"")</f>
        <v/>
      </c>
      <c r="D425" t="str">
        <f ca="1">IF(TODAY()&gt;=$A425,COUNTIFS(Board!M$3:M$1000,"&lt;="&amp;C425,Board!N$3:N$1000,"="&amp;""),"")</f>
        <v/>
      </c>
      <c r="E425" t="str">
        <f t="shared" ca="1" si="28"/>
        <v/>
      </c>
      <c r="F425" t="str">
        <f ca="1">IF(TODAY()&gt;=$A425,COUNTIFS(Board!N$3:N$1000,"&lt;="&amp;A425,Board!O$3:O$1000,"="&amp;""),"")</f>
        <v/>
      </c>
      <c r="G425" t="str">
        <f ca="1">IF(TODAY()&gt;=$A425,COUNTIFS(Board!O$3:O$1000,"&lt;="&amp;B425,Board!P$3:P$1000,"="&amp;""),"")</f>
        <v/>
      </c>
      <c r="H425" t="str">
        <f t="shared" ca="1" si="29"/>
        <v/>
      </c>
      <c r="I425" t="str">
        <f ca="1">IF(TODAY()&gt;=$A425,COUNTIFS(Board!P$3:P$1000,"&lt;="&amp;A425,Board!Q$3:Q$1000,"="&amp;""),"")</f>
        <v/>
      </c>
      <c r="J425" t="str">
        <f ca="1">IF(TODAY()&gt;=$A425,COUNTIFS(Board!Q$3:Q$1000,"&lt;="&amp;B425,Board!R$3:R$1000,"="&amp;""),"")</f>
        <v/>
      </c>
      <c r="K425" t="str">
        <f t="shared" ca="1" si="30"/>
        <v/>
      </c>
      <c r="L425" t="str">
        <f ca="1">IF(TODAY()&gt;=A425,COUNTIFS(Board!R$3:R$1000,"&lt;="&amp;A425),"")</f>
        <v/>
      </c>
      <c r="M425" t="str">
        <f t="shared" ca="1" si="27"/>
        <v/>
      </c>
    </row>
    <row r="426" spans="1:13" x14ac:dyDescent="0.25">
      <c r="A426" s="4">
        <v>43223</v>
      </c>
      <c r="B426" t="str">
        <f ca="1">IF(TODAY()&gt;=$A426,COUNTIFS(Board!K$3:K$1000,"&lt;="&amp;A426,Board!L$3:L$1000,"="&amp;""),"")</f>
        <v/>
      </c>
      <c r="C426" t="str">
        <f ca="1">IF(TODAY()&gt;=$A426,COUNTIFS(Board!L$3:L$1000,"&lt;="&amp;B426,Board!M$3:M$1000,"="&amp;""),"")</f>
        <v/>
      </c>
      <c r="D426" t="str">
        <f ca="1">IF(TODAY()&gt;=$A426,COUNTIFS(Board!M$3:M$1000,"&lt;="&amp;C426,Board!N$3:N$1000,"="&amp;""),"")</f>
        <v/>
      </c>
      <c r="E426" t="str">
        <f t="shared" ca="1" si="28"/>
        <v/>
      </c>
      <c r="F426" t="str">
        <f ca="1">IF(TODAY()&gt;=$A426,COUNTIFS(Board!N$3:N$1000,"&lt;="&amp;A426,Board!O$3:O$1000,"="&amp;""),"")</f>
        <v/>
      </c>
      <c r="G426" t="str">
        <f ca="1">IF(TODAY()&gt;=$A426,COUNTIFS(Board!O$3:O$1000,"&lt;="&amp;B426,Board!P$3:P$1000,"="&amp;""),"")</f>
        <v/>
      </c>
      <c r="H426" t="str">
        <f t="shared" ca="1" si="29"/>
        <v/>
      </c>
      <c r="I426" t="str">
        <f ca="1">IF(TODAY()&gt;=$A426,COUNTIFS(Board!P$3:P$1000,"&lt;="&amp;A426,Board!Q$3:Q$1000,"="&amp;""),"")</f>
        <v/>
      </c>
      <c r="J426" t="str">
        <f ca="1">IF(TODAY()&gt;=$A426,COUNTIFS(Board!Q$3:Q$1000,"&lt;="&amp;B426,Board!R$3:R$1000,"="&amp;""),"")</f>
        <v/>
      </c>
      <c r="K426" t="str">
        <f t="shared" ca="1" si="30"/>
        <v/>
      </c>
      <c r="L426" t="str">
        <f ca="1">IF(TODAY()&gt;=A426,COUNTIFS(Board!R$3:R$1000,"&lt;="&amp;A426),"")</f>
        <v/>
      </c>
      <c r="M426" t="str">
        <f t="shared" ca="1" si="27"/>
        <v/>
      </c>
    </row>
    <row r="427" spans="1:13" x14ac:dyDescent="0.25">
      <c r="A427" s="4">
        <v>43224</v>
      </c>
      <c r="B427" t="str">
        <f ca="1">IF(TODAY()&gt;=$A427,COUNTIFS(Board!K$3:K$1000,"&lt;="&amp;A427,Board!L$3:L$1000,"="&amp;""),"")</f>
        <v/>
      </c>
      <c r="C427" t="str">
        <f ca="1">IF(TODAY()&gt;=$A427,COUNTIFS(Board!L$3:L$1000,"&lt;="&amp;B427,Board!M$3:M$1000,"="&amp;""),"")</f>
        <v/>
      </c>
      <c r="D427" t="str">
        <f ca="1">IF(TODAY()&gt;=$A427,COUNTIFS(Board!M$3:M$1000,"&lt;="&amp;C427,Board!N$3:N$1000,"="&amp;""),"")</f>
        <v/>
      </c>
      <c r="E427" t="str">
        <f t="shared" ca="1" si="28"/>
        <v/>
      </c>
      <c r="F427" t="str">
        <f ca="1">IF(TODAY()&gt;=$A427,COUNTIFS(Board!N$3:N$1000,"&lt;="&amp;A427,Board!O$3:O$1000,"="&amp;""),"")</f>
        <v/>
      </c>
      <c r="G427" t="str">
        <f ca="1">IF(TODAY()&gt;=$A427,COUNTIFS(Board!O$3:O$1000,"&lt;="&amp;B427,Board!P$3:P$1000,"="&amp;""),"")</f>
        <v/>
      </c>
      <c r="H427" t="str">
        <f t="shared" ca="1" si="29"/>
        <v/>
      </c>
      <c r="I427" t="str">
        <f ca="1">IF(TODAY()&gt;=$A427,COUNTIFS(Board!P$3:P$1000,"&lt;="&amp;A427,Board!Q$3:Q$1000,"="&amp;""),"")</f>
        <v/>
      </c>
      <c r="J427" t="str">
        <f ca="1">IF(TODAY()&gt;=$A427,COUNTIFS(Board!Q$3:Q$1000,"&lt;="&amp;B427,Board!R$3:R$1000,"="&amp;""),"")</f>
        <v/>
      </c>
      <c r="K427" t="str">
        <f t="shared" ca="1" si="30"/>
        <v/>
      </c>
      <c r="L427" t="str">
        <f ca="1">IF(TODAY()&gt;=A427,COUNTIFS(Board!R$3:R$1000,"&lt;="&amp;A427),"")</f>
        <v/>
      </c>
      <c r="M427" t="str">
        <f t="shared" ca="1" si="27"/>
        <v/>
      </c>
    </row>
    <row r="428" spans="1:13" x14ac:dyDescent="0.25">
      <c r="A428" s="4">
        <v>43225</v>
      </c>
      <c r="B428" t="str">
        <f ca="1">IF(TODAY()&gt;=$A428,COUNTIFS(Board!K$3:K$1000,"&lt;="&amp;A428,Board!L$3:L$1000,"="&amp;""),"")</f>
        <v/>
      </c>
      <c r="C428" t="str">
        <f ca="1">IF(TODAY()&gt;=$A428,COUNTIFS(Board!L$3:L$1000,"&lt;="&amp;B428,Board!M$3:M$1000,"="&amp;""),"")</f>
        <v/>
      </c>
      <c r="D428" t="str">
        <f ca="1">IF(TODAY()&gt;=$A428,COUNTIFS(Board!M$3:M$1000,"&lt;="&amp;C428,Board!N$3:N$1000,"="&amp;""),"")</f>
        <v/>
      </c>
      <c r="E428" t="str">
        <f t="shared" ca="1" si="28"/>
        <v/>
      </c>
      <c r="F428" t="str">
        <f ca="1">IF(TODAY()&gt;=$A428,COUNTIFS(Board!N$3:N$1000,"&lt;="&amp;A428,Board!O$3:O$1000,"="&amp;""),"")</f>
        <v/>
      </c>
      <c r="G428" t="str">
        <f ca="1">IF(TODAY()&gt;=$A428,COUNTIFS(Board!O$3:O$1000,"&lt;="&amp;B428,Board!P$3:P$1000,"="&amp;""),"")</f>
        <v/>
      </c>
      <c r="H428" t="str">
        <f t="shared" ca="1" si="29"/>
        <v/>
      </c>
      <c r="I428" t="str">
        <f ca="1">IF(TODAY()&gt;=$A428,COUNTIFS(Board!P$3:P$1000,"&lt;="&amp;A428,Board!Q$3:Q$1000,"="&amp;""),"")</f>
        <v/>
      </c>
      <c r="J428" t="str">
        <f ca="1">IF(TODAY()&gt;=$A428,COUNTIFS(Board!Q$3:Q$1000,"&lt;="&amp;B428,Board!R$3:R$1000,"="&amp;""),"")</f>
        <v/>
      </c>
      <c r="K428" t="str">
        <f t="shared" ca="1" si="30"/>
        <v/>
      </c>
      <c r="L428" t="str">
        <f ca="1">IF(TODAY()&gt;=A428,COUNTIFS(Board!R$3:R$1000,"&lt;="&amp;A428),"")</f>
        <v/>
      </c>
      <c r="M428" t="str">
        <f t="shared" ca="1" si="27"/>
        <v/>
      </c>
    </row>
    <row r="429" spans="1:13" x14ac:dyDescent="0.25">
      <c r="A429" s="4">
        <v>43226</v>
      </c>
      <c r="B429" t="str">
        <f ca="1">IF(TODAY()&gt;=$A429,COUNTIFS(Board!K$3:K$1000,"&lt;="&amp;A429,Board!L$3:L$1000,"="&amp;""),"")</f>
        <v/>
      </c>
      <c r="C429" t="str">
        <f ca="1">IF(TODAY()&gt;=$A429,COUNTIFS(Board!L$3:L$1000,"&lt;="&amp;B429,Board!M$3:M$1000,"="&amp;""),"")</f>
        <v/>
      </c>
      <c r="D429" t="str">
        <f ca="1">IF(TODAY()&gt;=$A429,COUNTIFS(Board!M$3:M$1000,"&lt;="&amp;C429,Board!N$3:N$1000,"="&amp;""),"")</f>
        <v/>
      </c>
      <c r="E429" t="str">
        <f t="shared" ca="1" si="28"/>
        <v/>
      </c>
      <c r="F429" t="str">
        <f ca="1">IF(TODAY()&gt;=$A429,COUNTIFS(Board!N$3:N$1000,"&lt;="&amp;A429,Board!O$3:O$1000,"="&amp;""),"")</f>
        <v/>
      </c>
      <c r="G429" t="str">
        <f ca="1">IF(TODAY()&gt;=$A429,COUNTIFS(Board!O$3:O$1000,"&lt;="&amp;B429,Board!P$3:P$1000,"="&amp;""),"")</f>
        <v/>
      </c>
      <c r="H429" t="str">
        <f t="shared" ca="1" si="29"/>
        <v/>
      </c>
      <c r="I429" t="str">
        <f ca="1">IF(TODAY()&gt;=$A429,COUNTIFS(Board!P$3:P$1000,"&lt;="&amp;A429,Board!Q$3:Q$1000,"="&amp;""),"")</f>
        <v/>
      </c>
      <c r="J429" t="str">
        <f ca="1">IF(TODAY()&gt;=$A429,COUNTIFS(Board!Q$3:Q$1000,"&lt;="&amp;B429,Board!R$3:R$1000,"="&amp;""),"")</f>
        <v/>
      </c>
      <c r="K429" t="str">
        <f t="shared" ca="1" si="30"/>
        <v/>
      </c>
      <c r="L429" t="str">
        <f ca="1">IF(TODAY()&gt;=A429,COUNTIFS(Board!R$3:R$1000,"&lt;="&amp;A429),"")</f>
        <v/>
      </c>
      <c r="M429" t="str">
        <f t="shared" ca="1" si="27"/>
        <v/>
      </c>
    </row>
    <row r="430" spans="1:13" x14ac:dyDescent="0.25">
      <c r="A430" s="4">
        <v>43227</v>
      </c>
      <c r="B430" t="str">
        <f ca="1">IF(TODAY()&gt;=$A430,COUNTIFS(Board!K$3:K$1000,"&lt;="&amp;A430,Board!L$3:L$1000,"="&amp;""),"")</f>
        <v/>
      </c>
      <c r="C430" t="str">
        <f ca="1">IF(TODAY()&gt;=$A430,COUNTIFS(Board!L$3:L$1000,"&lt;="&amp;B430,Board!M$3:M$1000,"="&amp;""),"")</f>
        <v/>
      </c>
      <c r="D430" t="str">
        <f ca="1">IF(TODAY()&gt;=$A430,COUNTIFS(Board!M$3:M$1000,"&lt;="&amp;C430,Board!N$3:N$1000,"="&amp;""),"")</f>
        <v/>
      </c>
      <c r="E430" t="str">
        <f t="shared" ca="1" si="28"/>
        <v/>
      </c>
      <c r="F430" t="str">
        <f ca="1">IF(TODAY()&gt;=$A430,COUNTIFS(Board!N$3:N$1000,"&lt;="&amp;A430,Board!O$3:O$1000,"="&amp;""),"")</f>
        <v/>
      </c>
      <c r="G430" t="str">
        <f ca="1">IF(TODAY()&gt;=$A430,COUNTIFS(Board!O$3:O$1000,"&lt;="&amp;B430,Board!P$3:P$1000,"="&amp;""),"")</f>
        <v/>
      </c>
      <c r="H430" t="str">
        <f t="shared" ca="1" si="29"/>
        <v/>
      </c>
      <c r="I430" t="str">
        <f ca="1">IF(TODAY()&gt;=$A430,COUNTIFS(Board!P$3:P$1000,"&lt;="&amp;A430,Board!Q$3:Q$1000,"="&amp;""),"")</f>
        <v/>
      </c>
      <c r="J430" t="str">
        <f ca="1">IF(TODAY()&gt;=$A430,COUNTIFS(Board!Q$3:Q$1000,"&lt;="&amp;B430,Board!R$3:R$1000,"="&amp;""),"")</f>
        <v/>
      </c>
      <c r="K430" t="str">
        <f t="shared" ca="1" si="30"/>
        <v/>
      </c>
      <c r="L430" t="str">
        <f ca="1">IF(TODAY()&gt;=A430,COUNTIFS(Board!R$3:R$1000,"&lt;="&amp;A430),"")</f>
        <v/>
      </c>
      <c r="M430" t="str">
        <f t="shared" ca="1" si="27"/>
        <v/>
      </c>
    </row>
    <row r="431" spans="1:13" x14ac:dyDescent="0.25">
      <c r="A431" s="4">
        <v>43228</v>
      </c>
      <c r="B431" t="str">
        <f ca="1">IF(TODAY()&gt;=$A431,COUNTIFS(Board!K$3:K$1000,"&lt;="&amp;A431,Board!L$3:L$1000,"="&amp;""),"")</f>
        <v/>
      </c>
      <c r="C431" t="str">
        <f ca="1">IF(TODAY()&gt;=$A431,COUNTIFS(Board!L$3:L$1000,"&lt;="&amp;B431,Board!M$3:M$1000,"="&amp;""),"")</f>
        <v/>
      </c>
      <c r="D431" t="str">
        <f ca="1">IF(TODAY()&gt;=$A431,COUNTIFS(Board!M$3:M$1000,"&lt;="&amp;C431,Board!N$3:N$1000,"="&amp;""),"")</f>
        <v/>
      </c>
      <c r="E431" t="str">
        <f t="shared" ca="1" si="28"/>
        <v/>
      </c>
      <c r="F431" t="str">
        <f ca="1">IF(TODAY()&gt;=$A431,COUNTIFS(Board!N$3:N$1000,"&lt;="&amp;A431,Board!O$3:O$1000,"="&amp;""),"")</f>
        <v/>
      </c>
      <c r="G431" t="str">
        <f ca="1">IF(TODAY()&gt;=$A431,COUNTIFS(Board!O$3:O$1000,"&lt;="&amp;B431,Board!P$3:P$1000,"="&amp;""),"")</f>
        <v/>
      </c>
      <c r="H431" t="str">
        <f t="shared" ca="1" si="29"/>
        <v/>
      </c>
      <c r="I431" t="str">
        <f ca="1">IF(TODAY()&gt;=$A431,COUNTIFS(Board!P$3:P$1000,"&lt;="&amp;A431,Board!Q$3:Q$1000,"="&amp;""),"")</f>
        <v/>
      </c>
      <c r="J431" t="str">
        <f ca="1">IF(TODAY()&gt;=$A431,COUNTIFS(Board!Q$3:Q$1000,"&lt;="&amp;B431,Board!R$3:R$1000,"="&amp;""),"")</f>
        <v/>
      </c>
      <c r="K431" t="str">
        <f t="shared" ca="1" si="30"/>
        <v/>
      </c>
      <c r="L431" t="str">
        <f ca="1">IF(TODAY()&gt;=A431,COUNTIFS(Board!R$3:R$1000,"&lt;="&amp;A431),"")</f>
        <v/>
      </c>
      <c r="M431" t="str">
        <f t="shared" ca="1" si="27"/>
        <v/>
      </c>
    </row>
    <row r="432" spans="1:13" x14ac:dyDescent="0.25">
      <c r="A432" s="4">
        <v>43229</v>
      </c>
      <c r="B432" t="str">
        <f ca="1">IF(TODAY()&gt;=$A432,COUNTIFS(Board!K$3:K$1000,"&lt;="&amp;A432,Board!L$3:L$1000,"="&amp;""),"")</f>
        <v/>
      </c>
      <c r="C432" t="str">
        <f ca="1">IF(TODAY()&gt;=$A432,COUNTIFS(Board!L$3:L$1000,"&lt;="&amp;B432,Board!M$3:M$1000,"="&amp;""),"")</f>
        <v/>
      </c>
      <c r="D432" t="str">
        <f ca="1">IF(TODAY()&gt;=$A432,COUNTIFS(Board!M$3:M$1000,"&lt;="&amp;C432,Board!N$3:N$1000,"="&amp;""),"")</f>
        <v/>
      </c>
      <c r="E432" t="str">
        <f t="shared" ca="1" si="28"/>
        <v/>
      </c>
      <c r="F432" t="str">
        <f ca="1">IF(TODAY()&gt;=$A432,COUNTIFS(Board!N$3:N$1000,"&lt;="&amp;A432,Board!O$3:O$1000,"="&amp;""),"")</f>
        <v/>
      </c>
      <c r="G432" t="str">
        <f ca="1">IF(TODAY()&gt;=$A432,COUNTIFS(Board!O$3:O$1000,"&lt;="&amp;B432,Board!P$3:P$1000,"="&amp;""),"")</f>
        <v/>
      </c>
      <c r="H432" t="str">
        <f t="shared" ca="1" si="29"/>
        <v/>
      </c>
      <c r="I432" t="str">
        <f ca="1">IF(TODAY()&gt;=$A432,COUNTIFS(Board!P$3:P$1000,"&lt;="&amp;A432,Board!Q$3:Q$1000,"="&amp;""),"")</f>
        <v/>
      </c>
      <c r="J432" t="str">
        <f ca="1">IF(TODAY()&gt;=$A432,COUNTIFS(Board!Q$3:Q$1000,"&lt;="&amp;B432,Board!R$3:R$1000,"="&amp;""),"")</f>
        <v/>
      </c>
      <c r="K432" t="str">
        <f t="shared" ca="1" si="30"/>
        <v/>
      </c>
      <c r="L432" t="str">
        <f ca="1">IF(TODAY()&gt;=A432,COUNTIFS(Board!R$3:R$1000,"&lt;="&amp;A432),"")</f>
        <v/>
      </c>
      <c r="M432" t="str">
        <f t="shared" ca="1" si="27"/>
        <v/>
      </c>
    </row>
    <row r="433" spans="1:13" x14ac:dyDescent="0.25">
      <c r="A433" s="4">
        <v>43230</v>
      </c>
      <c r="B433" t="str">
        <f ca="1">IF(TODAY()&gt;=$A433,COUNTIFS(Board!K$3:K$1000,"&lt;="&amp;A433,Board!L$3:L$1000,"="&amp;""),"")</f>
        <v/>
      </c>
      <c r="C433" t="str">
        <f ca="1">IF(TODAY()&gt;=$A433,COUNTIFS(Board!L$3:L$1000,"&lt;="&amp;B433,Board!M$3:M$1000,"="&amp;""),"")</f>
        <v/>
      </c>
      <c r="D433" t="str">
        <f ca="1">IF(TODAY()&gt;=$A433,COUNTIFS(Board!M$3:M$1000,"&lt;="&amp;C433,Board!N$3:N$1000,"="&amp;""),"")</f>
        <v/>
      </c>
      <c r="E433" t="str">
        <f t="shared" ca="1" si="28"/>
        <v/>
      </c>
      <c r="F433" t="str">
        <f ca="1">IF(TODAY()&gt;=$A433,COUNTIFS(Board!N$3:N$1000,"&lt;="&amp;A433,Board!O$3:O$1000,"="&amp;""),"")</f>
        <v/>
      </c>
      <c r="G433" t="str">
        <f ca="1">IF(TODAY()&gt;=$A433,COUNTIFS(Board!O$3:O$1000,"&lt;="&amp;B433,Board!P$3:P$1000,"="&amp;""),"")</f>
        <v/>
      </c>
      <c r="H433" t="str">
        <f t="shared" ca="1" si="29"/>
        <v/>
      </c>
      <c r="I433" t="str">
        <f ca="1">IF(TODAY()&gt;=$A433,COUNTIFS(Board!P$3:P$1000,"&lt;="&amp;A433,Board!Q$3:Q$1000,"="&amp;""),"")</f>
        <v/>
      </c>
      <c r="J433" t="str">
        <f ca="1">IF(TODAY()&gt;=$A433,COUNTIFS(Board!Q$3:Q$1000,"&lt;="&amp;B433,Board!R$3:R$1000,"="&amp;""),"")</f>
        <v/>
      </c>
      <c r="K433" t="str">
        <f t="shared" ca="1" si="30"/>
        <v/>
      </c>
      <c r="L433" t="str">
        <f ca="1">IF(TODAY()&gt;=A433,COUNTIFS(Board!R$3:R$1000,"&lt;="&amp;A433),"")</f>
        <v/>
      </c>
      <c r="M433" t="str">
        <f t="shared" ca="1" si="27"/>
        <v/>
      </c>
    </row>
    <row r="434" spans="1:13" x14ac:dyDescent="0.25">
      <c r="A434" s="4">
        <v>43231</v>
      </c>
      <c r="B434" t="str">
        <f ca="1">IF(TODAY()&gt;=$A434,COUNTIFS(Board!K$3:K$1000,"&lt;="&amp;A434,Board!L$3:L$1000,"="&amp;""),"")</f>
        <v/>
      </c>
      <c r="C434" t="str">
        <f ca="1">IF(TODAY()&gt;=$A434,COUNTIFS(Board!L$3:L$1000,"&lt;="&amp;B434,Board!M$3:M$1000,"="&amp;""),"")</f>
        <v/>
      </c>
      <c r="D434" t="str">
        <f ca="1">IF(TODAY()&gt;=$A434,COUNTIFS(Board!M$3:M$1000,"&lt;="&amp;C434,Board!N$3:N$1000,"="&amp;""),"")</f>
        <v/>
      </c>
      <c r="E434" t="str">
        <f t="shared" ca="1" si="28"/>
        <v/>
      </c>
      <c r="F434" t="str">
        <f ca="1">IF(TODAY()&gt;=$A434,COUNTIFS(Board!N$3:N$1000,"&lt;="&amp;A434,Board!O$3:O$1000,"="&amp;""),"")</f>
        <v/>
      </c>
      <c r="G434" t="str">
        <f ca="1">IF(TODAY()&gt;=$A434,COUNTIFS(Board!O$3:O$1000,"&lt;="&amp;B434,Board!P$3:P$1000,"="&amp;""),"")</f>
        <v/>
      </c>
      <c r="H434" t="str">
        <f t="shared" ca="1" si="29"/>
        <v/>
      </c>
      <c r="I434" t="str">
        <f ca="1">IF(TODAY()&gt;=$A434,COUNTIFS(Board!P$3:P$1000,"&lt;="&amp;A434,Board!Q$3:Q$1000,"="&amp;""),"")</f>
        <v/>
      </c>
      <c r="J434" t="str">
        <f ca="1">IF(TODAY()&gt;=$A434,COUNTIFS(Board!Q$3:Q$1000,"&lt;="&amp;B434,Board!R$3:R$1000,"="&amp;""),"")</f>
        <v/>
      </c>
      <c r="K434" t="str">
        <f t="shared" ca="1" si="30"/>
        <v/>
      </c>
      <c r="L434" t="str">
        <f ca="1">IF(TODAY()&gt;=A434,COUNTIFS(Board!R$3:R$1000,"&lt;="&amp;A434),"")</f>
        <v/>
      </c>
      <c r="M434" t="str">
        <f t="shared" ca="1" si="27"/>
        <v/>
      </c>
    </row>
    <row r="435" spans="1:13" x14ac:dyDescent="0.25">
      <c r="A435" s="4">
        <v>43232</v>
      </c>
      <c r="B435" t="str">
        <f ca="1">IF(TODAY()&gt;=$A435,COUNTIFS(Board!K$3:K$1000,"&lt;="&amp;A435,Board!L$3:L$1000,"="&amp;""),"")</f>
        <v/>
      </c>
      <c r="C435" t="str">
        <f ca="1">IF(TODAY()&gt;=$A435,COUNTIFS(Board!L$3:L$1000,"&lt;="&amp;B435,Board!M$3:M$1000,"="&amp;""),"")</f>
        <v/>
      </c>
      <c r="D435" t="str">
        <f ca="1">IF(TODAY()&gt;=$A435,COUNTIFS(Board!M$3:M$1000,"&lt;="&amp;C435,Board!N$3:N$1000,"="&amp;""),"")</f>
        <v/>
      </c>
      <c r="E435" t="str">
        <f t="shared" ca="1" si="28"/>
        <v/>
      </c>
      <c r="F435" t="str">
        <f ca="1">IF(TODAY()&gt;=$A435,COUNTIFS(Board!N$3:N$1000,"&lt;="&amp;A435,Board!O$3:O$1000,"="&amp;""),"")</f>
        <v/>
      </c>
      <c r="G435" t="str">
        <f ca="1">IF(TODAY()&gt;=$A435,COUNTIFS(Board!O$3:O$1000,"&lt;="&amp;B435,Board!P$3:P$1000,"="&amp;""),"")</f>
        <v/>
      </c>
      <c r="H435" t="str">
        <f t="shared" ca="1" si="29"/>
        <v/>
      </c>
      <c r="I435" t="str">
        <f ca="1">IF(TODAY()&gt;=$A435,COUNTIFS(Board!P$3:P$1000,"&lt;="&amp;A435,Board!Q$3:Q$1000,"="&amp;""),"")</f>
        <v/>
      </c>
      <c r="J435" t="str">
        <f ca="1">IF(TODAY()&gt;=$A435,COUNTIFS(Board!Q$3:Q$1000,"&lt;="&amp;B435,Board!R$3:R$1000,"="&amp;""),"")</f>
        <v/>
      </c>
      <c r="K435" t="str">
        <f t="shared" ca="1" si="30"/>
        <v/>
      </c>
      <c r="L435" t="str">
        <f ca="1">IF(TODAY()&gt;=A435,COUNTIFS(Board!R$3:R$1000,"&lt;="&amp;A435),"")</f>
        <v/>
      </c>
      <c r="M435" t="str">
        <f t="shared" ca="1" si="27"/>
        <v/>
      </c>
    </row>
    <row r="436" spans="1:13" x14ac:dyDescent="0.25">
      <c r="A436" s="4">
        <v>43233</v>
      </c>
      <c r="B436" t="str">
        <f ca="1">IF(TODAY()&gt;=$A436,COUNTIFS(Board!K$3:K$1000,"&lt;="&amp;A436,Board!L$3:L$1000,"="&amp;""),"")</f>
        <v/>
      </c>
      <c r="C436" t="str">
        <f ca="1">IF(TODAY()&gt;=$A436,COUNTIFS(Board!L$3:L$1000,"&lt;="&amp;B436,Board!M$3:M$1000,"="&amp;""),"")</f>
        <v/>
      </c>
      <c r="D436" t="str">
        <f ca="1">IF(TODAY()&gt;=$A436,COUNTIFS(Board!M$3:M$1000,"&lt;="&amp;C436,Board!N$3:N$1000,"="&amp;""),"")</f>
        <v/>
      </c>
      <c r="E436" t="str">
        <f t="shared" ca="1" si="28"/>
        <v/>
      </c>
      <c r="F436" t="str">
        <f ca="1">IF(TODAY()&gt;=$A436,COUNTIFS(Board!N$3:N$1000,"&lt;="&amp;A436,Board!O$3:O$1000,"="&amp;""),"")</f>
        <v/>
      </c>
      <c r="G436" t="str">
        <f ca="1">IF(TODAY()&gt;=$A436,COUNTIFS(Board!O$3:O$1000,"&lt;="&amp;B436,Board!P$3:P$1000,"="&amp;""),"")</f>
        <v/>
      </c>
      <c r="H436" t="str">
        <f t="shared" ca="1" si="29"/>
        <v/>
      </c>
      <c r="I436" t="str">
        <f ca="1">IF(TODAY()&gt;=$A436,COUNTIFS(Board!P$3:P$1000,"&lt;="&amp;A436,Board!Q$3:Q$1000,"="&amp;""),"")</f>
        <v/>
      </c>
      <c r="J436" t="str">
        <f ca="1">IF(TODAY()&gt;=$A436,COUNTIFS(Board!Q$3:Q$1000,"&lt;="&amp;B436,Board!R$3:R$1000,"="&amp;""),"")</f>
        <v/>
      </c>
      <c r="K436" t="str">
        <f t="shared" ca="1" si="30"/>
        <v/>
      </c>
      <c r="L436" t="str">
        <f ca="1">IF(TODAY()&gt;=A436,COUNTIFS(Board!R$3:R$1000,"&lt;="&amp;A436),"")</f>
        <v/>
      </c>
      <c r="M436" t="str">
        <f t="shared" ca="1" si="27"/>
        <v/>
      </c>
    </row>
    <row r="437" spans="1:13" x14ac:dyDescent="0.25">
      <c r="A437" s="4">
        <v>43234</v>
      </c>
      <c r="B437" t="str">
        <f ca="1">IF(TODAY()&gt;=$A437,COUNTIFS(Board!K$3:K$1000,"&lt;="&amp;A437,Board!L$3:L$1000,"="&amp;""),"")</f>
        <v/>
      </c>
      <c r="C437" t="str">
        <f ca="1">IF(TODAY()&gt;=$A437,COUNTIFS(Board!L$3:L$1000,"&lt;="&amp;B437,Board!M$3:M$1000,"="&amp;""),"")</f>
        <v/>
      </c>
      <c r="D437" t="str">
        <f ca="1">IF(TODAY()&gt;=$A437,COUNTIFS(Board!M$3:M$1000,"&lt;="&amp;C437,Board!N$3:N$1000,"="&amp;""),"")</f>
        <v/>
      </c>
      <c r="E437" t="str">
        <f t="shared" ca="1" si="28"/>
        <v/>
      </c>
      <c r="F437" t="str">
        <f ca="1">IF(TODAY()&gt;=$A437,COUNTIFS(Board!N$3:N$1000,"&lt;="&amp;A437,Board!O$3:O$1000,"="&amp;""),"")</f>
        <v/>
      </c>
      <c r="G437" t="str">
        <f ca="1">IF(TODAY()&gt;=$A437,COUNTIFS(Board!O$3:O$1000,"&lt;="&amp;B437,Board!P$3:P$1000,"="&amp;""),"")</f>
        <v/>
      </c>
      <c r="H437" t="str">
        <f t="shared" ca="1" si="29"/>
        <v/>
      </c>
      <c r="I437" t="str">
        <f ca="1">IF(TODAY()&gt;=$A437,COUNTIFS(Board!P$3:P$1000,"&lt;="&amp;A437,Board!Q$3:Q$1000,"="&amp;""),"")</f>
        <v/>
      </c>
      <c r="J437" t="str">
        <f ca="1">IF(TODAY()&gt;=$A437,COUNTIFS(Board!Q$3:Q$1000,"&lt;="&amp;B437,Board!R$3:R$1000,"="&amp;""),"")</f>
        <v/>
      </c>
      <c r="K437" t="str">
        <f t="shared" ca="1" si="30"/>
        <v/>
      </c>
      <c r="L437" t="str">
        <f ca="1">IF(TODAY()&gt;=A437,COUNTIFS(Board!R$3:R$1000,"&lt;="&amp;A437),"")</f>
        <v/>
      </c>
      <c r="M437" t="str">
        <f t="shared" ca="1" si="27"/>
        <v/>
      </c>
    </row>
    <row r="438" spans="1:13" x14ac:dyDescent="0.25">
      <c r="A438" s="4">
        <v>43235</v>
      </c>
      <c r="B438" t="str">
        <f ca="1">IF(TODAY()&gt;=$A438,COUNTIFS(Board!K$3:K$1000,"&lt;="&amp;A438,Board!L$3:L$1000,"="&amp;""),"")</f>
        <v/>
      </c>
      <c r="C438" t="str">
        <f ca="1">IF(TODAY()&gt;=$A438,COUNTIFS(Board!L$3:L$1000,"&lt;="&amp;B438,Board!M$3:M$1000,"="&amp;""),"")</f>
        <v/>
      </c>
      <c r="D438" t="str">
        <f ca="1">IF(TODAY()&gt;=$A438,COUNTIFS(Board!M$3:M$1000,"&lt;="&amp;C438,Board!N$3:N$1000,"="&amp;""),"")</f>
        <v/>
      </c>
      <c r="E438" t="str">
        <f t="shared" ca="1" si="28"/>
        <v/>
      </c>
      <c r="F438" t="str">
        <f ca="1">IF(TODAY()&gt;=$A438,COUNTIFS(Board!N$3:N$1000,"&lt;="&amp;A438,Board!O$3:O$1000,"="&amp;""),"")</f>
        <v/>
      </c>
      <c r="G438" t="str">
        <f ca="1">IF(TODAY()&gt;=$A438,COUNTIFS(Board!O$3:O$1000,"&lt;="&amp;B438,Board!P$3:P$1000,"="&amp;""),"")</f>
        <v/>
      </c>
      <c r="H438" t="str">
        <f t="shared" ca="1" si="29"/>
        <v/>
      </c>
      <c r="I438" t="str">
        <f ca="1">IF(TODAY()&gt;=$A438,COUNTIFS(Board!P$3:P$1000,"&lt;="&amp;A438,Board!Q$3:Q$1000,"="&amp;""),"")</f>
        <v/>
      </c>
      <c r="J438" t="str">
        <f ca="1">IF(TODAY()&gt;=$A438,COUNTIFS(Board!Q$3:Q$1000,"&lt;="&amp;B438,Board!R$3:R$1000,"="&amp;""),"")</f>
        <v/>
      </c>
      <c r="K438" t="str">
        <f t="shared" ca="1" si="30"/>
        <v/>
      </c>
      <c r="L438" t="str">
        <f ca="1">IF(TODAY()&gt;=A438,COUNTIFS(Board!R$3:R$1000,"&lt;="&amp;A438),"")</f>
        <v/>
      </c>
      <c r="M438" t="str">
        <f t="shared" ca="1" si="27"/>
        <v/>
      </c>
    </row>
    <row r="439" spans="1:13" x14ac:dyDescent="0.25">
      <c r="A439" s="4">
        <v>43236</v>
      </c>
      <c r="B439" t="str">
        <f ca="1">IF(TODAY()&gt;=$A439,COUNTIFS(Board!K$3:K$1000,"&lt;="&amp;A439,Board!L$3:L$1000,"="&amp;""),"")</f>
        <v/>
      </c>
      <c r="C439" t="str">
        <f ca="1">IF(TODAY()&gt;=$A439,COUNTIFS(Board!L$3:L$1000,"&lt;="&amp;B439,Board!M$3:M$1000,"="&amp;""),"")</f>
        <v/>
      </c>
      <c r="D439" t="str">
        <f ca="1">IF(TODAY()&gt;=$A439,COUNTIFS(Board!M$3:M$1000,"&lt;="&amp;C439,Board!N$3:N$1000,"="&amp;""),"")</f>
        <v/>
      </c>
      <c r="E439" t="str">
        <f t="shared" ca="1" si="28"/>
        <v/>
      </c>
      <c r="F439" t="str">
        <f ca="1">IF(TODAY()&gt;=$A439,COUNTIFS(Board!N$3:N$1000,"&lt;="&amp;A439,Board!O$3:O$1000,"="&amp;""),"")</f>
        <v/>
      </c>
      <c r="G439" t="str">
        <f ca="1">IF(TODAY()&gt;=$A439,COUNTIFS(Board!O$3:O$1000,"&lt;="&amp;B439,Board!P$3:P$1000,"="&amp;""),"")</f>
        <v/>
      </c>
      <c r="H439" t="str">
        <f t="shared" ca="1" si="29"/>
        <v/>
      </c>
      <c r="I439" t="str">
        <f ca="1">IF(TODAY()&gt;=$A439,COUNTIFS(Board!P$3:P$1000,"&lt;="&amp;A439,Board!Q$3:Q$1000,"="&amp;""),"")</f>
        <v/>
      </c>
      <c r="J439" t="str">
        <f ca="1">IF(TODAY()&gt;=$A439,COUNTIFS(Board!Q$3:Q$1000,"&lt;="&amp;B439,Board!R$3:R$1000,"="&amp;""),"")</f>
        <v/>
      </c>
      <c r="K439" t="str">
        <f t="shared" ca="1" si="30"/>
        <v/>
      </c>
      <c r="L439" t="str">
        <f ca="1">IF(TODAY()&gt;=A439,COUNTIFS(Board!R$3:R$1000,"&lt;="&amp;A439),"")</f>
        <v/>
      </c>
      <c r="M439" t="str">
        <f t="shared" ca="1" si="27"/>
        <v/>
      </c>
    </row>
    <row r="440" spans="1:13" x14ac:dyDescent="0.25">
      <c r="A440" s="4">
        <v>43237</v>
      </c>
      <c r="B440" t="str">
        <f ca="1">IF(TODAY()&gt;=$A440,COUNTIFS(Board!K$3:K$1000,"&lt;="&amp;A440,Board!L$3:L$1000,"="&amp;""),"")</f>
        <v/>
      </c>
      <c r="C440" t="str">
        <f ca="1">IF(TODAY()&gt;=$A440,COUNTIFS(Board!L$3:L$1000,"&lt;="&amp;B440,Board!M$3:M$1000,"="&amp;""),"")</f>
        <v/>
      </c>
      <c r="D440" t="str">
        <f ca="1">IF(TODAY()&gt;=$A440,COUNTIFS(Board!M$3:M$1000,"&lt;="&amp;C440,Board!N$3:N$1000,"="&amp;""),"")</f>
        <v/>
      </c>
      <c r="E440" t="str">
        <f t="shared" ca="1" si="28"/>
        <v/>
      </c>
      <c r="F440" t="str">
        <f ca="1">IF(TODAY()&gt;=$A440,COUNTIFS(Board!N$3:N$1000,"&lt;="&amp;A440,Board!O$3:O$1000,"="&amp;""),"")</f>
        <v/>
      </c>
      <c r="G440" t="str">
        <f ca="1">IF(TODAY()&gt;=$A440,COUNTIFS(Board!O$3:O$1000,"&lt;="&amp;B440,Board!P$3:P$1000,"="&amp;""),"")</f>
        <v/>
      </c>
      <c r="H440" t="str">
        <f t="shared" ca="1" si="29"/>
        <v/>
      </c>
      <c r="I440" t="str">
        <f ca="1">IF(TODAY()&gt;=$A440,COUNTIFS(Board!P$3:P$1000,"&lt;="&amp;A440,Board!Q$3:Q$1000,"="&amp;""),"")</f>
        <v/>
      </c>
      <c r="J440" t="str">
        <f ca="1">IF(TODAY()&gt;=$A440,COUNTIFS(Board!Q$3:Q$1000,"&lt;="&amp;B440,Board!R$3:R$1000,"="&amp;""),"")</f>
        <v/>
      </c>
      <c r="K440" t="str">
        <f t="shared" ca="1" si="30"/>
        <v/>
      </c>
      <c r="L440" t="str">
        <f ca="1">IF(TODAY()&gt;=A440,COUNTIFS(Board!R$3:R$1000,"&lt;="&amp;A440),"")</f>
        <v/>
      </c>
      <c r="M440" t="str">
        <f t="shared" ca="1" si="27"/>
        <v/>
      </c>
    </row>
    <row r="441" spans="1:13" x14ac:dyDescent="0.25">
      <c r="A441" s="4">
        <v>43238</v>
      </c>
      <c r="B441" t="str">
        <f ca="1">IF(TODAY()&gt;=$A441,COUNTIFS(Board!K$3:K$1000,"&lt;="&amp;A441,Board!L$3:L$1000,"="&amp;""),"")</f>
        <v/>
      </c>
      <c r="C441" t="str">
        <f ca="1">IF(TODAY()&gt;=$A441,COUNTIFS(Board!L$3:L$1000,"&lt;="&amp;B441,Board!M$3:M$1000,"="&amp;""),"")</f>
        <v/>
      </c>
      <c r="D441" t="str">
        <f ca="1">IF(TODAY()&gt;=$A441,COUNTIFS(Board!M$3:M$1000,"&lt;="&amp;C441,Board!N$3:N$1000,"="&amp;""),"")</f>
        <v/>
      </c>
      <c r="E441" t="str">
        <f t="shared" ca="1" si="28"/>
        <v/>
      </c>
      <c r="F441" t="str">
        <f ca="1">IF(TODAY()&gt;=$A441,COUNTIFS(Board!N$3:N$1000,"&lt;="&amp;A441,Board!O$3:O$1000,"="&amp;""),"")</f>
        <v/>
      </c>
      <c r="G441" t="str">
        <f ca="1">IF(TODAY()&gt;=$A441,COUNTIFS(Board!O$3:O$1000,"&lt;="&amp;B441,Board!P$3:P$1000,"="&amp;""),"")</f>
        <v/>
      </c>
      <c r="H441" t="str">
        <f t="shared" ca="1" si="29"/>
        <v/>
      </c>
      <c r="I441" t="str">
        <f ca="1">IF(TODAY()&gt;=$A441,COUNTIFS(Board!P$3:P$1000,"&lt;="&amp;A441,Board!Q$3:Q$1000,"="&amp;""),"")</f>
        <v/>
      </c>
      <c r="J441" t="str">
        <f ca="1">IF(TODAY()&gt;=$A441,COUNTIFS(Board!Q$3:Q$1000,"&lt;="&amp;B441,Board!R$3:R$1000,"="&amp;""),"")</f>
        <v/>
      </c>
      <c r="K441" t="str">
        <f t="shared" ca="1" si="30"/>
        <v/>
      </c>
      <c r="L441" t="str">
        <f ca="1">IF(TODAY()&gt;=A441,COUNTIFS(Board!R$3:R$1000,"&lt;="&amp;A441),"")</f>
        <v/>
      </c>
      <c r="M441" t="str">
        <f t="shared" ca="1" si="27"/>
        <v/>
      </c>
    </row>
    <row r="442" spans="1:13" x14ac:dyDescent="0.25">
      <c r="A442" s="4">
        <v>43239</v>
      </c>
      <c r="B442" t="str">
        <f ca="1">IF(TODAY()&gt;=$A442,COUNTIFS(Board!K$3:K$1000,"&lt;="&amp;A442,Board!L$3:L$1000,"="&amp;""),"")</f>
        <v/>
      </c>
      <c r="C442" t="str">
        <f ca="1">IF(TODAY()&gt;=$A442,COUNTIFS(Board!L$3:L$1000,"&lt;="&amp;B442,Board!M$3:M$1000,"="&amp;""),"")</f>
        <v/>
      </c>
      <c r="D442" t="str">
        <f ca="1">IF(TODAY()&gt;=$A442,COUNTIFS(Board!M$3:M$1000,"&lt;="&amp;C442,Board!N$3:N$1000,"="&amp;""),"")</f>
        <v/>
      </c>
      <c r="E442" t="str">
        <f t="shared" ca="1" si="28"/>
        <v/>
      </c>
      <c r="F442" t="str">
        <f ca="1">IF(TODAY()&gt;=$A442,COUNTIFS(Board!N$3:N$1000,"&lt;="&amp;A442,Board!O$3:O$1000,"="&amp;""),"")</f>
        <v/>
      </c>
      <c r="G442" t="str">
        <f ca="1">IF(TODAY()&gt;=$A442,COUNTIFS(Board!O$3:O$1000,"&lt;="&amp;B442,Board!P$3:P$1000,"="&amp;""),"")</f>
        <v/>
      </c>
      <c r="H442" t="str">
        <f t="shared" ca="1" si="29"/>
        <v/>
      </c>
      <c r="I442" t="str">
        <f ca="1">IF(TODAY()&gt;=$A442,COUNTIFS(Board!P$3:P$1000,"&lt;="&amp;A442,Board!Q$3:Q$1000,"="&amp;""),"")</f>
        <v/>
      </c>
      <c r="J442" t="str">
        <f ca="1">IF(TODAY()&gt;=$A442,COUNTIFS(Board!Q$3:Q$1000,"&lt;="&amp;B442,Board!R$3:R$1000,"="&amp;""),"")</f>
        <v/>
      </c>
      <c r="K442" t="str">
        <f t="shared" ca="1" si="30"/>
        <v/>
      </c>
      <c r="L442" t="str">
        <f ca="1">IF(TODAY()&gt;=A442,COUNTIFS(Board!R$3:R$1000,"&lt;="&amp;A442),"")</f>
        <v/>
      </c>
      <c r="M442" t="str">
        <f t="shared" ca="1" si="27"/>
        <v/>
      </c>
    </row>
    <row r="443" spans="1:13" x14ac:dyDescent="0.25">
      <c r="A443" s="4">
        <v>43240</v>
      </c>
      <c r="B443" t="str">
        <f ca="1">IF(TODAY()&gt;=$A443,COUNTIFS(Board!K$3:K$1000,"&lt;="&amp;A443,Board!L$3:L$1000,"="&amp;""),"")</f>
        <v/>
      </c>
      <c r="C443" t="str">
        <f ca="1">IF(TODAY()&gt;=$A443,COUNTIFS(Board!L$3:L$1000,"&lt;="&amp;B443,Board!M$3:M$1000,"="&amp;""),"")</f>
        <v/>
      </c>
      <c r="D443" t="str">
        <f ca="1">IF(TODAY()&gt;=$A443,COUNTIFS(Board!M$3:M$1000,"&lt;="&amp;C443,Board!N$3:N$1000,"="&amp;""),"")</f>
        <v/>
      </c>
      <c r="E443" t="str">
        <f t="shared" ca="1" si="28"/>
        <v/>
      </c>
      <c r="F443" t="str">
        <f ca="1">IF(TODAY()&gt;=$A443,COUNTIFS(Board!N$3:N$1000,"&lt;="&amp;A443,Board!O$3:O$1000,"="&amp;""),"")</f>
        <v/>
      </c>
      <c r="G443" t="str">
        <f ca="1">IF(TODAY()&gt;=$A443,COUNTIFS(Board!O$3:O$1000,"&lt;="&amp;B443,Board!P$3:P$1000,"="&amp;""),"")</f>
        <v/>
      </c>
      <c r="H443" t="str">
        <f t="shared" ca="1" si="29"/>
        <v/>
      </c>
      <c r="I443" t="str">
        <f ca="1">IF(TODAY()&gt;=$A443,COUNTIFS(Board!P$3:P$1000,"&lt;="&amp;A443,Board!Q$3:Q$1000,"="&amp;""),"")</f>
        <v/>
      </c>
      <c r="J443" t="str">
        <f ca="1">IF(TODAY()&gt;=$A443,COUNTIFS(Board!Q$3:Q$1000,"&lt;="&amp;B443,Board!R$3:R$1000,"="&amp;""),"")</f>
        <v/>
      </c>
      <c r="K443" t="str">
        <f t="shared" ca="1" si="30"/>
        <v/>
      </c>
      <c r="L443" t="str">
        <f ca="1">IF(TODAY()&gt;=A443,COUNTIFS(Board!R$3:R$1000,"&lt;="&amp;A443),"")</f>
        <v/>
      </c>
      <c r="M443" t="str">
        <f t="shared" ca="1" si="27"/>
        <v/>
      </c>
    </row>
    <row r="444" spans="1:13" x14ac:dyDescent="0.25">
      <c r="A444" s="4">
        <v>43241</v>
      </c>
      <c r="B444" t="str">
        <f ca="1">IF(TODAY()&gt;=$A444,COUNTIFS(Board!K$3:K$1000,"&lt;="&amp;A444,Board!L$3:L$1000,"="&amp;""),"")</f>
        <v/>
      </c>
      <c r="C444" t="str">
        <f ca="1">IF(TODAY()&gt;=$A444,COUNTIFS(Board!L$3:L$1000,"&lt;="&amp;B444,Board!M$3:M$1000,"="&amp;""),"")</f>
        <v/>
      </c>
      <c r="D444" t="str">
        <f ca="1">IF(TODAY()&gt;=$A444,COUNTIFS(Board!M$3:M$1000,"&lt;="&amp;C444,Board!N$3:N$1000,"="&amp;""),"")</f>
        <v/>
      </c>
      <c r="E444" t="str">
        <f t="shared" ca="1" si="28"/>
        <v/>
      </c>
      <c r="F444" t="str">
        <f ca="1">IF(TODAY()&gt;=$A444,COUNTIFS(Board!N$3:N$1000,"&lt;="&amp;A444,Board!O$3:O$1000,"="&amp;""),"")</f>
        <v/>
      </c>
      <c r="G444" t="str">
        <f ca="1">IF(TODAY()&gt;=$A444,COUNTIFS(Board!O$3:O$1000,"&lt;="&amp;B444,Board!P$3:P$1000,"="&amp;""),"")</f>
        <v/>
      </c>
      <c r="H444" t="str">
        <f t="shared" ca="1" si="29"/>
        <v/>
      </c>
      <c r="I444" t="str">
        <f ca="1">IF(TODAY()&gt;=$A444,COUNTIFS(Board!P$3:P$1000,"&lt;="&amp;A444,Board!Q$3:Q$1000,"="&amp;""),"")</f>
        <v/>
      </c>
      <c r="J444" t="str">
        <f ca="1">IF(TODAY()&gt;=$A444,COUNTIFS(Board!Q$3:Q$1000,"&lt;="&amp;B444,Board!R$3:R$1000,"="&amp;""),"")</f>
        <v/>
      </c>
      <c r="K444" t="str">
        <f t="shared" ca="1" si="30"/>
        <v/>
      </c>
      <c r="L444" t="str">
        <f ca="1">IF(TODAY()&gt;=A444,COUNTIFS(Board!R$3:R$1000,"&lt;="&amp;A444),"")</f>
        <v/>
      </c>
      <c r="M444" t="str">
        <f t="shared" ca="1" si="27"/>
        <v/>
      </c>
    </row>
    <row r="445" spans="1:13" x14ac:dyDescent="0.25">
      <c r="A445" s="4">
        <v>43242</v>
      </c>
      <c r="B445" t="str">
        <f ca="1">IF(TODAY()&gt;=$A445,COUNTIFS(Board!K$3:K$1000,"&lt;="&amp;A445,Board!L$3:L$1000,"="&amp;""),"")</f>
        <v/>
      </c>
      <c r="C445" t="str">
        <f ca="1">IF(TODAY()&gt;=$A445,COUNTIFS(Board!L$3:L$1000,"&lt;="&amp;B445,Board!M$3:M$1000,"="&amp;""),"")</f>
        <v/>
      </c>
      <c r="D445" t="str">
        <f ca="1">IF(TODAY()&gt;=$A445,COUNTIFS(Board!M$3:M$1000,"&lt;="&amp;C445,Board!N$3:N$1000,"="&amp;""),"")</f>
        <v/>
      </c>
      <c r="E445" t="str">
        <f t="shared" ca="1" si="28"/>
        <v/>
      </c>
      <c r="F445" t="str">
        <f ca="1">IF(TODAY()&gt;=$A445,COUNTIFS(Board!N$3:N$1000,"&lt;="&amp;A445,Board!O$3:O$1000,"="&amp;""),"")</f>
        <v/>
      </c>
      <c r="G445" t="str">
        <f ca="1">IF(TODAY()&gt;=$A445,COUNTIFS(Board!O$3:O$1000,"&lt;="&amp;B445,Board!P$3:P$1000,"="&amp;""),"")</f>
        <v/>
      </c>
      <c r="H445" t="str">
        <f t="shared" ca="1" si="29"/>
        <v/>
      </c>
      <c r="I445" t="str">
        <f ca="1">IF(TODAY()&gt;=$A445,COUNTIFS(Board!P$3:P$1000,"&lt;="&amp;A445,Board!Q$3:Q$1000,"="&amp;""),"")</f>
        <v/>
      </c>
      <c r="J445" t="str">
        <f ca="1">IF(TODAY()&gt;=$A445,COUNTIFS(Board!Q$3:Q$1000,"&lt;="&amp;B445,Board!R$3:R$1000,"="&amp;""),"")</f>
        <v/>
      </c>
      <c r="K445" t="str">
        <f t="shared" ca="1" si="30"/>
        <v/>
      </c>
      <c r="L445" t="str">
        <f ca="1">IF(TODAY()&gt;=A445,COUNTIFS(Board!R$3:R$1000,"&lt;="&amp;A445),"")</f>
        <v/>
      </c>
      <c r="M445" t="str">
        <f t="shared" ca="1" si="27"/>
        <v/>
      </c>
    </row>
    <row r="446" spans="1:13" x14ac:dyDescent="0.25">
      <c r="A446" s="4">
        <v>43243</v>
      </c>
      <c r="B446" t="str">
        <f ca="1">IF(TODAY()&gt;=$A446,COUNTIFS(Board!K$3:K$1000,"&lt;="&amp;A446,Board!L$3:L$1000,"="&amp;""),"")</f>
        <v/>
      </c>
      <c r="C446" t="str">
        <f ca="1">IF(TODAY()&gt;=$A446,COUNTIFS(Board!L$3:L$1000,"&lt;="&amp;B446,Board!M$3:M$1000,"="&amp;""),"")</f>
        <v/>
      </c>
      <c r="D446" t="str">
        <f ca="1">IF(TODAY()&gt;=$A446,COUNTIFS(Board!M$3:M$1000,"&lt;="&amp;C446,Board!N$3:N$1000,"="&amp;""),"")</f>
        <v/>
      </c>
      <c r="E446" t="str">
        <f t="shared" ca="1" si="28"/>
        <v/>
      </c>
      <c r="F446" t="str">
        <f ca="1">IF(TODAY()&gt;=$A446,COUNTIFS(Board!N$3:N$1000,"&lt;="&amp;A446,Board!O$3:O$1000,"="&amp;""),"")</f>
        <v/>
      </c>
      <c r="G446" t="str">
        <f ca="1">IF(TODAY()&gt;=$A446,COUNTIFS(Board!O$3:O$1000,"&lt;="&amp;B446,Board!P$3:P$1000,"="&amp;""),"")</f>
        <v/>
      </c>
      <c r="H446" t="str">
        <f t="shared" ca="1" si="29"/>
        <v/>
      </c>
      <c r="I446" t="str">
        <f ca="1">IF(TODAY()&gt;=$A446,COUNTIFS(Board!P$3:P$1000,"&lt;="&amp;A446,Board!Q$3:Q$1000,"="&amp;""),"")</f>
        <v/>
      </c>
      <c r="J446" t="str">
        <f ca="1">IF(TODAY()&gt;=$A446,COUNTIFS(Board!Q$3:Q$1000,"&lt;="&amp;B446,Board!R$3:R$1000,"="&amp;""),"")</f>
        <v/>
      </c>
      <c r="K446" t="str">
        <f t="shared" ca="1" si="30"/>
        <v/>
      </c>
      <c r="L446" t="str">
        <f ca="1">IF(TODAY()&gt;=A446,COUNTIFS(Board!R$3:R$1000,"&lt;="&amp;A446),"")</f>
        <v/>
      </c>
      <c r="M446" t="str">
        <f t="shared" ca="1" si="27"/>
        <v/>
      </c>
    </row>
    <row r="447" spans="1:13" x14ac:dyDescent="0.25">
      <c r="A447" s="4">
        <v>43244</v>
      </c>
      <c r="B447" t="str">
        <f ca="1">IF(TODAY()&gt;=$A447,COUNTIFS(Board!K$3:K$1000,"&lt;="&amp;A447,Board!L$3:L$1000,"="&amp;""),"")</f>
        <v/>
      </c>
      <c r="C447" t="str">
        <f ca="1">IF(TODAY()&gt;=$A447,COUNTIFS(Board!L$3:L$1000,"&lt;="&amp;B447,Board!M$3:M$1000,"="&amp;""),"")</f>
        <v/>
      </c>
      <c r="D447" t="str">
        <f ca="1">IF(TODAY()&gt;=$A447,COUNTIFS(Board!M$3:M$1000,"&lt;="&amp;C447,Board!N$3:N$1000,"="&amp;""),"")</f>
        <v/>
      </c>
      <c r="E447" t="str">
        <f t="shared" ca="1" si="28"/>
        <v/>
      </c>
      <c r="F447" t="str">
        <f ca="1">IF(TODAY()&gt;=$A447,COUNTIFS(Board!N$3:N$1000,"&lt;="&amp;A447,Board!O$3:O$1000,"="&amp;""),"")</f>
        <v/>
      </c>
      <c r="G447" t="str">
        <f ca="1">IF(TODAY()&gt;=$A447,COUNTIFS(Board!O$3:O$1000,"&lt;="&amp;B447,Board!P$3:P$1000,"="&amp;""),"")</f>
        <v/>
      </c>
      <c r="H447" t="str">
        <f t="shared" ca="1" si="29"/>
        <v/>
      </c>
      <c r="I447" t="str">
        <f ca="1">IF(TODAY()&gt;=$A447,COUNTIFS(Board!P$3:P$1000,"&lt;="&amp;A447,Board!Q$3:Q$1000,"="&amp;""),"")</f>
        <v/>
      </c>
      <c r="J447" t="str">
        <f ca="1">IF(TODAY()&gt;=$A447,COUNTIFS(Board!Q$3:Q$1000,"&lt;="&amp;B447,Board!R$3:R$1000,"="&amp;""),"")</f>
        <v/>
      </c>
      <c r="K447" t="str">
        <f t="shared" ca="1" si="30"/>
        <v/>
      </c>
      <c r="L447" t="str">
        <f ca="1">IF(TODAY()&gt;=A447,COUNTIFS(Board!R$3:R$1000,"&lt;="&amp;A447),"")</f>
        <v/>
      </c>
      <c r="M447" t="str">
        <f t="shared" ca="1" si="27"/>
        <v/>
      </c>
    </row>
    <row r="448" spans="1:13" x14ac:dyDescent="0.25">
      <c r="A448" s="4">
        <v>43245</v>
      </c>
      <c r="B448" t="str">
        <f ca="1">IF(TODAY()&gt;=$A448,COUNTIFS(Board!K$3:K$1000,"&lt;="&amp;A448,Board!L$3:L$1000,"="&amp;""),"")</f>
        <v/>
      </c>
      <c r="C448" t="str">
        <f ca="1">IF(TODAY()&gt;=$A448,COUNTIFS(Board!L$3:L$1000,"&lt;="&amp;B448,Board!M$3:M$1000,"="&amp;""),"")</f>
        <v/>
      </c>
      <c r="D448" t="str">
        <f ca="1">IF(TODAY()&gt;=$A448,COUNTIFS(Board!M$3:M$1000,"&lt;="&amp;C448,Board!N$3:N$1000,"="&amp;""),"")</f>
        <v/>
      </c>
      <c r="E448" t="str">
        <f t="shared" ca="1" si="28"/>
        <v/>
      </c>
      <c r="F448" t="str">
        <f ca="1">IF(TODAY()&gt;=$A448,COUNTIFS(Board!N$3:N$1000,"&lt;="&amp;A448,Board!O$3:O$1000,"="&amp;""),"")</f>
        <v/>
      </c>
      <c r="G448" t="str">
        <f ca="1">IF(TODAY()&gt;=$A448,COUNTIFS(Board!O$3:O$1000,"&lt;="&amp;B448,Board!P$3:P$1000,"="&amp;""),"")</f>
        <v/>
      </c>
      <c r="H448" t="str">
        <f t="shared" ca="1" si="29"/>
        <v/>
      </c>
      <c r="I448" t="str">
        <f ca="1">IF(TODAY()&gt;=$A448,COUNTIFS(Board!P$3:P$1000,"&lt;="&amp;A448,Board!Q$3:Q$1000,"="&amp;""),"")</f>
        <v/>
      </c>
      <c r="J448" t="str">
        <f ca="1">IF(TODAY()&gt;=$A448,COUNTIFS(Board!Q$3:Q$1000,"&lt;="&amp;B448,Board!R$3:R$1000,"="&amp;""),"")</f>
        <v/>
      </c>
      <c r="K448" t="str">
        <f t="shared" ca="1" si="30"/>
        <v/>
      </c>
      <c r="L448" t="str">
        <f ca="1">IF(TODAY()&gt;=A448,COUNTIFS(Board!R$3:R$1000,"&lt;="&amp;A448),"")</f>
        <v/>
      </c>
      <c r="M448" t="str">
        <f t="shared" ca="1" si="27"/>
        <v/>
      </c>
    </row>
    <row r="449" spans="1:13" x14ac:dyDescent="0.25">
      <c r="A449" s="4">
        <v>43246</v>
      </c>
      <c r="B449" t="str">
        <f ca="1">IF(TODAY()&gt;=$A449,COUNTIFS(Board!K$3:K$1000,"&lt;="&amp;A449,Board!L$3:L$1000,"="&amp;""),"")</f>
        <v/>
      </c>
      <c r="C449" t="str">
        <f ca="1">IF(TODAY()&gt;=$A449,COUNTIFS(Board!L$3:L$1000,"&lt;="&amp;B449,Board!M$3:M$1000,"="&amp;""),"")</f>
        <v/>
      </c>
      <c r="D449" t="str">
        <f ca="1">IF(TODAY()&gt;=$A449,COUNTIFS(Board!M$3:M$1000,"&lt;="&amp;C449,Board!N$3:N$1000,"="&amp;""),"")</f>
        <v/>
      </c>
      <c r="E449" t="str">
        <f t="shared" ca="1" si="28"/>
        <v/>
      </c>
      <c r="F449" t="str">
        <f ca="1">IF(TODAY()&gt;=$A449,COUNTIFS(Board!N$3:N$1000,"&lt;="&amp;A449,Board!O$3:O$1000,"="&amp;""),"")</f>
        <v/>
      </c>
      <c r="G449" t="str">
        <f ca="1">IF(TODAY()&gt;=$A449,COUNTIFS(Board!O$3:O$1000,"&lt;="&amp;B449,Board!P$3:P$1000,"="&amp;""),"")</f>
        <v/>
      </c>
      <c r="H449" t="str">
        <f t="shared" ca="1" si="29"/>
        <v/>
      </c>
      <c r="I449" t="str">
        <f ca="1">IF(TODAY()&gt;=$A449,COUNTIFS(Board!P$3:P$1000,"&lt;="&amp;A449,Board!Q$3:Q$1000,"="&amp;""),"")</f>
        <v/>
      </c>
      <c r="J449" t="str">
        <f ca="1">IF(TODAY()&gt;=$A449,COUNTIFS(Board!Q$3:Q$1000,"&lt;="&amp;B449,Board!R$3:R$1000,"="&amp;""),"")</f>
        <v/>
      </c>
      <c r="K449" t="str">
        <f t="shared" ca="1" si="30"/>
        <v/>
      </c>
      <c r="L449" t="str">
        <f ca="1">IF(TODAY()&gt;=A449,COUNTIFS(Board!R$3:R$1000,"&lt;="&amp;A449),"")</f>
        <v/>
      </c>
      <c r="M449" t="str">
        <f t="shared" ca="1" si="27"/>
        <v/>
      </c>
    </row>
    <row r="450" spans="1:13" x14ac:dyDescent="0.25">
      <c r="A450" s="4">
        <v>43247</v>
      </c>
      <c r="B450" t="str">
        <f ca="1">IF(TODAY()&gt;=$A450,COUNTIFS(Board!K$3:K$1000,"&lt;="&amp;A450,Board!L$3:L$1000,"="&amp;""),"")</f>
        <v/>
      </c>
      <c r="C450" t="str">
        <f ca="1">IF(TODAY()&gt;=$A450,COUNTIFS(Board!L$3:L$1000,"&lt;="&amp;B450,Board!M$3:M$1000,"="&amp;""),"")</f>
        <v/>
      </c>
      <c r="D450" t="str">
        <f ca="1">IF(TODAY()&gt;=$A450,COUNTIFS(Board!M$3:M$1000,"&lt;="&amp;C450,Board!N$3:N$1000,"="&amp;""),"")</f>
        <v/>
      </c>
      <c r="E450" t="str">
        <f t="shared" ca="1" si="28"/>
        <v/>
      </c>
      <c r="F450" t="str">
        <f ca="1">IF(TODAY()&gt;=$A450,COUNTIFS(Board!N$3:N$1000,"&lt;="&amp;A450,Board!O$3:O$1000,"="&amp;""),"")</f>
        <v/>
      </c>
      <c r="G450" t="str">
        <f ca="1">IF(TODAY()&gt;=$A450,COUNTIFS(Board!O$3:O$1000,"&lt;="&amp;B450,Board!P$3:P$1000,"="&amp;""),"")</f>
        <v/>
      </c>
      <c r="H450" t="str">
        <f t="shared" ca="1" si="29"/>
        <v/>
      </c>
      <c r="I450" t="str">
        <f ca="1">IF(TODAY()&gt;=$A450,COUNTIFS(Board!P$3:P$1000,"&lt;="&amp;A450,Board!Q$3:Q$1000,"="&amp;""),"")</f>
        <v/>
      </c>
      <c r="J450" t="str">
        <f ca="1">IF(TODAY()&gt;=$A450,COUNTIFS(Board!Q$3:Q$1000,"&lt;="&amp;B450,Board!R$3:R$1000,"="&amp;""),"")</f>
        <v/>
      </c>
      <c r="K450" t="str">
        <f t="shared" ca="1" si="30"/>
        <v/>
      </c>
      <c r="L450" t="str">
        <f ca="1">IF(TODAY()&gt;=A450,COUNTIFS(Board!R$3:R$1000,"&lt;="&amp;A450),"")</f>
        <v/>
      </c>
      <c r="M450" t="str">
        <f t="shared" ca="1" si="27"/>
        <v/>
      </c>
    </row>
    <row r="451" spans="1:13" x14ac:dyDescent="0.25">
      <c r="A451" s="4">
        <v>43248</v>
      </c>
      <c r="B451" t="str">
        <f ca="1">IF(TODAY()&gt;=$A451,COUNTIFS(Board!K$3:K$1000,"&lt;="&amp;A451,Board!L$3:L$1000,"="&amp;""),"")</f>
        <v/>
      </c>
      <c r="C451" t="str">
        <f ca="1">IF(TODAY()&gt;=$A451,COUNTIFS(Board!L$3:L$1000,"&lt;="&amp;B451,Board!M$3:M$1000,"="&amp;""),"")</f>
        <v/>
      </c>
      <c r="D451" t="str">
        <f ca="1">IF(TODAY()&gt;=$A451,COUNTIFS(Board!M$3:M$1000,"&lt;="&amp;C451,Board!N$3:N$1000,"="&amp;""),"")</f>
        <v/>
      </c>
      <c r="E451" t="str">
        <f t="shared" ca="1" si="28"/>
        <v/>
      </c>
      <c r="F451" t="str">
        <f ca="1">IF(TODAY()&gt;=$A451,COUNTIFS(Board!N$3:N$1000,"&lt;="&amp;A451,Board!O$3:O$1000,"="&amp;""),"")</f>
        <v/>
      </c>
      <c r="G451" t="str">
        <f ca="1">IF(TODAY()&gt;=$A451,COUNTIFS(Board!O$3:O$1000,"&lt;="&amp;B451,Board!P$3:P$1000,"="&amp;""),"")</f>
        <v/>
      </c>
      <c r="H451" t="str">
        <f t="shared" ca="1" si="29"/>
        <v/>
      </c>
      <c r="I451" t="str">
        <f ca="1">IF(TODAY()&gt;=$A451,COUNTIFS(Board!P$3:P$1000,"&lt;="&amp;A451,Board!Q$3:Q$1000,"="&amp;""),"")</f>
        <v/>
      </c>
      <c r="J451" t="str">
        <f ca="1">IF(TODAY()&gt;=$A451,COUNTIFS(Board!Q$3:Q$1000,"&lt;="&amp;B451,Board!R$3:R$1000,"="&amp;""),"")</f>
        <v/>
      </c>
      <c r="K451" t="str">
        <f t="shared" ca="1" si="30"/>
        <v/>
      </c>
      <c r="L451" t="str">
        <f ca="1">IF(TODAY()&gt;=A451,COUNTIFS(Board!R$3:R$1000,"&lt;="&amp;A451),"")</f>
        <v/>
      </c>
      <c r="M451" t="str">
        <f t="shared" ca="1" si="27"/>
        <v/>
      </c>
    </row>
    <row r="452" spans="1:13" x14ac:dyDescent="0.25">
      <c r="A452" s="4">
        <v>43249</v>
      </c>
      <c r="B452" t="str">
        <f ca="1">IF(TODAY()&gt;=$A452,COUNTIFS(Board!K$3:K$1000,"&lt;="&amp;A452,Board!L$3:L$1000,"="&amp;""),"")</f>
        <v/>
      </c>
      <c r="C452" t="str">
        <f ca="1">IF(TODAY()&gt;=$A452,COUNTIFS(Board!L$3:L$1000,"&lt;="&amp;B452,Board!M$3:M$1000,"="&amp;""),"")</f>
        <v/>
      </c>
      <c r="D452" t="str">
        <f ca="1">IF(TODAY()&gt;=$A452,COUNTIFS(Board!M$3:M$1000,"&lt;="&amp;C452,Board!N$3:N$1000,"="&amp;""),"")</f>
        <v/>
      </c>
      <c r="E452" t="str">
        <f t="shared" ca="1" si="28"/>
        <v/>
      </c>
      <c r="F452" t="str">
        <f ca="1">IF(TODAY()&gt;=$A452,COUNTIFS(Board!N$3:N$1000,"&lt;="&amp;A452,Board!O$3:O$1000,"="&amp;""),"")</f>
        <v/>
      </c>
      <c r="G452" t="str">
        <f ca="1">IF(TODAY()&gt;=$A452,COUNTIFS(Board!O$3:O$1000,"&lt;="&amp;B452,Board!P$3:P$1000,"="&amp;""),"")</f>
        <v/>
      </c>
      <c r="H452" t="str">
        <f t="shared" ca="1" si="29"/>
        <v/>
      </c>
      <c r="I452" t="str">
        <f ca="1">IF(TODAY()&gt;=$A452,COUNTIFS(Board!P$3:P$1000,"&lt;="&amp;A452,Board!Q$3:Q$1000,"="&amp;""),"")</f>
        <v/>
      </c>
      <c r="J452" t="str">
        <f ca="1">IF(TODAY()&gt;=$A452,COUNTIFS(Board!Q$3:Q$1000,"&lt;="&amp;B452,Board!R$3:R$1000,"="&amp;""),"")</f>
        <v/>
      </c>
      <c r="K452" t="str">
        <f t="shared" ca="1" si="30"/>
        <v/>
      </c>
      <c r="L452" t="str">
        <f ca="1">IF(TODAY()&gt;=A452,COUNTIFS(Board!R$3:R$1000,"&lt;="&amp;A452),"")</f>
        <v/>
      </c>
      <c r="M452" t="str">
        <f t="shared" ref="M452:M515" ca="1" si="31">IF(TODAY()&gt;=A452,B452+E452+H452+K452+L452-L451,"")</f>
        <v/>
      </c>
    </row>
    <row r="453" spans="1:13" x14ac:dyDescent="0.25">
      <c r="A453" s="4">
        <v>43250</v>
      </c>
      <c r="B453" t="str">
        <f ca="1">IF(TODAY()&gt;=$A453,COUNTIFS(Board!K$3:K$1000,"&lt;="&amp;A453,Board!L$3:L$1000,"="&amp;""),"")</f>
        <v/>
      </c>
      <c r="C453" t="str">
        <f ca="1">IF(TODAY()&gt;=$A453,COUNTIFS(Board!L$3:L$1000,"&lt;="&amp;B453,Board!M$3:M$1000,"="&amp;""),"")</f>
        <v/>
      </c>
      <c r="D453" t="str">
        <f ca="1">IF(TODAY()&gt;=$A453,COUNTIFS(Board!M$3:M$1000,"&lt;="&amp;C453,Board!N$3:N$1000,"="&amp;""),"")</f>
        <v/>
      </c>
      <c r="E453" t="str">
        <f t="shared" ca="1" si="28"/>
        <v/>
      </c>
      <c r="F453" t="str">
        <f ca="1">IF(TODAY()&gt;=$A453,COUNTIFS(Board!N$3:N$1000,"&lt;="&amp;A453,Board!O$3:O$1000,"="&amp;""),"")</f>
        <v/>
      </c>
      <c r="G453" t="str">
        <f ca="1">IF(TODAY()&gt;=$A453,COUNTIFS(Board!O$3:O$1000,"&lt;="&amp;B453,Board!P$3:P$1000,"="&amp;""),"")</f>
        <v/>
      </c>
      <c r="H453" t="str">
        <f t="shared" ca="1" si="29"/>
        <v/>
      </c>
      <c r="I453" t="str">
        <f ca="1">IF(TODAY()&gt;=$A453,COUNTIFS(Board!P$3:P$1000,"&lt;="&amp;A453,Board!Q$3:Q$1000,"="&amp;""),"")</f>
        <v/>
      </c>
      <c r="J453" t="str">
        <f ca="1">IF(TODAY()&gt;=$A453,COUNTIFS(Board!Q$3:Q$1000,"&lt;="&amp;B453,Board!R$3:R$1000,"="&amp;""),"")</f>
        <v/>
      </c>
      <c r="K453" t="str">
        <f t="shared" ca="1" si="30"/>
        <v/>
      </c>
      <c r="L453" t="str">
        <f ca="1">IF(TODAY()&gt;=A453,COUNTIFS(Board!R$3:R$1000,"&lt;="&amp;A453),"")</f>
        <v/>
      </c>
      <c r="M453" t="str">
        <f t="shared" ca="1" si="31"/>
        <v/>
      </c>
    </row>
    <row r="454" spans="1:13" x14ac:dyDescent="0.25">
      <c r="A454" s="4">
        <v>43251</v>
      </c>
      <c r="B454" t="str">
        <f ca="1">IF(TODAY()&gt;=$A454,COUNTIFS(Board!K$3:K$1000,"&lt;="&amp;A454,Board!L$3:L$1000,"="&amp;""),"")</f>
        <v/>
      </c>
      <c r="C454" t="str">
        <f ca="1">IF(TODAY()&gt;=$A454,COUNTIFS(Board!L$3:L$1000,"&lt;="&amp;B454,Board!M$3:M$1000,"="&amp;""),"")</f>
        <v/>
      </c>
      <c r="D454" t="str">
        <f ca="1">IF(TODAY()&gt;=$A454,COUNTIFS(Board!M$3:M$1000,"&lt;="&amp;C454,Board!N$3:N$1000,"="&amp;""),"")</f>
        <v/>
      </c>
      <c r="E454" t="str">
        <f t="shared" ca="1" si="28"/>
        <v/>
      </c>
      <c r="F454" t="str">
        <f ca="1">IF(TODAY()&gt;=$A454,COUNTIFS(Board!N$3:N$1000,"&lt;="&amp;A454,Board!O$3:O$1000,"="&amp;""),"")</f>
        <v/>
      </c>
      <c r="G454" t="str">
        <f ca="1">IF(TODAY()&gt;=$A454,COUNTIFS(Board!O$3:O$1000,"&lt;="&amp;B454,Board!P$3:P$1000,"="&amp;""),"")</f>
        <v/>
      </c>
      <c r="H454" t="str">
        <f t="shared" ca="1" si="29"/>
        <v/>
      </c>
      <c r="I454" t="str">
        <f ca="1">IF(TODAY()&gt;=$A454,COUNTIFS(Board!P$3:P$1000,"&lt;="&amp;A454,Board!Q$3:Q$1000,"="&amp;""),"")</f>
        <v/>
      </c>
      <c r="J454" t="str">
        <f ca="1">IF(TODAY()&gt;=$A454,COUNTIFS(Board!Q$3:Q$1000,"&lt;="&amp;B454,Board!R$3:R$1000,"="&amp;""),"")</f>
        <v/>
      </c>
      <c r="K454" t="str">
        <f t="shared" ca="1" si="30"/>
        <v/>
      </c>
      <c r="L454" t="str">
        <f ca="1">IF(TODAY()&gt;=A454,COUNTIFS(Board!R$3:R$1000,"&lt;="&amp;A454),"")</f>
        <v/>
      </c>
      <c r="M454" t="str">
        <f t="shared" ca="1" si="31"/>
        <v/>
      </c>
    </row>
    <row r="455" spans="1:13" x14ac:dyDescent="0.25">
      <c r="A455" s="4">
        <v>43252</v>
      </c>
      <c r="B455" t="str">
        <f ca="1">IF(TODAY()&gt;=$A455,COUNTIFS(Board!K$3:K$1000,"&lt;="&amp;A455,Board!L$3:L$1000,"="&amp;""),"")</f>
        <v/>
      </c>
      <c r="C455" t="str">
        <f ca="1">IF(TODAY()&gt;=$A455,COUNTIFS(Board!L$3:L$1000,"&lt;="&amp;B455,Board!M$3:M$1000,"="&amp;""),"")</f>
        <v/>
      </c>
      <c r="D455" t="str">
        <f ca="1">IF(TODAY()&gt;=$A455,COUNTIFS(Board!M$3:M$1000,"&lt;="&amp;C455,Board!N$3:N$1000,"="&amp;""),"")</f>
        <v/>
      </c>
      <c r="E455" t="str">
        <f t="shared" ca="1" si="28"/>
        <v/>
      </c>
      <c r="F455" t="str">
        <f ca="1">IF(TODAY()&gt;=$A455,COUNTIFS(Board!N$3:N$1000,"&lt;="&amp;A455,Board!O$3:O$1000,"="&amp;""),"")</f>
        <v/>
      </c>
      <c r="G455" t="str">
        <f ca="1">IF(TODAY()&gt;=$A455,COUNTIFS(Board!O$3:O$1000,"&lt;="&amp;B455,Board!P$3:P$1000,"="&amp;""),"")</f>
        <v/>
      </c>
      <c r="H455" t="str">
        <f t="shared" ca="1" si="29"/>
        <v/>
      </c>
      <c r="I455" t="str">
        <f ca="1">IF(TODAY()&gt;=$A455,COUNTIFS(Board!P$3:P$1000,"&lt;="&amp;A455,Board!Q$3:Q$1000,"="&amp;""),"")</f>
        <v/>
      </c>
      <c r="J455" t="str">
        <f ca="1">IF(TODAY()&gt;=$A455,COUNTIFS(Board!Q$3:Q$1000,"&lt;="&amp;B455,Board!R$3:R$1000,"="&amp;""),"")</f>
        <v/>
      </c>
      <c r="K455" t="str">
        <f t="shared" ca="1" si="30"/>
        <v/>
      </c>
      <c r="L455" t="str">
        <f ca="1">IF(TODAY()&gt;=A455,COUNTIFS(Board!R$3:R$1000,"&lt;="&amp;A455),"")</f>
        <v/>
      </c>
      <c r="M455" t="str">
        <f t="shared" ca="1" si="31"/>
        <v/>
      </c>
    </row>
    <row r="456" spans="1:13" x14ac:dyDescent="0.25">
      <c r="A456" s="4">
        <v>43253</v>
      </c>
      <c r="B456" t="str">
        <f ca="1">IF(TODAY()&gt;=$A456,COUNTIFS(Board!K$3:K$1000,"&lt;="&amp;A456,Board!L$3:L$1000,"="&amp;""),"")</f>
        <v/>
      </c>
      <c r="C456" t="str">
        <f ca="1">IF(TODAY()&gt;=$A456,COUNTIFS(Board!L$3:L$1000,"&lt;="&amp;B456,Board!M$3:M$1000,"="&amp;""),"")</f>
        <v/>
      </c>
      <c r="D456" t="str">
        <f ca="1">IF(TODAY()&gt;=$A456,COUNTIFS(Board!M$3:M$1000,"&lt;="&amp;C456,Board!N$3:N$1000,"="&amp;""),"")</f>
        <v/>
      </c>
      <c r="E456" t="str">
        <f t="shared" ca="1" si="28"/>
        <v/>
      </c>
      <c r="F456" t="str">
        <f ca="1">IF(TODAY()&gt;=$A456,COUNTIFS(Board!N$3:N$1000,"&lt;="&amp;A456,Board!O$3:O$1000,"="&amp;""),"")</f>
        <v/>
      </c>
      <c r="G456" t="str">
        <f ca="1">IF(TODAY()&gt;=$A456,COUNTIFS(Board!O$3:O$1000,"&lt;="&amp;B456,Board!P$3:P$1000,"="&amp;""),"")</f>
        <v/>
      </c>
      <c r="H456" t="str">
        <f t="shared" ca="1" si="29"/>
        <v/>
      </c>
      <c r="I456" t="str">
        <f ca="1">IF(TODAY()&gt;=$A456,COUNTIFS(Board!P$3:P$1000,"&lt;="&amp;A456,Board!Q$3:Q$1000,"="&amp;""),"")</f>
        <v/>
      </c>
      <c r="J456" t="str">
        <f ca="1">IF(TODAY()&gt;=$A456,COUNTIFS(Board!Q$3:Q$1000,"&lt;="&amp;B456,Board!R$3:R$1000,"="&amp;""),"")</f>
        <v/>
      </c>
      <c r="K456" t="str">
        <f t="shared" ca="1" si="30"/>
        <v/>
      </c>
      <c r="L456" t="str">
        <f ca="1">IF(TODAY()&gt;=A456,COUNTIFS(Board!R$3:R$1000,"&lt;="&amp;A456),"")</f>
        <v/>
      </c>
      <c r="M456" t="str">
        <f t="shared" ca="1" si="31"/>
        <v/>
      </c>
    </row>
    <row r="457" spans="1:13" x14ac:dyDescent="0.25">
      <c r="A457" s="4">
        <v>43254</v>
      </c>
      <c r="B457" t="str">
        <f ca="1">IF(TODAY()&gt;=$A457,COUNTIFS(Board!K$3:K$1000,"&lt;="&amp;A457,Board!L$3:L$1000,"="&amp;""),"")</f>
        <v/>
      </c>
      <c r="C457" t="str">
        <f ca="1">IF(TODAY()&gt;=$A457,COUNTIFS(Board!L$3:L$1000,"&lt;="&amp;B457,Board!M$3:M$1000,"="&amp;""),"")</f>
        <v/>
      </c>
      <c r="D457" t="str">
        <f ca="1">IF(TODAY()&gt;=$A457,COUNTIFS(Board!M$3:M$1000,"&lt;="&amp;C457,Board!N$3:N$1000,"="&amp;""),"")</f>
        <v/>
      </c>
      <c r="E457" t="str">
        <f t="shared" ca="1" si="28"/>
        <v/>
      </c>
      <c r="F457" t="str">
        <f ca="1">IF(TODAY()&gt;=$A457,COUNTIFS(Board!N$3:N$1000,"&lt;="&amp;A457,Board!O$3:O$1000,"="&amp;""),"")</f>
        <v/>
      </c>
      <c r="G457" t="str">
        <f ca="1">IF(TODAY()&gt;=$A457,COUNTIFS(Board!O$3:O$1000,"&lt;="&amp;B457,Board!P$3:P$1000,"="&amp;""),"")</f>
        <v/>
      </c>
      <c r="H457" t="str">
        <f t="shared" ca="1" si="29"/>
        <v/>
      </c>
      <c r="I457" t="str">
        <f ca="1">IF(TODAY()&gt;=$A457,COUNTIFS(Board!P$3:P$1000,"&lt;="&amp;A457,Board!Q$3:Q$1000,"="&amp;""),"")</f>
        <v/>
      </c>
      <c r="J457" t="str">
        <f ca="1">IF(TODAY()&gt;=$A457,COUNTIFS(Board!Q$3:Q$1000,"&lt;="&amp;B457,Board!R$3:R$1000,"="&amp;""),"")</f>
        <v/>
      </c>
      <c r="K457" t="str">
        <f t="shared" ca="1" si="30"/>
        <v/>
      </c>
      <c r="L457" t="str">
        <f ca="1">IF(TODAY()&gt;=A457,COUNTIFS(Board!R$3:R$1000,"&lt;="&amp;A457),"")</f>
        <v/>
      </c>
      <c r="M457" t="str">
        <f t="shared" ca="1" si="31"/>
        <v/>
      </c>
    </row>
    <row r="458" spans="1:13" x14ac:dyDescent="0.25">
      <c r="A458" s="4">
        <v>43255</v>
      </c>
      <c r="B458" t="str">
        <f ca="1">IF(TODAY()&gt;=$A458,COUNTIFS(Board!K$3:K$1000,"&lt;="&amp;A458,Board!L$3:L$1000,"="&amp;""),"")</f>
        <v/>
      </c>
      <c r="C458" t="str">
        <f ca="1">IF(TODAY()&gt;=$A458,COUNTIFS(Board!L$3:L$1000,"&lt;="&amp;B458,Board!M$3:M$1000,"="&amp;""),"")</f>
        <v/>
      </c>
      <c r="D458" t="str">
        <f ca="1">IF(TODAY()&gt;=$A458,COUNTIFS(Board!M$3:M$1000,"&lt;="&amp;C458,Board!N$3:N$1000,"="&amp;""),"")</f>
        <v/>
      </c>
      <c r="E458" t="str">
        <f t="shared" ca="1" si="28"/>
        <v/>
      </c>
      <c r="F458" t="str">
        <f ca="1">IF(TODAY()&gt;=$A458,COUNTIFS(Board!N$3:N$1000,"&lt;="&amp;A458,Board!O$3:O$1000,"="&amp;""),"")</f>
        <v/>
      </c>
      <c r="G458" t="str">
        <f ca="1">IF(TODAY()&gt;=$A458,COUNTIFS(Board!O$3:O$1000,"&lt;="&amp;B458,Board!P$3:P$1000,"="&amp;""),"")</f>
        <v/>
      </c>
      <c r="H458" t="str">
        <f t="shared" ca="1" si="29"/>
        <v/>
      </c>
      <c r="I458" t="str">
        <f ca="1">IF(TODAY()&gt;=$A458,COUNTIFS(Board!P$3:P$1000,"&lt;="&amp;A458,Board!Q$3:Q$1000,"="&amp;""),"")</f>
        <v/>
      </c>
      <c r="J458" t="str">
        <f ca="1">IF(TODAY()&gt;=$A458,COUNTIFS(Board!Q$3:Q$1000,"&lt;="&amp;B458,Board!R$3:R$1000,"="&amp;""),"")</f>
        <v/>
      </c>
      <c r="K458" t="str">
        <f t="shared" ca="1" si="30"/>
        <v/>
      </c>
      <c r="L458" t="str">
        <f ca="1">IF(TODAY()&gt;=A458,COUNTIFS(Board!R$3:R$1000,"&lt;="&amp;A458),"")</f>
        <v/>
      </c>
      <c r="M458" t="str">
        <f t="shared" ca="1" si="31"/>
        <v/>
      </c>
    </row>
    <row r="459" spans="1:13" x14ac:dyDescent="0.25">
      <c r="A459" s="4">
        <v>43256</v>
      </c>
      <c r="B459" t="str">
        <f ca="1">IF(TODAY()&gt;=$A459,COUNTIFS(Board!K$3:K$1000,"&lt;="&amp;A459,Board!L$3:L$1000,"="&amp;""),"")</f>
        <v/>
      </c>
      <c r="C459" t="str">
        <f ca="1">IF(TODAY()&gt;=$A459,COUNTIFS(Board!L$3:L$1000,"&lt;="&amp;B459,Board!M$3:M$1000,"="&amp;""),"")</f>
        <v/>
      </c>
      <c r="D459" t="str">
        <f ca="1">IF(TODAY()&gt;=$A459,COUNTIFS(Board!M$3:M$1000,"&lt;="&amp;C459,Board!N$3:N$1000,"="&amp;""),"")</f>
        <v/>
      </c>
      <c r="E459" t="str">
        <f t="shared" ca="1" si="28"/>
        <v/>
      </c>
      <c r="F459" t="str">
        <f ca="1">IF(TODAY()&gt;=$A459,COUNTIFS(Board!N$3:N$1000,"&lt;="&amp;A459,Board!O$3:O$1000,"="&amp;""),"")</f>
        <v/>
      </c>
      <c r="G459" t="str">
        <f ca="1">IF(TODAY()&gt;=$A459,COUNTIFS(Board!O$3:O$1000,"&lt;="&amp;B459,Board!P$3:P$1000,"="&amp;""),"")</f>
        <v/>
      </c>
      <c r="H459" t="str">
        <f t="shared" ca="1" si="29"/>
        <v/>
      </c>
      <c r="I459" t="str">
        <f ca="1">IF(TODAY()&gt;=$A459,COUNTIFS(Board!P$3:P$1000,"&lt;="&amp;A459,Board!Q$3:Q$1000,"="&amp;""),"")</f>
        <v/>
      </c>
      <c r="J459" t="str">
        <f ca="1">IF(TODAY()&gt;=$A459,COUNTIFS(Board!Q$3:Q$1000,"&lt;="&amp;B459,Board!R$3:R$1000,"="&amp;""),"")</f>
        <v/>
      </c>
      <c r="K459" t="str">
        <f t="shared" ca="1" si="30"/>
        <v/>
      </c>
      <c r="L459" t="str">
        <f ca="1">IF(TODAY()&gt;=A459,COUNTIFS(Board!R$3:R$1000,"&lt;="&amp;A459),"")</f>
        <v/>
      </c>
      <c r="M459" t="str">
        <f t="shared" ca="1" si="31"/>
        <v/>
      </c>
    </row>
    <row r="460" spans="1:13" x14ac:dyDescent="0.25">
      <c r="A460" s="4">
        <v>43257</v>
      </c>
      <c r="B460" t="str">
        <f ca="1">IF(TODAY()&gt;=$A460,COUNTIFS(Board!K$3:K$1000,"&lt;="&amp;A460,Board!L$3:L$1000,"="&amp;""),"")</f>
        <v/>
      </c>
      <c r="C460" t="str">
        <f ca="1">IF(TODAY()&gt;=$A460,COUNTIFS(Board!L$3:L$1000,"&lt;="&amp;B460,Board!M$3:M$1000,"="&amp;""),"")</f>
        <v/>
      </c>
      <c r="D460" t="str">
        <f ca="1">IF(TODAY()&gt;=$A460,COUNTIFS(Board!M$3:M$1000,"&lt;="&amp;C460,Board!N$3:N$1000,"="&amp;""),"")</f>
        <v/>
      </c>
      <c r="E460" t="str">
        <f t="shared" ca="1" si="28"/>
        <v/>
      </c>
      <c r="F460" t="str">
        <f ca="1">IF(TODAY()&gt;=$A460,COUNTIFS(Board!N$3:N$1000,"&lt;="&amp;A460,Board!O$3:O$1000,"="&amp;""),"")</f>
        <v/>
      </c>
      <c r="G460" t="str">
        <f ca="1">IF(TODAY()&gt;=$A460,COUNTIFS(Board!O$3:O$1000,"&lt;="&amp;B460,Board!P$3:P$1000,"="&amp;""),"")</f>
        <v/>
      </c>
      <c r="H460" t="str">
        <f t="shared" ca="1" si="29"/>
        <v/>
      </c>
      <c r="I460" t="str">
        <f ca="1">IF(TODAY()&gt;=$A460,COUNTIFS(Board!P$3:P$1000,"&lt;="&amp;A460,Board!Q$3:Q$1000,"="&amp;""),"")</f>
        <v/>
      </c>
      <c r="J460" t="str">
        <f ca="1">IF(TODAY()&gt;=$A460,COUNTIFS(Board!Q$3:Q$1000,"&lt;="&amp;B460,Board!R$3:R$1000,"="&amp;""),"")</f>
        <v/>
      </c>
      <c r="K460" t="str">
        <f t="shared" ca="1" si="30"/>
        <v/>
      </c>
      <c r="L460" t="str">
        <f ca="1">IF(TODAY()&gt;=A460,COUNTIFS(Board!R$3:R$1000,"&lt;="&amp;A460),"")</f>
        <v/>
      </c>
      <c r="M460" t="str">
        <f t="shared" ca="1" si="31"/>
        <v/>
      </c>
    </row>
    <row r="461" spans="1:13" x14ac:dyDescent="0.25">
      <c r="A461" s="4">
        <v>43258</v>
      </c>
      <c r="B461" t="str">
        <f ca="1">IF(TODAY()&gt;=$A461,COUNTIFS(Board!K$3:K$1000,"&lt;="&amp;A461,Board!L$3:L$1000,"="&amp;""),"")</f>
        <v/>
      </c>
      <c r="C461" t="str">
        <f ca="1">IF(TODAY()&gt;=$A461,COUNTIFS(Board!L$3:L$1000,"&lt;="&amp;B461,Board!M$3:M$1000,"="&amp;""),"")</f>
        <v/>
      </c>
      <c r="D461" t="str">
        <f ca="1">IF(TODAY()&gt;=$A461,COUNTIFS(Board!M$3:M$1000,"&lt;="&amp;C461,Board!N$3:N$1000,"="&amp;""),"")</f>
        <v/>
      </c>
      <c r="E461" t="str">
        <f t="shared" ca="1" si="28"/>
        <v/>
      </c>
      <c r="F461" t="str">
        <f ca="1">IF(TODAY()&gt;=$A461,COUNTIFS(Board!N$3:N$1000,"&lt;="&amp;A461,Board!O$3:O$1000,"="&amp;""),"")</f>
        <v/>
      </c>
      <c r="G461" t="str">
        <f ca="1">IF(TODAY()&gt;=$A461,COUNTIFS(Board!O$3:O$1000,"&lt;="&amp;B461,Board!P$3:P$1000,"="&amp;""),"")</f>
        <v/>
      </c>
      <c r="H461" t="str">
        <f t="shared" ca="1" si="29"/>
        <v/>
      </c>
      <c r="I461" t="str">
        <f ca="1">IF(TODAY()&gt;=$A461,COUNTIFS(Board!P$3:P$1000,"&lt;="&amp;A461,Board!Q$3:Q$1000,"="&amp;""),"")</f>
        <v/>
      </c>
      <c r="J461" t="str">
        <f ca="1">IF(TODAY()&gt;=$A461,COUNTIFS(Board!Q$3:Q$1000,"&lt;="&amp;B461,Board!R$3:R$1000,"="&amp;""),"")</f>
        <v/>
      </c>
      <c r="K461" t="str">
        <f t="shared" ca="1" si="30"/>
        <v/>
      </c>
      <c r="L461" t="str">
        <f ca="1">IF(TODAY()&gt;=A461,COUNTIFS(Board!R$3:R$1000,"&lt;="&amp;A461),"")</f>
        <v/>
      </c>
      <c r="M461" t="str">
        <f t="shared" ca="1" si="31"/>
        <v/>
      </c>
    </row>
    <row r="462" spans="1:13" x14ac:dyDescent="0.25">
      <c r="A462" s="4">
        <v>43259</v>
      </c>
      <c r="B462" t="str">
        <f ca="1">IF(TODAY()&gt;=$A462,COUNTIFS(Board!K$3:K$1000,"&lt;="&amp;A462,Board!L$3:L$1000,"="&amp;""),"")</f>
        <v/>
      </c>
      <c r="C462" t="str">
        <f ca="1">IF(TODAY()&gt;=$A462,COUNTIFS(Board!L$3:L$1000,"&lt;="&amp;B462,Board!M$3:M$1000,"="&amp;""),"")</f>
        <v/>
      </c>
      <c r="D462" t="str">
        <f ca="1">IF(TODAY()&gt;=$A462,COUNTIFS(Board!M$3:M$1000,"&lt;="&amp;C462,Board!N$3:N$1000,"="&amp;""),"")</f>
        <v/>
      </c>
      <c r="E462" t="str">
        <f t="shared" ca="1" si="28"/>
        <v/>
      </c>
      <c r="F462" t="str">
        <f ca="1">IF(TODAY()&gt;=$A462,COUNTIFS(Board!N$3:N$1000,"&lt;="&amp;A462,Board!O$3:O$1000,"="&amp;""),"")</f>
        <v/>
      </c>
      <c r="G462" t="str">
        <f ca="1">IF(TODAY()&gt;=$A462,COUNTIFS(Board!O$3:O$1000,"&lt;="&amp;B462,Board!P$3:P$1000,"="&amp;""),"")</f>
        <v/>
      </c>
      <c r="H462" t="str">
        <f t="shared" ca="1" si="29"/>
        <v/>
      </c>
      <c r="I462" t="str">
        <f ca="1">IF(TODAY()&gt;=$A462,COUNTIFS(Board!P$3:P$1000,"&lt;="&amp;A462,Board!Q$3:Q$1000,"="&amp;""),"")</f>
        <v/>
      </c>
      <c r="J462" t="str">
        <f ca="1">IF(TODAY()&gt;=$A462,COUNTIFS(Board!Q$3:Q$1000,"&lt;="&amp;B462,Board!R$3:R$1000,"="&amp;""),"")</f>
        <v/>
      </c>
      <c r="K462" t="str">
        <f t="shared" ca="1" si="30"/>
        <v/>
      </c>
      <c r="L462" t="str">
        <f ca="1">IF(TODAY()&gt;=A462,COUNTIFS(Board!R$3:R$1000,"&lt;="&amp;A462),"")</f>
        <v/>
      </c>
      <c r="M462" t="str">
        <f t="shared" ca="1" si="31"/>
        <v/>
      </c>
    </row>
    <row r="463" spans="1:13" x14ac:dyDescent="0.25">
      <c r="A463" s="4">
        <v>43260</v>
      </c>
      <c r="B463" t="str">
        <f ca="1">IF(TODAY()&gt;=$A463,COUNTIFS(Board!K$3:K$1000,"&lt;="&amp;A463,Board!L$3:L$1000,"="&amp;""),"")</f>
        <v/>
      </c>
      <c r="C463" t="str">
        <f ca="1">IF(TODAY()&gt;=$A463,COUNTIFS(Board!L$3:L$1000,"&lt;="&amp;B463,Board!M$3:M$1000,"="&amp;""),"")</f>
        <v/>
      </c>
      <c r="D463" t="str">
        <f ca="1">IF(TODAY()&gt;=$A463,COUNTIFS(Board!M$3:M$1000,"&lt;="&amp;C463,Board!N$3:N$1000,"="&amp;""),"")</f>
        <v/>
      </c>
      <c r="E463" t="str">
        <f t="shared" ref="E463:E526" ca="1" si="32">IF(D463&lt;&gt;"",SUM(C463:D463),"")</f>
        <v/>
      </c>
      <c r="F463" t="str">
        <f ca="1">IF(TODAY()&gt;=$A463,COUNTIFS(Board!N$3:N$1000,"&lt;="&amp;A463,Board!O$3:O$1000,"="&amp;""),"")</f>
        <v/>
      </c>
      <c r="G463" t="str">
        <f ca="1">IF(TODAY()&gt;=$A463,COUNTIFS(Board!O$3:O$1000,"&lt;="&amp;B463,Board!P$3:P$1000,"="&amp;""),"")</f>
        <v/>
      </c>
      <c r="H463" t="str">
        <f t="shared" ref="H463:H526" ca="1" si="33">IF(G463&lt;&gt;"",SUM(F463:G463),"")</f>
        <v/>
      </c>
      <c r="I463" t="str">
        <f ca="1">IF(TODAY()&gt;=$A463,COUNTIFS(Board!P$3:P$1000,"&lt;="&amp;A463,Board!Q$3:Q$1000,"="&amp;""),"")</f>
        <v/>
      </c>
      <c r="J463" t="str">
        <f ca="1">IF(TODAY()&gt;=$A463,COUNTIFS(Board!Q$3:Q$1000,"&lt;="&amp;B463,Board!R$3:R$1000,"="&amp;""),"")</f>
        <v/>
      </c>
      <c r="K463" t="str">
        <f t="shared" ref="K463:K526" ca="1" si="34">IF(J463&lt;&gt;"",SUM(I463:J463),"")</f>
        <v/>
      </c>
      <c r="L463" t="str">
        <f ca="1">IF(TODAY()&gt;=A463,COUNTIFS(Board!R$3:R$1000,"&lt;="&amp;A463),"")</f>
        <v/>
      </c>
      <c r="M463" t="str">
        <f t="shared" ca="1" si="31"/>
        <v/>
      </c>
    </row>
    <row r="464" spans="1:13" x14ac:dyDescent="0.25">
      <c r="A464" s="4">
        <v>43261</v>
      </c>
      <c r="B464" t="str">
        <f ca="1">IF(TODAY()&gt;=$A464,COUNTIFS(Board!K$3:K$1000,"&lt;="&amp;A464,Board!L$3:L$1000,"="&amp;""),"")</f>
        <v/>
      </c>
      <c r="C464" t="str">
        <f ca="1">IF(TODAY()&gt;=$A464,COUNTIFS(Board!L$3:L$1000,"&lt;="&amp;B464,Board!M$3:M$1000,"="&amp;""),"")</f>
        <v/>
      </c>
      <c r="D464" t="str">
        <f ca="1">IF(TODAY()&gt;=$A464,COUNTIFS(Board!M$3:M$1000,"&lt;="&amp;C464,Board!N$3:N$1000,"="&amp;""),"")</f>
        <v/>
      </c>
      <c r="E464" t="str">
        <f t="shared" ca="1" si="32"/>
        <v/>
      </c>
      <c r="F464" t="str">
        <f ca="1">IF(TODAY()&gt;=$A464,COUNTIFS(Board!N$3:N$1000,"&lt;="&amp;A464,Board!O$3:O$1000,"="&amp;""),"")</f>
        <v/>
      </c>
      <c r="G464" t="str">
        <f ca="1">IF(TODAY()&gt;=$A464,COUNTIFS(Board!O$3:O$1000,"&lt;="&amp;B464,Board!P$3:P$1000,"="&amp;""),"")</f>
        <v/>
      </c>
      <c r="H464" t="str">
        <f t="shared" ca="1" si="33"/>
        <v/>
      </c>
      <c r="I464" t="str">
        <f ca="1">IF(TODAY()&gt;=$A464,COUNTIFS(Board!P$3:P$1000,"&lt;="&amp;A464,Board!Q$3:Q$1000,"="&amp;""),"")</f>
        <v/>
      </c>
      <c r="J464" t="str">
        <f ca="1">IF(TODAY()&gt;=$A464,COUNTIFS(Board!Q$3:Q$1000,"&lt;="&amp;B464,Board!R$3:R$1000,"="&amp;""),"")</f>
        <v/>
      </c>
      <c r="K464" t="str">
        <f t="shared" ca="1" si="34"/>
        <v/>
      </c>
      <c r="L464" t="str">
        <f ca="1">IF(TODAY()&gt;=A464,COUNTIFS(Board!R$3:R$1000,"&lt;="&amp;A464),"")</f>
        <v/>
      </c>
      <c r="M464" t="str">
        <f t="shared" ca="1" si="31"/>
        <v/>
      </c>
    </row>
    <row r="465" spans="1:13" x14ac:dyDescent="0.25">
      <c r="A465" s="4">
        <v>43262</v>
      </c>
      <c r="B465" t="str">
        <f ca="1">IF(TODAY()&gt;=$A465,COUNTIFS(Board!K$3:K$1000,"&lt;="&amp;A465,Board!L$3:L$1000,"="&amp;""),"")</f>
        <v/>
      </c>
      <c r="C465" t="str">
        <f ca="1">IF(TODAY()&gt;=$A465,COUNTIFS(Board!L$3:L$1000,"&lt;="&amp;B465,Board!M$3:M$1000,"="&amp;""),"")</f>
        <v/>
      </c>
      <c r="D465" t="str">
        <f ca="1">IF(TODAY()&gt;=$A465,COUNTIFS(Board!M$3:M$1000,"&lt;="&amp;C465,Board!N$3:N$1000,"="&amp;""),"")</f>
        <v/>
      </c>
      <c r="E465" t="str">
        <f t="shared" ca="1" si="32"/>
        <v/>
      </c>
      <c r="F465" t="str">
        <f ca="1">IF(TODAY()&gt;=$A465,COUNTIFS(Board!N$3:N$1000,"&lt;="&amp;A465,Board!O$3:O$1000,"="&amp;""),"")</f>
        <v/>
      </c>
      <c r="G465" t="str">
        <f ca="1">IF(TODAY()&gt;=$A465,COUNTIFS(Board!O$3:O$1000,"&lt;="&amp;B465,Board!P$3:P$1000,"="&amp;""),"")</f>
        <v/>
      </c>
      <c r="H465" t="str">
        <f t="shared" ca="1" si="33"/>
        <v/>
      </c>
      <c r="I465" t="str">
        <f ca="1">IF(TODAY()&gt;=$A465,COUNTIFS(Board!P$3:P$1000,"&lt;="&amp;A465,Board!Q$3:Q$1000,"="&amp;""),"")</f>
        <v/>
      </c>
      <c r="J465" t="str">
        <f ca="1">IF(TODAY()&gt;=$A465,COUNTIFS(Board!Q$3:Q$1000,"&lt;="&amp;B465,Board!R$3:R$1000,"="&amp;""),"")</f>
        <v/>
      </c>
      <c r="K465" t="str">
        <f t="shared" ca="1" si="34"/>
        <v/>
      </c>
      <c r="L465" t="str">
        <f ca="1">IF(TODAY()&gt;=A465,COUNTIFS(Board!R$3:R$1000,"&lt;="&amp;A465),"")</f>
        <v/>
      </c>
      <c r="M465" t="str">
        <f t="shared" ca="1" si="31"/>
        <v/>
      </c>
    </row>
    <row r="466" spans="1:13" x14ac:dyDescent="0.25">
      <c r="A466" s="4">
        <v>43263</v>
      </c>
      <c r="B466" t="str">
        <f ca="1">IF(TODAY()&gt;=$A466,COUNTIFS(Board!K$3:K$1000,"&lt;="&amp;A466,Board!L$3:L$1000,"="&amp;""),"")</f>
        <v/>
      </c>
      <c r="C466" t="str">
        <f ca="1">IF(TODAY()&gt;=$A466,COUNTIFS(Board!L$3:L$1000,"&lt;="&amp;B466,Board!M$3:M$1000,"="&amp;""),"")</f>
        <v/>
      </c>
      <c r="D466" t="str">
        <f ca="1">IF(TODAY()&gt;=$A466,COUNTIFS(Board!M$3:M$1000,"&lt;="&amp;C466,Board!N$3:N$1000,"="&amp;""),"")</f>
        <v/>
      </c>
      <c r="E466" t="str">
        <f t="shared" ca="1" si="32"/>
        <v/>
      </c>
      <c r="F466" t="str">
        <f ca="1">IF(TODAY()&gt;=$A466,COUNTIFS(Board!N$3:N$1000,"&lt;="&amp;A466,Board!O$3:O$1000,"="&amp;""),"")</f>
        <v/>
      </c>
      <c r="G466" t="str">
        <f ca="1">IF(TODAY()&gt;=$A466,COUNTIFS(Board!O$3:O$1000,"&lt;="&amp;B466,Board!P$3:P$1000,"="&amp;""),"")</f>
        <v/>
      </c>
      <c r="H466" t="str">
        <f t="shared" ca="1" si="33"/>
        <v/>
      </c>
      <c r="I466" t="str">
        <f ca="1">IF(TODAY()&gt;=$A466,COUNTIFS(Board!P$3:P$1000,"&lt;="&amp;A466,Board!Q$3:Q$1000,"="&amp;""),"")</f>
        <v/>
      </c>
      <c r="J466" t="str">
        <f ca="1">IF(TODAY()&gt;=$A466,COUNTIFS(Board!Q$3:Q$1000,"&lt;="&amp;B466,Board!R$3:R$1000,"="&amp;""),"")</f>
        <v/>
      </c>
      <c r="K466" t="str">
        <f t="shared" ca="1" si="34"/>
        <v/>
      </c>
      <c r="L466" t="str">
        <f ca="1">IF(TODAY()&gt;=A466,COUNTIFS(Board!R$3:R$1000,"&lt;="&amp;A466),"")</f>
        <v/>
      </c>
      <c r="M466" t="str">
        <f t="shared" ca="1" si="31"/>
        <v/>
      </c>
    </row>
    <row r="467" spans="1:13" x14ac:dyDescent="0.25">
      <c r="A467" s="4">
        <v>43264</v>
      </c>
      <c r="B467" t="str">
        <f ca="1">IF(TODAY()&gt;=$A467,COUNTIFS(Board!K$3:K$1000,"&lt;="&amp;A467,Board!L$3:L$1000,"="&amp;""),"")</f>
        <v/>
      </c>
      <c r="C467" t="str">
        <f ca="1">IF(TODAY()&gt;=$A467,COUNTIFS(Board!L$3:L$1000,"&lt;="&amp;B467,Board!M$3:M$1000,"="&amp;""),"")</f>
        <v/>
      </c>
      <c r="D467" t="str">
        <f ca="1">IF(TODAY()&gt;=$A467,COUNTIFS(Board!M$3:M$1000,"&lt;="&amp;C467,Board!N$3:N$1000,"="&amp;""),"")</f>
        <v/>
      </c>
      <c r="E467" t="str">
        <f t="shared" ca="1" si="32"/>
        <v/>
      </c>
      <c r="F467" t="str">
        <f ca="1">IF(TODAY()&gt;=$A467,COUNTIFS(Board!N$3:N$1000,"&lt;="&amp;A467,Board!O$3:O$1000,"="&amp;""),"")</f>
        <v/>
      </c>
      <c r="G467" t="str">
        <f ca="1">IF(TODAY()&gt;=$A467,COUNTIFS(Board!O$3:O$1000,"&lt;="&amp;B467,Board!P$3:P$1000,"="&amp;""),"")</f>
        <v/>
      </c>
      <c r="H467" t="str">
        <f t="shared" ca="1" si="33"/>
        <v/>
      </c>
      <c r="I467" t="str">
        <f ca="1">IF(TODAY()&gt;=$A467,COUNTIFS(Board!P$3:P$1000,"&lt;="&amp;A467,Board!Q$3:Q$1000,"="&amp;""),"")</f>
        <v/>
      </c>
      <c r="J467" t="str">
        <f ca="1">IF(TODAY()&gt;=$A467,COUNTIFS(Board!Q$3:Q$1000,"&lt;="&amp;B467,Board!R$3:R$1000,"="&amp;""),"")</f>
        <v/>
      </c>
      <c r="K467" t="str">
        <f t="shared" ca="1" si="34"/>
        <v/>
      </c>
      <c r="L467" t="str">
        <f ca="1">IF(TODAY()&gt;=A467,COUNTIFS(Board!R$3:R$1000,"&lt;="&amp;A467),"")</f>
        <v/>
      </c>
      <c r="M467" t="str">
        <f t="shared" ca="1" si="31"/>
        <v/>
      </c>
    </row>
    <row r="468" spans="1:13" x14ac:dyDescent="0.25">
      <c r="A468" s="4">
        <v>43265</v>
      </c>
      <c r="B468" t="str">
        <f ca="1">IF(TODAY()&gt;=$A468,COUNTIFS(Board!K$3:K$1000,"&lt;="&amp;A468,Board!L$3:L$1000,"="&amp;""),"")</f>
        <v/>
      </c>
      <c r="C468" t="str">
        <f ca="1">IF(TODAY()&gt;=$A468,COUNTIFS(Board!L$3:L$1000,"&lt;="&amp;B468,Board!M$3:M$1000,"="&amp;""),"")</f>
        <v/>
      </c>
      <c r="D468" t="str">
        <f ca="1">IF(TODAY()&gt;=$A468,COUNTIFS(Board!M$3:M$1000,"&lt;="&amp;C468,Board!N$3:N$1000,"="&amp;""),"")</f>
        <v/>
      </c>
      <c r="E468" t="str">
        <f t="shared" ca="1" si="32"/>
        <v/>
      </c>
      <c r="F468" t="str">
        <f ca="1">IF(TODAY()&gt;=$A468,COUNTIFS(Board!N$3:N$1000,"&lt;="&amp;A468,Board!O$3:O$1000,"="&amp;""),"")</f>
        <v/>
      </c>
      <c r="G468" t="str">
        <f ca="1">IF(TODAY()&gt;=$A468,COUNTIFS(Board!O$3:O$1000,"&lt;="&amp;B468,Board!P$3:P$1000,"="&amp;""),"")</f>
        <v/>
      </c>
      <c r="H468" t="str">
        <f t="shared" ca="1" si="33"/>
        <v/>
      </c>
      <c r="I468" t="str">
        <f ca="1">IF(TODAY()&gt;=$A468,COUNTIFS(Board!P$3:P$1000,"&lt;="&amp;A468,Board!Q$3:Q$1000,"="&amp;""),"")</f>
        <v/>
      </c>
      <c r="J468" t="str">
        <f ca="1">IF(TODAY()&gt;=$A468,COUNTIFS(Board!Q$3:Q$1000,"&lt;="&amp;B468,Board!R$3:R$1000,"="&amp;""),"")</f>
        <v/>
      </c>
      <c r="K468" t="str">
        <f t="shared" ca="1" si="34"/>
        <v/>
      </c>
      <c r="L468" t="str">
        <f ca="1">IF(TODAY()&gt;=A468,COUNTIFS(Board!R$3:R$1000,"&lt;="&amp;A468),"")</f>
        <v/>
      </c>
      <c r="M468" t="str">
        <f t="shared" ca="1" si="31"/>
        <v/>
      </c>
    </row>
    <row r="469" spans="1:13" x14ac:dyDescent="0.25">
      <c r="A469" s="4">
        <v>43266</v>
      </c>
      <c r="B469" t="str">
        <f ca="1">IF(TODAY()&gt;=$A469,COUNTIFS(Board!K$3:K$1000,"&lt;="&amp;A469,Board!L$3:L$1000,"="&amp;""),"")</f>
        <v/>
      </c>
      <c r="C469" t="str">
        <f ca="1">IF(TODAY()&gt;=$A469,COUNTIFS(Board!L$3:L$1000,"&lt;="&amp;B469,Board!M$3:M$1000,"="&amp;""),"")</f>
        <v/>
      </c>
      <c r="D469" t="str">
        <f ca="1">IF(TODAY()&gt;=$A469,COUNTIFS(Board!M$3:M$1000,"&lt;="&amp;C469,Board!N$3:N$1000,"="&amp;""),"")</f>
        <v/>
      </c>
      <c r="E469" t="str">
        <f t="shared" ca="1" si="32"/>
        <v/>
      </c>
      <c r="F469" t="str">
        <f ca="1">IF(TODAY()&gt;=$A469,COUNTIFS(Board!N$3:N$1000,"&lt;="&amp;A469,Board!O$3:O$1000,"="&amp;""),"")</f>
        <v/>
      </c>
      <c r="G469" t="str">
        <f ca="1">IF(TODAY()&gt;=$A469,COUNTIFS(Board!O$3:O$1000,"&lt;="&amp;B469,Board!P$3:P$1000,"="&amp;""),"")</f>
        <v/>
      </c>
      <c r="H469" t="str">
        <f t="shared" ca="1" si="33"/>
        <v/>
      </c>
      <c r="I469" t="str">
        <f ca="1">IF(TODAY()&gt;=$A469,COUNTIFS(Board!P$3:P$1000,"&lt;="&amp;A469,Board!Q$3:Q$1000,"="&amp;""),"")</f>
        <v/>
      </c>
      <c r="J469" t="str">
        <f ca="1">IF(TODAY()&gt;=$A469,COUNTIFS(Board!Q$3:Q$1000,"&lt;="&amp;B469,Board!R$3:R$1000,"="&amp;""),"")</f>
        <v/>
      </c>
      <c r="K469" t="str">
        <f t="shared" ca="1" si="34"/>
        <v/>
      </c>
      <c r="L469" t="str">
        <f ca="1">IF(TODAY()&gt;=A469,COUNTIFS(Board!R$3:R$1000,"&lt;="&amp;A469),"")</f>
        <v/>
      </c>
      <c r="M469" t="str">
        <f t="shared" ca="1" si="31"/>
        <v/>
      </c>
    </row>
    <row r="470" spans="1:13" x14ac:dyDescent="0.25">
      <c r="A470" s="4">
        <v>43267</v>
      </c>
      <c r="B470" t="str">
        <f ca="1">IF(TODAY()&gt;=$A470,COUNTIFS(Board!K$3:K$1000,"&lt;="&amp;A470,Board!L$3:L$1000,"="&amp;""),"")</f>
        <v/>
      </c>
      <c r="C470" t="str">
        <f ca="1">IF(TODAY()&gt;=$A470,COUNTIFS(Board!L$3:L$1000,"&lt;="&amp;B470,Board!M$3:M$1000,"="&amp;""),"")</f>
        <v/>
      </c>
      <c r="D470" t="str">
        <f ca="1">IF(TODAY()&gt;=$A470,COUNTIFS(Board!M$3:M$1000,"&lt;="&amp;C470,Board!N$3:N$1000,"="&amp;""),"")</f>
        <v/>
      </c>
      <c r="E470" t="str">
        <f t="shared" ca="1" si="32"/>
        <v/>
      </c>
      <c r="F470" t="str">
        <f ca="1">IF(TODAY()&gt;=$A470,COUNTIFS(Board!N$3:N$1000,"&lt;="&amp;A470,Board!O$3:O$1000,"="&amp;""),"")</f>
        <v/>
      </c>
      <c r="G470" t="str">
        <f ca="1">IF(TODAY()&gt;=$A470,COUNTIFS(Board!O$3:O$1000,"&lt;="&amp;B470,Board!P$3:P$1000,"="&amp;""),"")</f>
        <v/>
      </c>
      <c r="H470" t="str">
        <f t="shared" ca="1" si="33"/>
        <v/>
      </c>
      <c r="I470" t="str">
        <f ca="1">IF(TODAY()&gt;=$A470,COUNTIFS(Board!P$3:P$1000,"&lt;="&amp;A470,Board!Q$3:Q$1000,"="&amp;""),"")</f>
        <v/>
      </c>
      <c r="J470" t="str">
        <f ca="1">IF(TODAY()&gt;=$A470,COUNTIFS(Board!Q$3:Q$1000,"&lt;="&amp;B470,Board!R$3:R$1000,"="&amp;""),"")</f>
        <v/>
      </c>
      <c r="K470" t="str">
        <f t="shared" ca="1" si="34"/>
        <v/>
      </c>
      <c r="L470" t="str">
        <f ca="1">IF(TODAY()&gt;=A470,COUNTIFS(Board!R$3:R$1000,"&lt;="&amp;A470),"")</f>
        <v/>
      </c>
      <c r="M470" t="str">
        <f t="shared" ca="1" si="31"/>
        <v/>
      </c>
    </row>
    <row r="471" spans="1:13" x14ac:dyDescent="0.25">
      <c r="A471" s="4">
        <v>43268</v>
      </c>
      <c r="B471" t="str">
        <f ca="1">IF(TODAY()&gt;=$A471,COUNTIFS(Board!K$3:K$1000,"&lt;="&amp;A471,Board!L$3:L$1000,"="&amp;""),"")</f>
        <v/>
      </c>
      <c r="C471" t="str">
        <f ca="1">IF(TODAY()&gt;=$A471,COUNTIFS(Board!L$3:L$1000,"&lt;="&amp;B471,Board!M$3:M$1000,"="&amp;""),"")</f>
        <v/>
      </c>
      <c r="D471" t="str">
        <f ca="1">IF(TODAY()&gt;=$A471,COUNTIFS(Board!M$3:M$1000,"&lt;="&amp;C471,Board!N$3:N$1000,"="&amp;""),"")</f>
        <v/>
      </c>
      <c r="E471" t="str">
        <f t="shared" ca="1" si="32"/>
        <v/>
      </c>
      <c r="F471" t="str">
        <f ca="1">IF(TODAY()&gt;=$A471,COUNTIFS(Board!N$3:N$1000,"&lt;="&amp;A471,Board!O$3:O$1000,"="&amp;""),"")</f>
        <v/>
      </c>
      <c r="G471" t="str">
        <f ca="1">IF(TODAY()&gt;=$A471,COUNTIFS(Board!O$3:O$1000,"&lt;="&amp;B471,Board!P$3:P$1000,"="&amp;""),"")</f>
        <v/>
      </c>
      <c r="H471" t="str">
        <f t="shared" ca="1" si="33"/>
        <v/>
      </c>
      <c r="I471" t="str">
        <f ca="1">IF(TODAY()&gt;=$A471,COUNTIFS(Board!P$3:P$1000,"&lt;="&amp;A471,Board!Q$3:Q$1000,"="&amp;""),"")</f>
        <v/>
      </c>
      <c r="J471" t="str">
        <f ca="1">IF(TODAY()&gt;=$A471,COUNTIFS(Board!Q$3:Q$1000,"&lt;="&amp;B471,Board!R$3:R$1000,"="&amp;""),"")</f>
        <v/>
      </c>
      <c r="K471" t="str">
        <f t="shared" ca="1" si="34"/>
        <v/>
      </c>
      <c r="L471" t="str">
        <f ca="1">IF(TODAY()&gt;=A471,COUNTIFS(Board!R$3:R$1000,"&lt;="&amp;A471),"")</f>
        <v/>
      </c>
      <c r="M471" t="str">
        <f t="shared" ca="1" si="31"/>
        <v/>
      </c>
    </row>
    <row r="472" spans="1:13" x14ac:dyDescent="0.25">
      <c r="A472" s="4">
        <v>43269</v>
      </c>
      <c r="B472" t="str">
        <f ca="1">IF(TODAY()&gt;=$A472,COUNTIFS(Board!K$3:K$1000,"&lt;="&amp;A472,Board!L$3:L$1000,"="&amp;""),"")</f>
        <v/>
      </c>
      <c r="C472" t="str">
        <f ca="1">IF(TODAY()&gt;=$A472,COUNTIFS(Board!L$3:L$1000,"&lt;="&amp;B472,Board!M$3:M$1000,"="&amp;""),"")</f>
        <v/>
      </c>
      <c r="D472" t="str">
        <f ca="1">IF(TODAY()&gt;=$A472,COUNTIFS(Board!M$3:M$1000,"&lt;="&amp;C472,Board!N$3:N$1000,"="&amp;""),"")</f>
        <v/>
      </c>
      <c r="E472" t="str">
        <f t="shared" ca="1" si="32"/>
        <v/>
      </c>
      <c r="F472" t="str">
        <f ca="1">IF(TODAY()&gt;=$A472,COUNTIFS(Board!N$3:N$1000,"&lt;="&amp;A472,Board!O$3:O$1000,"="&amp;""),"")</f>
        <v/>
      </c>
      <c r="G472" t="str">
        <f ca="1">IF(TODAY()&gt;=$A472,COUNTIFS(Board!O$3:O$1000,"&lt;="&amp;B472,Board!P$3:P$1000,"="&amp;""),"")</f>
        <v/>
      </c>
      <c r="H472" t="str">
        <f t="shared" ca="1" si="33"/>
        <v/>
      </c>
      <c r="I472" t="str">
        <f ca="1">IF(TODAY()&gt;=$A472,COUNTIFS(Board!P$3:P$1000,"&lt;="&amp;A472,Board!Q$3:Q$1000,"="&amp;""),"")</f>
        <v/>
      </c>
      <c r="J472" t="str">
        <f ca="1">IF(TODAY()&gt;=$A472,COUNTIFS(Board!Q$3:Q$1000,"&lt;="&amp;B472,Board!R$3:R$1000,"="&amp;""),"")</f>
        <v/>
      </c>
      <c r="K472" t="str">
        <f t="shared" ca="1" si="34"/>
        <v/>
      </c>
      <c r="L472" t="str">
        <f ca="1">IF(TODAY()&gt;=A472,COUNTIFS(Board!R$3:R$1000,"&lt;="&amp;A472),"")</f>
        <v/>
      </c>
      <c r="M472" t="str">
        <f t="shared" ca="1" si="31"/>
        <v/>
      </c>
    </row>
    <row r="473" spans="1:13" x14ac:dyDescent="0.25">
      <c r="A473" s="4">
        <v>43270</v>
      </c>
      <c r="B473" t="str">
        <f ca="1">IF(TODAY()&gt;=$A473,COUNTIFS(Board!K$3:K$1000,"&lt;="&amp;A473,Board!L$3:L$1000,"="&amp;""),"")</f>
        <v/>
      </c>
      <c r="C473" t="str">
        <f ca="1">IF(TODAY()&gt;=$A473,COUNTIFS(Board!L$3:L$1000,"&lt;="&amp;B473,Board!M$3:M$1000,"="&amp;""),"")</f>
        <v/>
      </c>
      <c r="D473" t="str">
        <f ca="1">IF(TODAY()&gt;=$A473,COUNTIFS(Board!M$3:M$1000,"&lt;="&amp;C473,Board!N$3:N$1000,"="&amp;""),"")</f>
        <v/>
      </c>
      <c r="E473" t="str">
        <f t="shared" ca="1" si="32"/>
        <v/>
      </c>
      <c r="F473" t="str">
        <f ca="1">IF(TODAY()&gt;=$A473,COUNTIFS(Board!N$3:N$1000,"&lt;="&amp;A473,Board!O$3:O$1000,"="&amp;""),"")</f>
        <v/>
      </c>
      <c r="G473" t="str">
        <f ca="1">IF(TODAY()&gt;=$A473,COUNTIFS(Board!O$3:O$1000,"&lt;="&amp;B473,Board!P$3:P$1000,"="&amp;""),"")</f>
        <v/>
      </c>
      <c r="H473" t="str">
        <f t="shared" ca="1" si="33"/>
        <v/>
      </c>
      <c r="I473" t="str">
        <f ca="1">IF(TODAY()&gt;=$A473,COUNTIFS(Board!P$3:P$1000,"&lt;="&amp;A473,Board!Q$3:Q$1000,"="&amp;""),"")</f>
        <v/>
      </c>
      <c r="J473" t="str">
        <f ca="1">IF(TODAY()&gt;=$A473,COUNTIFS(Board!Q$3:Q$1000,"&lt;="&amp;B473,Board!R$3:R$1000,"="&amp;""),"")</f>
        <v/>
      </c>
      <c r="K473" t="str">
        <f t="shared" ca="1" si="34"/>
        <v/>
      </c>
      <c r="L473" t="str">
        <f ca="1">IF(TODAY()&gt;=A473,COUNTIFS(Board!R$3:R$1000,"&lt;="&amp;A473),"")</f>
        <v/>
      </c>
      <c r="M473" t="str">
        <f t="shared" ca="1" si="31"/>
        <v/>
      </c>
    </row>
    <row r="474" spans="1:13" x14ac:dyDescent="0.25">
      <c r="A474" s="4">
        <v>43271</v>
      </c>
      <c r="B474" t="str">
        <f ca="1">IF(TODAY()&gt;=$A474,COUNTIFS(Board!K$3:K$1000,"&lt;="&amp;A474,Board!L$3:L$1000,"="&amp;""),"")</f>
        <v/>
      </c>
      <c r="C474" t="str">
        <f ca="1">IF(TODAY()&gt;=$A474,COUNTIFS(Board!L$3:L$1000,"&lt;="&amp;B474,Board!M$3:M$1000,"="&amp;""),"")</f>
        <v/>
      </c>
      <c r="D474" t="str">
        <f ca="1">IF(TODAY()&gt;=$A474,COUNTIFS(Board!M$3:M$1000,"&lt;="&amp;C474,Board!N$3:N$1000,"="&amp;""),"")</f>
        <v/>
      </c>
      <c r="E474" t="str">
        <f t="shared" ca="1" si="32"/>
        <v/>
      </c>
      <c r="F474" t="str">
        <f ca="1">IF(TODAY()&gt;=$A474,COUNTIFS(Board!N$3:N$1000,"&lt;="&amp;A474,Board!O$3:O$1000,"="&amp;""),"")</f>
        <v/>
      </c>
      <c r="G474" t="str">
        <f ca="1">IF(TODAY()&gt;=$A474,COUNTIFS(Board!O$3:O$1000,"&lt;="&amp;B474,Board!P$3:P$1000,"="&amp;""),"")</f>
        <v/>
      </c>
      <c r="H474" t="str">
        <f t="shared" ca="1" si="33"/>
        <v/>
      </c>
      <c r="I474" t="str">
        <f ca="1">IF(TODAY()&gt;=$A474,COUNTIFS(Board!P$3:P$1000,"&lt;="&amp;A474,Board!Q$3:Q$1000,"="&amp;""),"")</f>
        <v/>
      </c>
      <c r="J474" t="str">
        <f ca="1">IF(TODAY()&gt;=$A474,COUNTIFS(Board!Q$3:Q$1000,"&lt;="&amp;B474,Board!R$3:R$1000,"="&amp;""),"")</f>
        <v/>
      </c>
      <c r="K474" t="str">
        <f t="shared" ca="1" si="34"/>
        <v/>
      </c>
      <c r="L474" t="str">
        <f ca="1">IF(TODAY()&gt;=A474,COUNTIFS(Board!R$3:R$1000,"&lt;="&amp;A474),"")</f>
        <v/>
      </c>
      <c r="M474" t="str">
        <f t="shared" ca="1" si="31"/>
        <v/>
      </c>
    </row>
    <row r="475" spans="1:13" x14ac:dyDescent="0.25">
      <c r="A475" s="4">
        <v>43272</v>
      </c>
      <c r="B475" t="str">
        <f ca="1">IF(TODAY()&gt;=$A475,COUNTIFS(Board!K$3:K$1000,"&lt;="&amp;A475,Board!L$3:L$1000,"="&amp;""),"")</f>
        <v/>
      </c>
      <c r="C475" t="str">
        <f ca="1">IF(TODAY()&gt;=$A475,COUNTIFS(Board!L$3:L$1000,"&lt;="&amp;B475,Board!M$3:M$1000,"="&amp;""),"")</f>
        <v/>
      </c>
      <c r="D475" t="str">
        <f ca="1">IF(TODAY()&gt;=$A475,COUNTIFS(Board!M$3:M$1000,"&lt;="&amp;C475,Board!N$3:N$1000,"="&amp;""),"")</f>
        <v/>
      </c>
      <c r="E475" t="str">
        <f t="shared" ca="1" si="32"/>
        <v/>
      </c>
      <c r="F475" t="str">
        <f ca="1">IF(TODAY()&gt;=$A475,COUNTIFS(Board!N$3:N$1000,"&lt;="&amp;A475,Board!O$3:O$1000,"="&amp;""),"")</f>
        <v/>
      </c>
      <c r="G475" t="str">
        <f ca="1">IF(TODAY()&gt;=$A475,COUNTIFS(Board!O$3:O$1000,"&lt;="&amp;B475,Board!P$3:P$1000,"="&amp;""),"")</f>
        <v/>
      </c>
      <c r="H475" t="str">
        <f t="shared" ca="1" si="33"/>
        <v/>
      </c>
      <c r="I475" t="str">
        <f ca="1">IF(TODAY()&gt;=$A475,COUNTIFS(Board!P$3:P$1000,"&lt;="&amp;A475,Board!Q$3:Q$1000,"="&amp;""),"")</f>
        <v/>
      </c>
      <c r="J475" t="str">
        <f ca="1">IF(TODAY()&gt;=$A475,COUNTIFS(Board!Q$3:Q$1000,"&lt;="&amp;B475,Board!R$3:R$1000,"="&amp;""),"")</f>
        <v/>
      </c>
      <c r="K475" t="str">
        <f t="shared" ca="1" si="34"/>
        <v/>
      </c>
      <c r="L475" t="str">
        <f ca="1">IF(TODAY()&gt;=A475,COUNTIFS(Board!R$3:R$1000,"&lt;="&amp;A475),"")</f>
        <v/>
      </c>
      <c r="M475" t="str">
        <f t="shared" ca="1" si="31"/>
        <v/>
      </c>
    </row>
    <row r="476" spans="1:13" x14ac:dyDescent="0.25">
      <c r="A476" s="4">
        <v>43273</v>
      </c>
      <c r="B476" t="str">
        <f ca="1">IF(TODAY()&gt;=$A476,COUNTIFS(Board!K$3:K$1000,"&lt;="&amp;A476,Board!L$3:L$1000,"="&amp;""),"")</f>
        <v/>
      </c>
      <c r="C476" t="str">
        <f ca="1">IF(TODAY()&gt;=$A476,COUNTIFS(Board!L$3:L$1000,"&lt;="&amp;B476,Board!M$3:M$1000,"="&amp;""),"")</f>
        <v/>
      </c>
      <c r="D476" t="str">
        <f ca="1">IF(TODAY()&gt;=$A476,COUNTIFS(Board!M$3:M$1000,"&lt;="&amp;C476,Board!N$3:N$1000,"="&amp;""),"")</f>
        <v/>
      </c>
      <c r="E476" t="str">
        <f t="shared" ca="1" si="32"/>
        <v/>
      </c>
      <c r="F476" t="str">
        <f ca="1">IF(TODAY()&gt;=$A476,COUNTIFS(Board!N$3:N$1000,"&lt;="&amp;A476,Board!O$3:O$1000,"="&amp;""),"")</f>
        <v/>
      </c>
      <c r="G476" t="str">
        <f ca="1">IF(TODAY()&gt;=$A476,COUNTIFS(Board!O$3:O$1000,"&lt;="&amp;B476,Board!P$3:P$1000,"="&amp;""),"")</f>
        <v/>
      </c>
      <c r="H476" t="str">
        <f t="shared" ca="1" si="33"/>
        <v/>
      </c>
      <c r="I476" t="str">
        <f ca="1">IF(TODAY()&gt;=$A476,COUNTIFS(Board!P$3:P$1000,"&lt;="&amp;A476,Board!Q$3:Q$1000,"="&amp;""),"")</f>
        <v/>
      </c>
      <c r="J476" t="str">
        <f ca="1">IF(TODAY()&gt;=$A476,COUNTIFS(Board!Q$3:Q$1000,"&lt;="&amp;B476,Board!R$3:R$1000,"="&amp;""),"")</f>
        <v/>
      </c>
      <c r="K476" t="str">
        <f t="shared" ca="1" si="34"/>
        <v/>
      </c>
      <c r="L476" t="str">
        <f ca="1">IF(TODAY()&gt;=A476,COUNTIFS(Board!R$3:R$1000,"&lt;="&amp;A476),"")</f>
        <v/>
      </c>
      <c r="M476" t="str">
        <f t="shared" ca="1" si="31"/>
        <v/>
      </c>
    </row>
    <row r="477" spans="1:13" x14ac:dyDescent="0.25">
      <c r="A477" s="4">
        <v>43274</v>
      </c>
      <c r="B477" t="str">
        <f ca="1">IF(TODAY()&gt;=$A477,COUNTIFS(Board!K$3:K$1000,"&lt;="&amp;A477,Board!L$3:L$1000,"="&amp;""),"")</f>
        <v/>
      </c>
      <c r="C477" t="str">
        <f ca="1">IF(TODAY()&gt;=$A477,COUNTIFS(Board!L$3:L$1000,"&lt;="&amp;B477,Board!M$3:M$1000,"="&amp;""),"")</f>
        <v/>
      </c>
      <c r="D477" t="str">
        <f ca="1">IF(TODAY()&gt;=$A477,COUNTIFS(Board!M$3:M$1000,"&lt;="&amp;C477,Board!N$3:N$1000,"="&amp;""),"")</f>
        <v/>
      </c>
      <c r="E477" t="str">
        <f t="shared" ca="1" si="32"/>
        <v/>
      </c>
      <c r="F477" t="str">
        <f ca="1">IF(TODAY()&gt;=$A477,COUNTIFS(Board!N$3:N$1000,"&lt;="&amp;A477,Board!O$3:O$1000,"="&amp;""),"")</f>
        <v/>
      </c>
      <c r="G477" t="str">
        <f ca="1">IF(TODAY()&gt;=$A477,COUNTIFS(Board!O$3:O$1000,"&lt;="&amp;B477,Board!P$3:P$1000,"="&amp;""),"")</f>
        <v/>
      </c>
      <c r="H477" t="str">
        <f t="shared" ca="1" si="33"/>
        <v/>
      </c>
      <c r="I477" t="str">
        <f ca="1">IF(TODAY()&gt;=$A477,COUNTIFS(Board!P$3:P$1000,"&lt;="&amp;A477,Board!Q$3:Q$1000,"="&amp;""),"")</f>
        <v/>
      </c>
      <c r="J477" t="str">
        <f ca="1">IF(TODAY()&gt;=$A477,COUNTIFS(Board!Q$3:Q$1000,"&lt;="&amp;B477,Board!R$3:R$1000,"="&amp;""),"")</f>
        <v/>
      </c>
      <c r="K477" t="str">
        <f t="shared" ca="1" si="34"/>
        <v/>
      </c>
      <c r="L477" t="str">
        <f ca="1">IF(TODAY()&gt;=A477,COUNTIFS(Board!R$3:R$1000,"&lt;="&amp;A477),"")</f>
        <v/>
      </c>
      <c r="M477" t="str">
        <f t="shared" ca="1" si="31"/>
        <v/>
      </c>
    </row>
    <row r="478" spans="1:13" x14ac:dyDescent="0.25">
      <c r="A478" s="4">
        <v>43275</v>
      </c>
      <c r="B478" t="str">
        <f ca="1">IF(TODAY()&gt;=$A478,COUNTIFS(Board!K$3:K$1000,"&lt;="&amp;A478,Board!L$3:L$1000,"="&amp;""),"")</f>
        <v/>
      </c>
      <c r="C478" t="str">
        <f ca="1">IF(TODAY()&gt;=$A478,COUNTIFS(Board!L$3:L$1000,"&lt;="&amp;B478,Board!M$3:M$1000,"="&amp;""),"")</f>
        <v/>
      </c>
      <c r="D478" t="str">
        <f ca="1">IF(TODAY()&gt;=$A478,COUNTIFS(Board!M$3:M$1000,"&lt;="&amp;C478,Board!N$3:N$1000,"="&amp;""),"")</f>
        <v/>
      </c>
      <c r="E478" t="str">
        <f t="shared" ca="1" si="32"/>
        <v/>
      </c>
      <c r="F478" t="str">
        <f ca="1">IF(TODAY()&gt;=$A478,COUNTIFS(Board!N$3:N$1000,"&lt;="&amp;A478,Board!O$3:O$1000,"="&amp;""),"")</f>
        <v/>
      </c>
      <c r="G478" t="str">
        <f ca="1">IF(TODAY()&gt;=$A478,COUNTIFS(Board!O$3:O$1000,"&lt;="&amp;B478,Board!P$3:P$1000,"="&amp;""),"")</f>
        <v/>
      </c>
      <c r="H478" t="str">
        <f t="shared" ca="1" si="33"/>
        <v/>
      </c>
      <c r="I478" t="str">
        <f ca="1">IF(TODAY()&gt;=$A478,COUNTIFS(Board!P$3:P$1000,"&lt;="&amp;A478,Board!Q$3:Q$1000,"="&amp;""),"")</f>
        <v/>
      </c>
      <c r="J478" t="str">
        <f ca="1">IF(TODAY()&gt;=$A478,COUNTIFS(Board!Q$3:Q$1000,"&lt;="&amp;B478,Board!R$3:R$1000,"="&amp;""),"")</f>
        <v/>
      </c>
      <c r="K478" t="str">
        <f t="shared" ca="1" si="34"/>
        <v/>
      </c>
      <c r="L478" t="str">
        <f ca="1">IF(TODAY()&gt;=A478,COUNTIFS(Board!R$3:R$1000,"&lt;="&amp;A478),"")</f>
        <v/>
      </c>
      <c r="M478" t="str">
        <f t="shared" ca="1" si="31"/>
        <v/>
      </c>
    </row>
    <row r="479" spans="1:13" x14ac:dyDescent="0.25">
      <c r="A479" s="4">
        <v>43276</v>
      </c>
      <c r="B479" t="str">
        <f ca="1">IF(TODAY()&gt;=$A479,COUNTIFS(Board!K$3:K$1000,"&lt;="&amp;A479,Board!L$3:L$1000,"="&amp;""),"")</f>
        <v/>
      </c>
      <c r="C479" t="str">
        <f ca="1">IF(TODAY()&gt;=$A479,COUNTIFS(Board!L$3:L$1000,"&lt;="&amp;B479,Board!M$3:M$1000,"="&amp;""),"")</f>
        <v/>
      </c>
      <c r="D479" t="str">
        <f ca="1">IF(TODAY()&gt;=$A479,COUNTIFS(Board!M$3:M$1000,"&lt;="&amp;C479,Board!N$3:N$1000,"="&amp;""),"")</f>
        <v/>
      </c>
      <c r="E479" t="str">
        <f t="shared" ca="1" si="32"/>
        <v/>
      </c>
      <c r="F479" t="str">
        <f ca="1">IF(TODAY()&gt;=$A479,COUNTIFS(Board!N$3:N$1000,"&lt;="&amp;A479,Board!O$3:O$1000,"="&amp;""),"")</f>
        <v/>
      </c>
      <c r="G479" t="str">
        <f ca="1">IF(TODAY()&gt;=$A479,COUNTIFS(Board!O$3:O$1000,"&lt;="&amp;B479,Board!P$3:P$1000,"="&amp;""),"")</f>
        <v/>
      </c>
      <c r="H479" t="str">
        <f t="shared" ca="1" si="33"/>
        <v/>
      </c>
      <c r="I479" t="str">
        <f ca="1">IF(TODAY()&gt;=$A479,COUNTIFS(Board!P$3:P$1000,"&lt;="&amp;A479,Board!Q$3:Q$1000,"="&amp;""),"")</f>
        <v/>
      </c>
      <c r="J479" t="str">
        <f ca="1">IF(TODAY()&gt;=$A479,COUNTIFS(Board!Q$3:Q$1000,"&lt;="&amp;B479,Board!R$3:R$1000,"="&amp;""),"")</f>
        <v/>
      </c>
      <c r="K479" t="str">
        <f t="shared" ca="1" si="34"/>
        <v/>
      </c>
      <c r="L479" t="str">
        <f ca="1">IF(TODAY()&gt;=A479,COUNTIFS(Board!R$3:R$1000,"&lt;="&amp;A479),"")</f>
        <v/>
      </c>
      <c r="M479" t="str">
        <f t="shared" ca="1" si="31"/>
        <v/>
      </c>
    </row>
    <row r="480" spans="1:13" x14ac:dyDescent="0.25">
      <c r="A480" s="4">
        <v>43277</v>
      </c>
      <c r="B480" t="str">
        <f ca="1">IF(TODAY()&gt;=$A480,COUNTIFS(Board!K$3:K$1000,"&lt;="&amp;A480,Board!L$3:L$1000,"="&amp;""),"")</f>
        <v/>
      </c>
      <c r="C480" t="str">
        <f ca="1">IF(TODAY()&gt;=$A480,COUNTIFS(Board!L$3:L$1000,"&lt;="&amp;B480,Board!M$3:M$1000,"="&amp;""),"")</f>
        <v/>
      </c>
      <c r="D480" t="str">
        <f ca="1">IF(TODAY()&gt;=$A480,COUNTIFS(Board!M$3:M$1000,"&lt;="&amp;C480,Board!N$3:N$1000,"="&amp;""),"")</f>
        <v/>
      </c>
      <c r="E480" t="str">
        <f t="shared" ca="1" si="32"/>
        <v/>
      </c>
      <c r="F480" t="str">
        <f ca="1">IF(TODAY()&gt;=$A480,COUNTIFS(Board!N$3:N$1000,"&lt;="&amp;A480,Board!O$3:O$1000,"="&amp;""),"")</f>
        <v/>
      </c>
      <c r="G480" t="str">
        <f ca="1">IF(TODAY()&gt;=$A480,COUNTIFS(Board!O$3:O$1000,"&lt;="&amp;B480,Board!P$3:P$1000,"="&amp;""),"")</f>
        <v/>
      </c>
      <c r="H480" t="str">
        <f t="shared" ca="1" si="33"/>
        <v/>
      </c>
      <c r="I480" t="str">
        <f ca="1">IF(TODAY()&gt;=$A480,COUNTIFS(Board!P$3:P$1000,"&lt;="&amp;A480,Board!Q$3:Q$1000,"="&amp;""),"")</f>
        <v/>
      </c>
      <c r="J480" t="str">
        <f ca="1">IF(TODAY()&gt;=$A480,COUNTIFS(Board!Q$3:Q$1000,"&lt;="&amp;B480,Board!R$3:R$1000,"="&amp;""),"")</f>
        <v/>
      </c>
      <c r="K480" t="str">
        <f t="shared" ca="1" si="34"/>
        <v/>
      </c>
      <c r="L480" t="str">
        <f ca="1">IF(TODAY()&gt;=A480,COUNTIFS(Board!R$3:R$1000,"&lt;="&amp;A480),"")</f>
        <v/>
      </c>
      <c r="M480" t="str">
        <f t="shared" ca="1" si="31"/>
        <v/>
      </c>
    </row>
    <row r="481" spans="1:13" x14ac:dyDescent="0.25">
      <c r="A481" s="4">
        <v>43278</v>
      </c>
      <c r="B481" t="str">
        <f ca="1">IF(TODAY()&gt;=$A481,COUNTIFS(Board!K$3:K$1000,"&lt;="&amp;A481,Board!L$3:L$1000,"="&amp;""),"")</f>
        <v/>
      </c>
      <c r="C481" t="str">
        <f ca="1">IF(TODAY()&gt;=$A481,COUNTIFS(Board!L$3:L$1000,"&lt;="&amp;B481,Board!M$3:M$1000,"="&amp;""),"")</f>
        <v/>
      </c>
      <c r="D481" t="str">
        <f ca="1">IF(TODAY()&gt;=$A481,COUNTIFS(Board!M$3:M$1000,"&lt;="&amp;C481,Board!N$3:N$1000,"="&amp;""),"")</f>
        <v/>
      </c>
      <c r="E481" t="str">
        <f t="shared" ca="1" si="32"/>
        <v/>
      </c>
      <c r="F481" t="str">
        <f ca="1">IF(TODAY()&gt;=$A481,COUNTIFS(Board!N$3:N$1000,"&lt;="&amp;A481,Board!O$3:O$1000,"="&amp;""),"")</f>
        <v/>
      </c>
      <c r="G481" t="str">
        <f ca="1">IF(TODAY()&gt;=$A481,COUNTIFS(Board!O$3:O$1000,"&lt;="&amp;B481,Board!P$3:P$1000,"="&amp;""),"")</f>
        <v/>
      </c>
      <c r="H481" t="str">
        <f t="shared" ca="1" si="33"/>
        <v/>
      </c>
      <c r="I481" t="str">
        <f ca="1">IF(TODAY()&gt;=$A481,COUNTIFS(Board!P$3:P$1000,"&lt;="&amp;A481,Board!Q$3:Q$1000,"="&amp;""),"")</f>
        <v/>
      </c>
      <c r="J481" t="str">
        <f ca="1">IF(TODAY()&gt;=$A481,COUNTIFS(Board!Q$3:Q$1000,"&lt;="&amp;B481,Board!R$3:R$1000,"="&amp;""),"")</f>
        <v/>
      </c>
      <c r="K481" t="str">
        <f t="shared" ca="1" si="34"/>
        <v/>
      </c>
      <c r="L481" t="str">
        <f ca="1">IF(TODAY()&gt;=A481,COUNTIFS(Board!R$3:R$1000,"&lt;="&amp;A481),"")</f>
        <v/>
      </c>
      <c r="M481" t="str">
        <f t="shared" ca="1" si="31"/>
        <v/>
      </c>
    </row>
    <row r="482" spans="1:13" x14ac:dyDescent="0.25">
      <c r="A482" s="4">
        <v>43279</v>
      </c>
      <c r="B482" t="str">
        <f ca="1">IF(TODAY()&gt;=$A482,COUNTIFS(Board!K$3:K$1000,"&lt;="&amp;A482,Board!L$3:L$1000,"="&amp;""),"")</f>
        <v/>
      </c>
      <c r="C482" t="str">
        <f ca="1">IF(TODAY()&gt;=$A482,COUNTIFS(Board!L$3:L$1000,"&lt;="&amp;B482,Board!M$3:M$1000,"="&amp;""),"")</f>
        <v/>
      </c>
      <c r="D482" t="str">
        <f ca="1">IF(TODAY()&gt;=$A482,COUNTIFS(Board!M$3:M$1000,"&lt;="&amp;C482,Board!N$3:N$1000,"="&amp;""),"")</f>
        <v/>
      </c>
      <c r="E482" t="str">
        <f t="shared" ca="1" si="32"/>
        <v/>
      </c>
      <c r="F482" t="str">
        <f ca="1">IF(TODAY()&gt;=$A482,COUNTIFS(Board!N$3:N$1000,"&lt;="&amp;A482,Board!O$3:O$1000,"="&amp;""),"")</f>
        <v/>
      </c>
      <c r="G482" t="str">
        <f ca="1">IF(TODAY()&gt;=$A482,COUNTIFS(Board!O$3:O$1000,"&lt;="&amp;B482,Board!P$3:P$1000,"="&amp;""),"")</f>
        <v/>
      </c>
      <c r="H482" t="str">
        <f t="shared" ca="1" si="33"/>
        <v/>
      </c>
      <c r="I482" t="str">
        <f ca="1">IF(TODAY()&gt;=$A482,COUNTIFS(Board!P$3:P$1000,"&lt;="&amp;A482,Board!Q$3:Q$1000,"="&amp;""),"")</f>
        <v/>
      </c>
      <c r="J482" t="str">
        <f ca="1">IF(TODAY()&gt;=$A482,COUNTIFS(Board!Q$3:Q$1000,"&lt;="&amp;B482,Board!R$3:R$1000,"="&amp;""),"")</f>
        <v/>
      </c>
      <c r="K482" t="str">
        <f t="shared" ca="1" si="34"/>
        <v/>
      </c>
      <c r="L482" t="str">
        <f ca="1">IF(TODAY()&gt;=A482,COUNTIFS(Board!R$3:R$1000,"&lt;="&amp;A482),"")</f>
        <v/>
      </c>
      <c r="M482" t="str">
        <f t="shared" ca="1" si="31"/>
        <v/>
      </c>
    </row>
    <row r="483" spans="1:13" x14ac:dyDescent="0.25">
      <c r="A483" s="4">
        <v>43280</v>
      </c>
      <c r="B483" t="str">
        <f ca="1">IF(TODAY()&gt;=$A483,COUNTIFS(Board!K$3:K$1000,"&lt;="&amp;A483,Board!L$3:L$1000,"="&amp;""),"")</f>
        <v/>
      </c>
      <c r="C483" t="str">
        <f ca="1">IF(TODAY()&gt;=$A483,COUNTIFS(Board!L$3:L$1000,"&lt;="&amp;B483,Board!M$3:M$1000,"="&amp;""),"")</f>
        <v/>
      </c>
      <c r="D483" t="str">
        <f ca="1">IF(TODAY()&gt;=$A483,COUNTIFS(Board!M$3:M$1000,"&lt;="&amp;C483,Board!N$3:N$1000,"="&amp;""),"")</f>
        <v/>
      </c>
      <c r="E483" t="str">
        <f t="shared" ca="1" si="32"/>
        <v/>
      </c>
      <c r="F483" t="str">
        <f ca="1">IF(TODAY()&gt;=$A483,COUNTIFS(Board!N$3:N$1000,"&lt;="&amp;A483,Board!O$3:O$1000,"="&amp;""),"")</f>
        <v/>
      </c>
      <c r="G483" t="str">
        <f ca="1">IF(TODAY()&gt;=$A483,COUNTIFS(Board!O$3:O$1000,"&lt;="&amp;B483,Board!P$3:P$1000,"="&amp;""),"")</f>
        <v/>
      </c>
      <c r="H483" t="str">
        <f t="shared" ca="1" si="33"/>
        <v/>
      </c>
      <c r="I483" t="str">
        <f ca="1">IF(TODAY()&gt;=$A483,COUNTIFS(Board!P$3:P$1000,"&lt;="&amp;A483,Board!Q$3:Q$1000,"="&amp;""),"")</f>
        <v/>
      </c>
      <c r="J483" t="str">
        <f ca="1">IF(TODAY()&gt;=$A483,COUNTIFS(Board!Q$3:Q$1000,"&lt;="&amp;B483,Board!R$3:R$1000,"="&amp;""),"")</f>
        <v/>
      </c>
      <c r="K483" t="str">
        <f t="shared" ca="1" si="34"/>
        <v/>
      </c>
      <c r="L483" t="str">
        <f ca="1">IF(TODAY()&gt;=A483,COUNTIFS(Board!R$3:R$1000,"&lt;="&amp;A483),"")</f>
        <v/>
      </c>
      <c r="M483" t="str">
        <f t="shared" ca="1" si="31"/>
        <v/>
      </c>
    </row>
    <row r="484" spans="1:13" x14ac:dyDescent="0.25">
      <c r="A484" s="4">
        <v>43281</v>
      </c>
      <c r="B484" t="str">
        <f ca="1">IF(TODAY()&gt;=$A484,COUNTIFS(Board!K$3:K$1000,"&lt;="&amp;A484,Board!L$3:L$1000,"="&amp;""),"")</f>
        <v/>
      </c>
      <c r="C484" t="str">
        <f ca="1">IF(TODAY()&gt;=$A484,COUNTIFS(Board!L$3:L$1000,"&lt;="&amp;B484,Board!M$3:M$1000,"="&amp;""),"")</f>
        <v/>
      </c>
      <c r="D484" t="str">
        <f ca="1">IF(TODAY()&gt;=$A484,COUNTIFS(Board!M$3:M$1000,"&lt;="&amp;C484,Board!N$3:N$1000,"="&amp;""),"")</f>
        <v/>
      </c>
      <c r="E484" t="str">
        <f t="shared" ca="1" si="32"/>
        <v/>
      </c>
      <c r="F484" t="str">
        <f ca="1">IF(TODAY()&gt;=$A484,COUNTIFS(Board!N$3:N$1000,"&lt;="&amp;A484,Board!O$3:O$1000,"="&amp;""),"")</f>
        <v/>
      </c>
      <c r="G484" t="str">
        <f ca="1">IF(TODAY()&gt;=$A484,COUNTIFS(Board!O$3:O$1000,"&lt;="&amp;B484,Board!P$3:P$1000,"="&amp;""),"")</f>
        <v/>
      </c>
      <c r="H484" t="str">
        <f t="shared" ca="1" si="33"/>
        <v/>
      </c>
      <c r="I484" t="str">
        <f ca="1">IF(TODAY()&gt;=$A484,COUNTIFS(Board!P$3:P$1000,"&lt;="&amp;A484,Board!Q$3:Q$1000,"="&amp;""),"")</f>
        <v/>
      </c>
      <c r="J484" t="str">
        <f ca="1">IF(TODAY()&gt;=$A484,COUNTIFS(Board!Q$3:Q$1000,"&lt;="&amp;B484,Board!R$3:R$1000,"="&amp;""),"")</f>
        <v/>
      </c>
      <c r="K484" t="str">
        <f t="shared" ca="1" si="34"/>
        <v/>
      </c>
      <c r="L484" t="str">
        <f ca="1">IF(TODAY()&gt;=A484,COUNTIFS(Board!R$3:R$1000,"&lt;="&amp;A484),"")</f>
        <v/>
      </c>
      <c r="M484" t="str">
        <f t="shared" ca="1" si="31"/>
        <v/>
      </c>
    </row>
    <row r="485" spans="1:13" x14ac:dyDescent="0.25">
      <c r="A485" s="4">
        <v>43282</v>
      </c>
      <c r="B485" t="str">
        <f ca="1">IF(TODAY()&gt;=$A485,COUNTIFS(Board!K$3:K$1000,"&lt;="&amp;A485,Board!L$3:L$1000,"="&amp;""),"")</f>
        <v/>
      </c>
      <c r="C485" t="str">
        <f ca="1">IF(TODAY()&gt;=$A485,COUNTIFS(Board!L$3:L$1000,"&lt;="&amp;B485,Board!M$3:M$1000,"="&amp;""),"")</f>
        <v/>
      </c>
      <c r="D485" t="str">
        <f ca="1">IF(TODAY()&gt;=$A485,COUNTIFS(Board!M$3:M$1000,"&lt;="&amp;C485,Board!N$3:N$1000,"="&amp;""),"")</f>
        <v/>
      </c>
      <c r="E485" t="str">
        <f t="shared" ca="1" si="32"/>
        <v/>
      </c>
      <c r="F485" t="str">
        <f ca="1">IF(TODAY()&gt;=$A485,COUNTIFS(Board!N$3:N$1000,"&lt;="&amp;A485,Board!O$3:O$1000,"="&amp;""),"")</f>
        <v/>
      </c>
      <c r="G485" t="str">
        <f ca="1">IF(TODAY()&gt;=$A485,COUNTIFS(Board!O$3:O$1000,"&lt;="&amp;B485,Board!P$3:P$1000,"="&amp;""),"")</f>
        <v/>
      </c>
      <c r="H485" t="str">
        <f t="shared" ca="1" si="33"/>
        <v/>
      </c>
      <c r="I485" t="str">
        <f ca="1">IF(TODAY()&gt;=$A485,COUNTIFS(Board!P$3:P$1000,"&lt;="&amp;A485,Board!Q$3:Q$1000,"="&amp;""),"")</f>
        <v/>
      </c>
      <c r="J485" t="str">
        <f ca="1">IF(TODAY()&gt;=$A485,COUNTIFS(Board!Q$3:Q$1000,"&lt;="&amp;B485,Board!R$3:R$1000,"="&amp;""),"")</f>
        <v/>
      </c>
      <c r="K485" t="str">
        <f t="shared" ca="1" si="34"/>
        <v/>
      </c>
      <c r="L485" t="str">
        <f ca="1">IF(TODAY()&gt;=A485,COUNTIFS(Board!R$3:R$1000,"&lt;="&amp;A485),"")</f>
        <v/>
      </c>
      <c r="M485" t="str">
        <f t="shared" ca="1" si="31"/>
        <v/>
      </c>
    </row>
    <row r="486" spans="1:13" x14ac:dyDescent="0.25">
      <c r="A486" s="4">
        <v>43283</v>
      </c>
      <c r="B486" t="str">
        <f ca="1">IF(TODAY()&gt;=$A486,COUNTIFS(Board!K$3:K$1000,"&lt;="&amp;A486,Board!L$3:L$1000,"="&amp;""),"")</f>
        <v/>
      </c>
      <c r="C486" t="str">
        <f ca="1">IF(TODAY()&gt;=$A486,COUNTIFS(Board!L$3:L$1000,"&lt;="&amp;B486,Board!M$3:M$1000,"="&amp;""),"")</f>
        <v/>
      </c>
      <c r="D486" t="str">
        <f ca="1">IF(TODAY()&gt;=$A486,COUNTIFS(Board!M$3:M$1000,"&lt;="&amp;C486,Board!N$3:N$1000,"="&amp;""),"")</f>
        <v/>
      </c>
      <c r="E486" t="str">
        <f t="shared" ca="1" si="32"/>
        <v/>
      </c>
      <c r="F486" t="str">
        <f ca="1">IF(TODAY()&gt;=$A486,COUNTIFS(Board!N$3:N$1000,"&lt;="&amp;A486,Board!O$3:O$1000,"="&amp;""),"")</f>
        <v/>
      </c>
      <c r="G486" t="str">
        <f ca="1">IF(TODAY()&gt;=$A486,COUNTIFS(Board!O$3:O$1000,"&lt;="&amp;B486,Board!P$3:P$1000,"="&amp;""),"")</f>
        <v/>
      </c>
      <c r="H486" t="str">
        <f t="shared" ca="1" si="33"/>
        <v/>
      </c>
      <c r="I486" t="str">
        <f ca="1">IF(TODAY()&gt;=$A486,COUNTIFS(Board!P$3:P$1000,"&lt;="&amp;A486,Board!Q$3:Q$1000,"="&amp;""),"")</f>
        <v/>
      </c>
      <c r="J486" t="str">
        <f ca="1">IF(TODAY()&gt;=$A486,COUNTIFS(Board!Q$3:Q$1000,"&lt;="&amp;B486,Board!R$3:R$1000,"="&amp;""),"")</f>
        <v/>
      </c>
      <c r="K486" t="str">
        <f t="shared" ca="1" si="34"/>
        <v/>
      </c>
      <c r="L486" t="str">
        <f ca="1">IF(TODAY()&gt;=A486,COUNTIFS(Board!R$3:R$1000,"&lt;="&amp;A486),"")</f>
        <v/>
      </c>
      <c r="M486" t="str">
        <f t="shared" ca="1" si="31"/>
        <v/>
      </c>
    </row>
    <row r="487" spans="1:13" x14ac:dyDescent="0.25">
      <c r="A487" s="4">
        <v>43284</v>
      </c>
      <c r="B487" t="str">
        <f ca="1">IF(TODAY()&gt;=$A487,COUNTIFS(Board!K$3:K$1000,"&lt;="&amp;A487,Board!L$3:L$1000,"="&amp;""),"")</f>
        <v/>
      </c>
      <c r="C487" t="str">
        <f ca="1">IF(TODAY()&gt;=$A487,COUNTIFS(Board!L$3:L$1000,"&lt;="&amp;B487,Board!M$3:M$1000,"="&amp;""),"")</f>
        <v/>
      </c>
      <c r="D487" t="str">
        <f ca="1">IF(TODAY()&gt;=$A487,COUNTIFS(Board!M$3:M$1000,"&lt;="&amp;C487,Board!N$3:N$1000,"="&amp;""),"")</f>
        <v/>
      </c>
      <c r="E487" t="str">
        <f t="shared" ca="1" si="32"/>
        <v/>
      </c>
      <c r="F487" t="str">
        <f ca="1">IF(TODAY()&gt;=$A487,COUNTIFS(Board!N$3:N$1000,"&lt;="&amp;A487,Board!O$3:O$1000,"="&amp;""),"")</f>
        <v/>
      </c>
      <c r="G487" t="str">
        <f ca="1">IF(TODAY()&gt;=$A487,COUNTIFS(Board!O$3:O$1000,"&lt;="&amp;B487,Board!P$3:P$1000,"="&amp;""),"")</f>
        <v/>
      </c>
      <c r="H487" t="str">
        <f t="shared" ca="1" si="33"/>
        <v/>
      </c>
      <c r="I487" t="str">
        <f ca="1">IF(TODAY()&gt;=$A487,COUNTIFS(Board!P$3:P$1000,"&lt;="&amp;A487,Board!Q$3:Q$1000,"="&amp;""),"")</f>
        <v/>
      </c>
      <c r="J487" t="str">
        <f ca="1">IF(TODAY()&gt;=$A487,COUNTIFS(Board!Q$3:Q$1000,"&lt;="&amp;B487,Board!R$3:R$1000,"="&amp;""),"")</f>
        <v/>
      </c>
      <c r="K487" t="str">
        <f t="shared" ca="1" si="34"/>
        <v/>
      </c>
      <c r="L487" t="str">
        <f ca="1">IF(TODAY()&gt;=A487,COUNTIFS(Board!R$3:R$1000,"&lt;="&amp;A487),"")</f>
        <v/>
      </c>
      <c r="M487" t="str">
        <f t="shared" ca="1" si="31"/>
        <v/>
      </c>
    </row>
    <row r="488" spans="1:13" x14ac:dyDescent="0.25">
      <c r="A488" s="4">
        <v>43285</v>
      </c>
      <c r="B488" t="str">
        <f ca="1">IF(TODAY()&gt;=$A488,COUNTIFS(Board!K$3:K$1000,"&lt;="&amp;A488,Board!L$3:L$1000,"="&amp;""),"")</f>
        <v/>
      </c>
      <c r="C488" t="str">
        <f ca="1">IF(TODAY()&gt;=$A488,COUNTIFS(Board!L$3:L$1000,"&lt;="&amp;B488,Board!M$3:M$1000,"="&amp;""),"")</f>
        <v/>
      </c>
      <c r="D488" t="str">
        <f ca="1">IF(TODAY()&gt;=$A488,COUNTIFS(Board!M$3:M$1000,"&lt;="&amp;C488,Board!N$3:N$1000,"="&amp;""),"")</f>
        <v/>
      </c>
      <c r="E488" t="str">
        <f t="shared" ca="1" si="32"/>
        <v/>
      </c>
      <c r="F488" t="str">
        <f ca="1">IF(TODAY()&gt;=$A488,COUNTIFS(Board!N$3:N$1000,"&lt;="&amp;A488,Board!O$3:O$1000,"="&amp;""),"")</f>
        <v/>
      </c>
      <c r="G488" t="str">
        <f ca="1">IF(TODAY()&gt;=$A488,COUNTIFS(Board!O$3:O$1000,"&lt;="&amp;B488,Board!P$3:P$1000,"="&amp;""),"")</f>
        <v/>
      </c>
      <c r="H488" t="str">
        <f t="shared" ca="1" si="33"/>
        <v/>
      </c>
      <c r="I488" t="str">
        <f ca="1">IF(TODAY()&gt;=$A488,COUNTIFS(Board!P$3:P$1000,"&lt;="&amp;A488,Board!Q$3:Q$1000,"="&amp;""),"")</f>
        <v/>
      </c>
      <c r="J488" t="str">
        <f ca="1">IF(TODAY()&gt;=$A488,COUNTIFS(Board!Q$3:Q$1000,"&lt;="&amp;B488,Board!R$3:R$1000,"="&amp;""),"")</f>
        <v/>
      </c>
      <c r="K488" t="str">
        <f t="shared" ca="1" si="34"/>
        <v/>
      </c>
      <c r="L488" t="str">
        <f ca="1">IF(TODAY()&gt;=A488,COUNTIFS(Board!R$3:R$1000,"&lt;="&amp;A488),"")</f>
        <v/>
      </c>
      <c r="M488" t="str">
        <f t="shared" ca="1" si="31"/>
        <v/>
      </c>
    </row>
    <row r="489" spans="1:13" x14ac:dyDescent="0.25">
      <c r="A489" s="4">
        <v>43286</v>
      </c>
      <c r="B489" t="str">
        <f ca="1">IF(TODAY()&gt;=$A489,COUNTIFS(Board!K$3:K$1000,"&lt;="&amp;A489,Board!L$3:L$1000,"="&amp;""),"")</f>
        <v/>
      </c>
      <c r="C489" t="str">
        <f ca="1">IF(TODAY()&gt;=$A489,COUNTIFS(Board!L$3:L$1000,"&lt;="&amp;B489,Board!M$3:M$1000,"="&amp;""),"")</f>
        <v/>
      </c>
      <c r="D489" t="str">
        <f ca="1">IF(TODAY()&gt;=$A489,COUNTIFS(Board!M$3:M$1000,"&lt;="&amp;C489,Board!N$3:N$1000,"="&amp;""),"")</f>
        <v/>
      </c>
      <c r="E489" t="str">
        <f t="shared" ca="1" si="32"/>
        <v/>
      </c>
      <c r="F489" t="str">
        <f ca="1">IF(TODAY()&gt;=$A489,COUNTIFS(Board!N$3:N$1000,"&lt;="&amp;A489,Board!O$3:O$1000,"="&amp;""),"")</f>
        <v/>
      </c>
      <c r="G489" t="str">
        <f ca="1">IF(TODAY()&gt;=$A489,COUNTIFS(Board!O$3:O$1000,"&lt;="&amp;B489,Board!P$3:P$1000,"="&amp;""),"")</f>
        <v/>
      </c>
      <c r="H489" t="str">
        <f t="shared" ca="1" si="33"/>
        <v/>
      </c>
      <c r="I489" t="str">
        <f ca="1">IF(TODAY()&gt;=$A489,COUNTIFS(Board!P$3:P$1000,"&lt;="&amp;A489,Board!Q$3:Q$1000,"="&amp;""),"")</f>
        <v/>
      </c>
      <c r="J489" t="str">
        <f ca="1">IF(TODAY()&gt;=$A489,COUNTIFS(Board!Q$3:Q$1000,"&lt;="&amp;B489,Board!R$3:R$1000,"="&amp;""),"")</f>
        <v/>
      </c>
      <c r="K489" t="str">
        <f t="shared" ca="1" si="34"/>
        <v/>
      </c>
      <c r="L489" t="str">
        <f ca="1">IF(TODAY()&gt;=A489,COUNTIFS(Board!R$3:R$1000,"&lt;="&amp;A489),"")</f>
        <v/>
      </c>
      <c r="M489" t="str">
        <f t="shared" ca="1" si="31"/>
        <v/>
      </c>
    </row>
    <row r="490" spans="1:13" x14ac:dyDescent="0.25">
      <c r="A490" s="4">
        <v>43287</v>
      </c>
      <c r="B490" t="str">
        <f ca="1">IF(TODAY()&gt;=$A490,COUNTIFS(Board!K$3:K$1000,"&lt;="&amp;A490,Board!L$3:L$1000,"="&amp;""),"")</f>
        <v/>
      </c>
      <c r="C490" t="str">
        <f ca="1">IF(TODAY()&gt;=$A490,COUNTIFS(Board!L$3:L$1000,"&lt;="&amp;B490,Board!M$3:M$1000,"="&amp;""),"")</f>
        <v/>
      </c>
      <c r="D490" t="str">
        <f ca="1">IF(TODAY()&gt;=$A490,COUNTIFS(Board!M$3:M$1000,"&lt;="&amp;C490,Board!N$3:N$1000,"="&amp;""),"")</f>
        <v/>
      </c>
      <c r="E490" t="str">
        <f t="shared" ca="1" si="32"/>
        <v/>
      </c>
      <c r="F490" t="str">
        <f ca="1">IF(TODAY()&gt;=$A490,COUNTIFS(Board!N$3:N$1000,"&lt;="&amp;A490,Board!O$3:O$1000,"="&amp;""),"")</f>
        <v/>
      </c>
      <c r="G490" t="str">
        <f ca="1">IF(TODAY()&gt;=$A490,COUNTIFS(Board!O$3:O$1000,"&lt;="&amp;B490,Board!P$3:P$1000,"="&amp;""),"")</f>
        <v/>
      </c>
      <c r="H490" t="str">
        <f t="shared" ca="1" si="33"/>
        <v/>
      </c>
      <c r="I490" t="str">
        <f ca="1">IF(TODAY()&gt;=$A490,COUNTIFS(Board!P$3:P$1000,"&lt;="&amp;A490,Board!Q$3:Q$1000,"="&amp;""),"")</f>
        <v/>
      </c>
      <c r="J490" t="str">
        <f ca="1">IF(TODAY()&gt;=$A490,COUNTIFS(Board!Q$3:Q$1000,"&lt;="&amp;B490,Board!R$3:R$1000,"="&amp;""),"")</f>
        <v/>
      </c>
      <c r="K490" t="str">
        <f t="shared" ca="1" si="34"/>
        <v/>
      </c>
      <c r="L490" t="str">
        <f ca="1">IF(TODAY()&gt;=A490,COUNTIFS(Board!R$3:R$1000,"&lt;="&amp;A490),"")</f>
        <v/>
      </c>
      <c r="M490" t="str">
        <f t="shared" ca="1" si="31"/>
        <v/>
      </c>
    </row>
    <row r="491" spans="1:13" x14ac:dyDescent="0.25">
      <c r="A491" s="4">
        <v>43288</v>
      </c>
      <c r="B491" t="str">
        <f ca="1">IF(TODAY()&gt;=$A491,COUNTIFS(Board!K$3:K$1000,"&lt;="&amp;A491,Board!L$3:L$1000,"="&amp;""),"")</f>
        <v/>
      </c>
      <c r="C491" t="str">
        <f ca="1">IF(TODAY()&gt;=$A491,COUNTIFS(Board!L$3:L$1000,"&lt;="&amp;B491,Board!M$3:M$1000,"="&amp;""),"")</f>
        <v/>
      </c>
      <c r="D491" t="str">
        <f ca="1">IF(TODAY()&gt;=$A491,COUNTIFS(Board!M$3:M$1000,"&lt;="&amp;C491,Board!N$3:N$1000,"="&amp;""),"")</f>
        <v/>
      </c>
      <c r="E491" t="str">
        <f t="shared" ca="1" si="32"/>
        <v/>
      </c>
      <c r="F491" t="str">
        <f ca="1">IF(TODAY()&gt;=$A491,COUNTIFS(Board!N$3:N$1000,"&lt;="&amp;A491,Board!O$3:O$1000,"="&amp;""),"")</f>
        <v/>
      </c>
      <c r="G491" t="str">
        <f ca="1">IF(TODAY()&gt;=$A491,COUNTIFS(Board!O$3:O$1000,"&lt;="&amp;B491,Board!P$3:P$1000,"="&amp;""),"")</f>
        <v/>
      </c>
      <c r="H491" t="str">
        <f t="shared" ca="1" si="33"/>
        <v/>
      </c>
      <c r="I491" t="str">
        <f ca="1">IF(TODAY()&gt;=$A491,COUNTIFS(Board!P$3:P$1000,"&lt;="&amp;A491,Board!Q$3:Q$1000,"="&amp;""),"")</f>
        <v/>
      </c>
      <c r="J491" t="str">
        <f ca="1">IF(TODAY()&gt;=$A491,COUNTIFS(Board!Q$3:Q$1000,"&lt;="&amp;B491,Board!R$3:R$1000,"="&amp;""),"")</f>
        <v/>
      </c>
      <c r="K491" t="str">
        <f t="shared" ca="1" si="34"/>
        <v/>
      </c>
      <c r="L491" t="str">
        <f ca="1">IF(TODAY()&gt;=A491,COUNTIFS(Board!R$3:R$1000,"&lt;="&amp;A491),"")</f>
        <v/>
      </c>
      <c r="M491" t="str">
        <f t="shared" ca="1" si="31"/>
        <v/>
      </c>
    </row>
    <row r="492" spans="1:13" x14ac:dyDescent="0.25">
      <c r="A492" s="4">
        <v>43289</v>
      </c>
      <c r="B492" t="str">
        <f ca="1">IF(TODAY()&gt;=$A492,COUNTIFS(Board!K$3:K$1000,"&lt;="&amp;A492,Board!L$3:L$1000,"="&amp;""),"")</f>
        <v/>
      </c>
      <c r="C492" t="str">
        <f ca="1">IF(TODAY()&gt;=$A492,COUNTIFS(Board!L$3:L$1000,"&lt;="&amp;B492,Board!M$3:M$1000,"="&amp;""),"")</f>
        <v/>
      </c>
      <c r="D492" t="str">
        <f ca="1">IF(TODAY()&gt;=$A492,COUNTIFS(Board!M$3:M$1000,"&lt;="&amp;C492,Board!N$3:N$1000,"="&amp;""),"")</f>
        <v/>
      </c>
      <c r="E492" t="str">
        <f t="shared" ca="1" si="32"/>
        <v/>
      </c>
      <c r="F492" t="str">
        <f ca="1">IF(TODAY()&gt;=$A492,COUNTIFS(Board!N$3:N$1000,"&lt;="&amp;A492,Board!O$3:O$1000,"="&amp;""),"")</f>
        <v/>
      </c>
      <c r="G492" t="str">
        <f ca="1">IF(TODAY()&gt;=$A492,COUNTIFS(Board!O$3:O$1000,"&lt;="&amp;B492,Board!P$3:P$1000,"="&amp;""),"")</f>
        <v/>
      </c>
      <c r="H492" t="str">
        <f t="shared" ca="1" si="33"/>
        <v/>
      </c>
      <c r="I492" t="str">
        <f ca="1">IF(TODAY()&gt;=$A492,COUNTIFS(Board!P$3:P$1000,"&lt;="&amp;A492,Board!Q$3:Q$1000,"="&amp;""),"")</f>
        <v/>
      </c>
      <c r="J492" t="str">
        <f ca="1">IF(TODAY()&gt;=$A492,COUNTIFS(Board!Q$3:Q$1000,"&lt;="&amp;B492,Board!R$3:R$1000,"="&amp;""),"")</f>
        <v/>
      </c>
      <c r="K492" t="str">
        <f t="shared" ca="1" si="34"/>
        <v/>
      </c>
      <c r="L492" t="str">
        <f ca="1">IF(TODAY()&gt;=A492,COUNTIFS(Board!R$3:R$1000,"&lt;="&amp;A492),"")</f>
        <v/>
      </c>
      <c r="M492" t="str">
        <f t="shared" ca="1" si="31"/>
        <v/>
      </c>
    </row>
    <row r="493" spans="1:13" x14ac:dyDescent="0.25">
      <c r="A493" s="4">
        <v>43290</v>
      </c>
      <c r="B493" t="str">
        <f ca="1">IF(TODAY()&gt;=$A493,COUNTIFS(Board!K$3:K$1000,"&lt;="&amp;A493,Board!L$3:L$1000,"="&amp;""),"")</f>
        <v/>
      </c>
      <c r="C493" t="str">
        <f ca="1">IF(TODAY()&gt;=$A493,COUNTIFS(Board!L$3:L$1000,"&lt;="&amp;B493,Board!M$3:M$1000,"="&amp;""),"")</f>
        <v/>
      </c>
      <c r="D493" t="str">
        <f ca="1">IF(TODAY()&gt;=$A493,COUNTIFS(Board!M$3:M$1000,"&lt;="&amp;C493,Board!N$3:N$1000,"="&amp;""),"")</f>
        <v/>
      </c>
      <c r="E493" t="str">
        <f t="shared" ca="1" si="32"/>
        <v/>
      </c>
      <c r="F493" t="str">
        <f ca="1">IF(TODAY()&gt;=$A493,COUNTIFS(Board!N$3:N$1000,"&lt;="&amp;A493,Board!O$3:O$1000,"="&amp;""),"")</f>
        <v/>
      </c>
      <c r="G493" t="str">
        <f ca="1">IF(TODAY()&gt;=$A493,COUNTIFS(Board!O$3:O$1000,"&lt;="&amp;B493,Board!P$3:P$1000,"="&amp;""),"")</f>
        <v/>
      </c>
      <c r="H493" t="str">
        <f t="shared" ca="1" si="33"/>
        <v/>
      </c>
      <c r="I493" t="str">
        <f ca="1">IF(TODAY()&gt;=$A493,COUNTIFS(Board!P$3:P$1000,"&lt;="&amp;A493,Board!Q$3:Q$1000,"="&amp;""),"")</f>
        <v/>
      </c>
      <c r="J493" t="str">
        <f ca="1">IF(TODAY()&gt;=$A493,COUNTIFS(Board!Q$3:Q$1000,"&lt;="&amp;B493,Board!R$3:R$1000,"="&amp;""),"")</f>
        <v/>
      </c>
      <c r="K493" t="str">
        <f t="shared" ca="1" si="34"/>
        <v/>
      </c>
      <c r="L493" t="str">
        <f ca="1">IF(TODAY()&gt;=A493,COUNTIFS(Board!R$3:R$1000,"&lt;="&amp;A493),"")</f>
        <v/>
      </c>
      <c r="M493" t="str">
        <f t="shared" ca="1" si="31"/>
        <v/>
      </c>
    </row>
    <row r="494" spans="1:13" x14ac:dyDescent="0.25">
      <c r="A494" s="4">
        <v>43291</v>
      </c>
      <c r="B494" t="str">
        <f ca="1">IF(TODAY()&gt;=$A494,COUNTIFS(Board!K$3:K$1000,"&lt;="&amp;A494,Board!L$3:L$1000,"="&amp;""),"")</f>
        <v/>
      </c>
      <c r="C494" t="str">
        <f ca="1">IF(TODAY()&gt;=$A494,COUNTIFS(Board!L$3:L$1000,"&lt;="&amp;B494,Board!M$3:M$1000,"="&amp;""),"")</f>
        <v/>
      </c>
      <c r="D494" t="str">
        <f ca="1">IF(TODAY()&gt;=$A494,COUNTIFS(Board!M$3:M$1000,"&lt;="&amp;C494,Board!N$3:N$1000,"="&amp;""),"")</f>
        <v/>
      </c>
      <c r="E494" t="str">
        <f t="shared" ca="1" si="32"/>
        <v/>
      </c>
      <c r="F494" t="str">
        <f ca="1">IF(TODAY()&gt;=$A494,COUNTIFS(Board!N$3:N$1000,"&lt;="&amp;A494,Board!O$3:O$1000,"="&amp;""),"")</f>
        <v/>
      </c>
      <c r="G494" t="str">
        <f ca="1">IF(TODAY()&gt;=$A494,COUNTIFS(Board!O$3:O$1000,"&lt;="&amp;B494,Board!P$3:P$1000,"="&amp;""),"")</f>
        <v/>
      </c>
      <c r="H494" t="str">
        <f t="shared" ca="1" si="33"/>
        <v/>
      </c>
      <c r="I494" t="str">
        <f ca="1">IF(TODAY()&gt;=$A494,COUNTIFS(Board!P$3:P$1000,"&lt;="&amp;A494,Board!Q$3:Q$1000,"="&amp;""),"")</f>
        <v/>
      </c>
      <c r="J494" t="str">
        <f ca="1">IF(TODAY()&gt;=$A494,COUNTIFS(Board!Q$3:Q$1000,"&lt;="&amp;B494,Board!R$3:R$1000,"="&amp;""),"")</f>
        <v/>
      </c>
      <c r="K494" t="str">
        <f t="shared" ca="1" si="34"/>
        <v/>
      </c>
      <c r="L494" t="str">
        <f ca="1">IF(TODAY()&gt;=A494,COUNTIFS(Board!R$3:R$1000,"&lt;="&amp;A494),"")</f>
        <v/>
      </c>
      <c r="M494" t="str">
        <f t="shared" ca="1" si="31"/>
        <v/>
      </c>
    </row>
    <row r="495" spans="1:13" x14ac:dyDescent="0.25">
      <c r="A495" s="4">
        <v>43292</v>
      </c>
      <c r="B495" t="str">
        <f ca="1">IF(TODAY()&gt;=$A495,COUNTIFS(Board!K$3:K$1000,"&lt;="&amp;A495,Board!L$3:L$1000,"="&amp;""),"")</f>
        <v/>
      </c>
      <c r="C495" t="str">
        <f ca="1">IF(TODAY()&gt;=$A495,COUNTIFS(Board!L$3:L$1000,"&lt;="&amp;B495,Board!M$3:M$1000,"="&amp;""),"")</f>
        <v/>
      </c>
      <c r="D495" t="str">
        <f ca="1">IF(TODAY()&gt;=$A495,COUNTIFS(Board!M$3:M$1000,"&lt;="&amp;C495,Board!N$3:N$1000,"="&amp;""),"")</f>
        <v/>
      </c>
      <c r="E495" t="str">
        <f t="shared" ca="1" si="32"/>
        <v/>
      </c>
      <c r="F495" t="str">
        <f ca="1">IF(TODAY()&gt;=$A495,COUNTIFS(Board!N$3:N$1000,"&lt;="&amp;A495,Board!O$3:O$1000,"="&amp;""),"")</f>
        <v/>
      </c>
      <c r="G495" t="str">
        <f ca="1">IF(TODAY()&gt;=$A495,COUNTIFS(Board!O$3:O$1000,"&lt;="&amp;B495,Board!P$3:P$1000,"="&amp;""),"")</f>
        <v/>
      </c>
      <c r="H495" t="str">
        <f t="shared" ca="1" si="33"/>
        <v/>
      </c>
      <c r="I495" t="str">
        <f ca="1">IF(TODAY()&gt;=$A495,COUNTIFS(Board!P$3:P$1000,"&lt;="&amp;A495,Board!Q$3:Q$1000,"="&amp;""),"")</f>
        <v/>
      </c>
      <c r="J495" t="str">
        <f ca="1">IF(TODAY()&gt;=$A495,COUNTIFS(Board!Q$3:Q$1000,"&lt;="&amp;B495,Board!R$3:R$1000,"="&amp;""),"")</f>
        <v/>
      </c>
      <c r="K495" t="str">
        <f t="shared" ca="1" si="34"/>
        <v/>
      </c>
      <c r="L495" t="str">
        <f ca="1">IF(TODAY()&gt;=A495,COUNTIFS(Board!R$3:R$1000,"&lt;="&amp;A495),"")</f>
        <v/>
      </c>
      <c r="M495" t="str">
        <f t="shared" ca="1" si="31"/>
        <v/>
      </c>
    </row>
    <row r="496" spans="1:13" x14ac:dyDescent="0.25">
      <c r="A496" s="4">
        <v>43293</v>
      </c>
      <c r="B496" t="str">
        <f ca="1">IF(TODAY()&gt;=$A496,COUNTIFS(Board!K$3:K$1000,"&lt;="&amp;A496,Board!L$3:L$1000,"="&amp;""),"")</f>
        <v/>
      </c>
      <c r="C496" t="str">
        <f ca="1">IF(TODAY()&gt;=$A496,COUNTIFS(Board!L$3:L$1000,"&lt;="&amp;B496,Board!M$3:M$1000,"="&amp;""),"")</f>
        <v/>
      </c>
      <c r="D496" t="str">
        <f ca="1">IF(TODAY()&gt;=$A496,COUNTIFS(Board!M$3:M$1000,"&lt;="&amp;C496,Board!N$3:N$1000,"="&amp;""),"")</f>
        <v/>
      </c>
      <c r="E496" t="str">
        <f t="shared" ca="1" si="32"/>
        <v/>
      </c>
      <c r="F496" t="str">
        <f ca="1">IF(TODAY()&gt;=$A496,COUNTIFS(Board!N$3:N$1000,"&lt;="&amp;A496,Board!O$3:O$1000,"="&amp;""),"")</f>
        <v/>
      </c>
      <c r="G496" t="str">
        <f ca="1">IF(TODAY()&gt;=$A496,COUNTIFS(Board!O$3:O$1000,"&lt;="&amp;B496,Board!P$3:P$1000,"="&amp;""),"")</f>
        <v/>
      </c>
      <c r="H496" t="str">
        <f t="shared" ca="1" si="33"/>
        <v/>
      </c>
      <c r="I496" t="str">
        <f ca="1">IF(TODAY()&gt;=$A496,COUNTIFS(Board!P$3:P$1000,"&lt;="&amp;A496,Board!Q$3:Q$1000,"="&amp;""),"")</f>
        <v/>
      </c>
      <c r="J496" t="str">
        <f ca="1">IF(TODAY()&gt;=$A496,COUNTIFS(Board!Q$3:Q$1000,"&lt;="&amp;B496,Board!R$3:R$1000,"="&amp;""),"")</f>
        <v/>
      </c>
      <c r="K496" t="str">
        <f t="shared" ca="1" si="34"/>
        <v/>
      </c>
      <c r="L496" t="str">
        <f ca="1">IF(TODAY()&gt;=A496,COUNTIFS(Board!R$3:R$1000,"&lt;="&amp;A496),"")</f>
        <v/>
      </c>
      <c r="M496" t="str">
        <f t="shared" ca="1" si="31"/>
        <v/>
      </c>
    </row>
    <row r="497" spans="1:13" x14ac:dyDescent="0.25">
      <c r="A497" s="4">
        <v>43294</v>
      </c>
      <c r="B497" t="str">
        <f ca="1">IF(TODAY()&gt;=$A497,COUNTIFS(Board!K$3:K$1000,"&lt;="&amp;A497,Board!L$3:L$1000,"="&amp;""),"")</f>
        <v/>
      </c>
      <c r="C497" t="str">
        <f ca="1">IF(TODAY()&gt;=$A497,COUNTIFS(Board!L$3:L$1000,"&lt;="&amp;B497,Board!M$3:M$1000,"="&amp;""),"")</f>
        <v/>
      </c>
      <c r="D497" t="str">
        <f ca="1">IF(TODAY()&gt;=$A497,COUNTIFS(Board!M$3:M$1000,"&lt;="&amp;C497,Board!N$3:N$1000,"="&amp;""),"")</f>
        <v/>
      </c>
      <c r="E497" t="str">
        <f t="shared" ca="1" si="32"/>
        <v/>
      </c>
      <c r="F497" t="str">
        <f ca="1">IF(TODAY()&gt;=$A497,COUNTIFS(Board!N$3:N$1000,"&lt;="&amp;A497,Board!O$3:O$1000,"="&amp;""),"")</f>
        <v/>
      </c>
      <c r="G497" t="str">
        <f ca="1">IF(TODAY()&gt;=$A497,COUNTIFS(Board!O$3:O$1000,"&lt;="&amp;B497,Board!P$3:P$1000,"="&amp;""),"")</f>
        <v/>
      </c>
      <c r="H497" t="str">
        <f t="shared" ca="1" si="33"/>
        <v/>
      </c>
      <c r="I497" t="str">
        <f ca="1">IF(TODAY()&gt;=$A497,COUNTIFS(Board!P$3:P$1000,"&lt;="&amp;A497,Board!Q$3:Q$1000,"="&amp;""),"")</f>
        <v/>
      </c>
      <c r="J497" t="str">
        <f ca="1">IF(TODAY()&gt;=$A497,COUNTIFS(Board!Q$3:Q$1000,"&lt;="&amp;B497,Board!R$3:R$1000,"="&amp;""),"")</f>
        <v/>
      </c>
      <c r="K497" t="str">
        <f t="shared" ca="1" si="34"/>
        <v/>
      </c>
      <c r="L497" t="str">
        <f ca="1">IF(TODAY()&gt;=A497,COUNTIFS(Board!R$3:R$1000,"&lt;="&amp;A497),"")</f>
        <v/>
      </c>
      <c r="M497" t="str">
        <f t="shared" ca="1" si="31"/>
        <v/>
      </c>
    </row>
    <row r="498" spans="1:13" x14ac:dyDescent="0.25">
      <c r="A498" s="4">
        <v>43295</v>
      </c>
      <c r="B498" t="str">
        <f ca="1">IF(TODAY()&gt;=$A498,COUNTIFS(Board!K$3:K$1000,"&lt;="&amp;A498,Board!L$3:L$1000,"="&amp;""),"")</f>
        <v/>
      </c>
      <c r="C498" t="str">
        <f ca="1">IF(TODAY()&gt;=$A498,COUNTIFS(Board!L$3:L$1000,"&lt;="&amp;B498,Board!M$3:M$1000,"="&amp;""),"")</f>
        <v/>
      </c>
      <c r="D498" t="str">
        <f ca="1">IF(TODAY()&gt;=$A498,COUNTIFS(Board!M$3:M$1000,"&lt;="&amp;C498,Board!N$3:N$1000,"="&amp;""),"")</f>
        <v/>
      </c>
      <c r="E498" t="str">
        <f t="shared" ca="1" si="32"/>
        <v/>
      </c>
      <c r="F498" t="str">
        <f ca="1">IF(TODAY()&gt;=$A498,COUNTIFS(Board!N$3:N$1000,"&lt;="&amp;A498,Board!O$3:O$1000,"="&amp;""),"")</f>
        <v/>
      </c>
      <c r="G498" t="str">
        <f ca="1">IF(TODAY()&gt;=$A498,COUNTIFS(Board!O$3:O$1000,"&lt;="&amp;B498,Board!P$3:P$1000,"="&amp;""),"")</f>
        <v/>
      </c>
      <c r="H498" t="str">
        <f t="shared" ca="1" si="33"/>
        <v/>
      </c>
      <c r="I498" t="str">
        <f ca="1">IF(TODAY()&gt;=$A498,COUNTIFS(Board!P$3:P$1000,"&lt;="&amp;A498,Board!Q$3:Q$1000,"="&amp;""),"")</f>
        <v/>
      </c>
      <c r="J498" t="str">
        <f ca="1">IF(TODAY()&gt;=$A498,COUNTIFS(Board!Q$3:Q$1000,"&lt;="&amp;B498,Board!R$3:R$1000,"="&amp;""),"")</f>
        <v/>
      </c>
      <c r="K498" t="str">
        <f t="shared" ca="1" si="34"/>
        <v/>
      </c>
      <c r="L498" t="str">
        <f ca="1">IF(TODAY()&gt;=A498,COUNTIFS(Board!R$3:R$1000,"&lt;="&amp;A498),"")</f>
        <v/>
      </c>
      <c r="M498" t="str">
        <f t="shared" ca="1" si="31"/>
        <v/>
      </c>
    </row>
    <row r="499" spans="1:13" x14ac:dyDescent="0.25">
      <c r="A499" s="4">
        <v>43296</v>
      </c>
      <c r="B499" t="str">
        <f ca="1">IF(TODAY()&gt;=$A499,COUNTIFS(Board!K$3:K$1000,"&lt;="&amp;A499,Board!L$3:L$1000,"="&amp;""),"")</f>
        <v/>
      </c>
      <c r="C499" t="str">
        <f ca="1">IF(TODAY()&gt;=$A499,COUNTIFS(Board!L$3:L$1000,"&lt;="&amp;B499,Board!M$3:M$1000,"="&amp;""),"")</f>
        <v/>
      </c>
      <c r="D499" t="str">
        <f ca="1">IF(TODAY()&gt;=$A499,COUNTIFS(Board!M$3:M$1000,"&lt;="&amp;C499,Board!N$3:N$1000,"="&amp;""),"")</f>
        <v/>
      </c>
      <c r="E499" t="str">
        <f t="shared" ca="1" si="32"/>
        <v/>
      </c>
      <c r="F499" t="str">
        <f ca="1">IF(TODAY()&gt;=$A499,COUNTIFS(Board!N$3:N$1000,"&lt;="&amp;A499,Board!O$3:O$1000,"="&amp;""),"")</f>
        <v/>
      </c>
      <c r="G499" t="str">
        <f ca="1">IF(TODAY()&gt;=$A499,COUNTIFS(Board!O$3:O$1000,"&lt;="&amp;B499,Board!P$3:P$1000,"="&amp;""),"")</f>
        <v/>
      </c>
      <c r="H499" t="str">
        <f t="shared" ca="1" si="33"/>
        <v/>
      </c>
      <c r="I499" t="str">
        <f ca="1">IF(TODAY()&gt;=$A499,COUNTIFS(Board!P$3:P$1000,"&lt;="&amp;A499,Board!Q$3:Q$1000,"="&amp;""),"")</f>
        <v/>
      </c>
      <c r="J499" t="str">
        <f ca="1">IF(TODAY()&gt;=$A499,COUNTIFS(Board!Q$3:Q$1000,"&lt;="&amp;B499,Board!R$3:R$1000,"="&amp;""),"")</f>
        <v/>
      </c>
      <c r="K499" t="str">
        <f t="shared" ca="1" si="34"/>
        <v/>
      </c>
      <c r="L499" t="str">
        <f ca="1">IF(TODAY()&gt;=A499,COUNTIFS(Board!R$3:R$1000,"&lt;="&amp;A499),"")</f>
        <v/>
      </c>
      <c r="M499" t="str">
        <f t="shared" ca="1" si="31"/>
        <v/>
      </c>
    </row>
    <row r="500" spans="1:13" x14ac:dyDescent="0.25">
      <c r="A500" s="4">
        <v>43297</v>
      </c>
      <c r="B500" t="str">
        <f ca="1">IF(TODAY()&gt;=$A500,COUNTIFS(Board!K$3:K$1000,"&lt;="&amp;A500,Board!L$3:L$1000,"="&amp;""),"")</f>
        <v/>
      </c>
      <c r="C500" t="str">
        <f ca="1">IF(TODAY()&gt;=$A500,COUNTIFS(Board!L$3:L$1000,"&lt;="&amp;B500,Board!M$3:M$1000,"="&amp;""),"")</f>
        <v/>
      </c>
      <c r="D500" t="str">
        <f ca="1">IF(TODAY()&gt;=$A500,COUNTIFS(Board!M$3:M$1000,"&lt;="&amp;C500,Board!N$3:N$1000,"="&amp;""),"")</f>
        <v/>
      </c>
      <c r="E500" t="str">
        <f t="shared" ca="1" si="32"/>
        <v/>
      </c>
      <c r="F500" t="str">
        <f ca="1">IF(TODAY()&gt;=$A500,COUNTIFS(Board!N$3:N$1000,"&lt;="&amp;A500,Board!O$3:O$1000,"="&amp;""),"")</f>
        <v/>
      </c>
      <c r="G500" t="str">
        <f ca="1">IF(TODAY()&gt;=$A500,COUNTIFS(Board!O$3:O$1000,"&lt;="&amp;B500,Board!P$3:P$1000,"="&amp;""),"")</f>
        <v/>
      </c>
      <c r="H500" t="str">
        <f t="shared" ca="1" si="33"/>
        <v/>
      </c>
      <c r="I500" t="str">
        <f ca="1">IF(TODAY()&gt;=$A500,COUNTIFS(Board!P$3:P$1000,"&lt;="&amp;A500,Board!Q$3:Q$1000,"="&amp;""),"")</f>
        <v/>
      </c>
      <c r="J500" t="str">
        <f ca="1">IF(TODAY()&gt;=$A500,COUNTIFS(Board!Q$3:Q$1000,"&lt;="&amp;B500,Board!R$3:R$1000,"="&amp;""),"")</f>
        <v/>
      </c>
      <c r="K500" t="str">
        <f t="shared" ca="1" si="34"/>
        <v/>
      </c>
      <c r="L500" t="str">
        <f ca="1">IF(TODAY()&gt;=A500,COUNTIFS(Board!R$3:R$1000,"&lt;="&amp;A500),"")</f>
        <v/>
      </c>
      <c r="M500" t="str">
        <f t="shared" ca="1" si="31"/>
        <v/>
      </c>
    </row>
    <row r="501" spans="1:13" x14ac:dyDescent="0.25">
      <c r="A501" s="4">
        <v>43298</v>
      </c>
      <c r="B501" t="str">
        <f ca="1">IF(TODAY()&gt;=$A501,COUNTIFS(Board!K$3:K$1000,"&lt;="&amp;A501,Board!L$3:L$1000,"="&amp;""),"")</f>
        <v/>
      </c>
      <c r="C501" t="str">
        <f ca="1">IF(TODAY()&gt;=$A501,COUNTIFS(Board!L$3:L$1000,"&lt;="&amp;B501,Board!M$3:M$1000,"="&amp;""),"")</f>
        <v/>
      </c>
      <c r="D501" t="str">
        <f ca="1">IF(TODAY()&gt;=$A501,COUNTIFS(Board!M$3:M$1000,"&lt;="&amp;C501,Board!N$3:N$1000,"="&amp;""),"")</f>
        <v/>
      </c>
      <c r="E501" t="str">
        <f t="shared" ca="1" si="32"/>
        <v/>
      </c>
      <c r="F501" t="str">
        <f ca="1">IF(TODAY()&gt;=$A501,COUNTIFS(Board!N$3:N$1000,"&lt;="&amp;A501,Board!O$3:O$1000,"="&amp;""),"")</f>
        <v/>
      </c>
      <c r="G501" t="str">
        <f ca="1">IF(TODAY()&gt;=$A501,COUNTIFS(Board!O$3:O$1000,"&lt;="&amp;B501,Board!P$3:P$1000,"="&amp;""),"")</f>
        <v/>
      </c>
      <c r="H501" t="str">
        <f t="shared" ca="1" si="33"/>
        <v/>
      </c>
      <c r="I501" t="str">
        <f ca="1">IF(TODAY()&gt;=$A501,COUNTIFS(Board!P$3:P$1000,"&lt;="&amp;A501,Board!Q$3:Q$1000,"="&amp;""),"")</f>
        <v/>
      </c>
      <c r="J501" t="str">
        <f ca="1">IF(TODAY()&gt;=$A501,COUNTIFS(Board!Q$3:Q$1000,"&lt;="&amp;B501,Board!R$3:R$1000,"="&amp;""),"")</f>
        <v/>
      </c>
      <c r="K501" t="str">
        <f t="shared" ca="1" si="34"/>
        <v/>
      </c>
      <c r="L501" t="str">
        <f ca="1">IF(TODAY()&gt;=A501,COUNTIFS(Board!R$3:R$1000,"&lt;="&amp;A501),"")</f>
        <v/>
      </c>
      <c r="M501" t="str">
        <f t="shared" ca="1" si="31"/>
        <v/>
      </c>
    </row>
    <row r="502" spans="1:13" x14ac:dyDescent="0.25">
      <c r="A502" s="4">
        <v>43299</v>
      </c>
      <c r="B502" t="str">
        <f ca="1">IF(TODAY()&gt;=$A502,COUNTIFS(Board!K$3:K$1000,"&lt;="&amp;A502,Board!L$3:L$1000,"="&amp;""),"")</f>
        <v/>
      </c>
      <c r="C502" t="str">
        <f ca="1">IF(TODAY()&gt;=$A502,COUNTIFS(Board!L$3:L$1000,"&lt;="&amp;B502,Board!M$3:M$1000,"="&amp;""),"")</f>
        <v/>
      </c>
      <c r="D502" t="str">
        <f ca="1">IF(TODAY()&gt;=$A502,COUNTIFS(Board!M$3:M$1000,"&lt;="&amp;C502,Board!N$3:N$1000,"="&amp;""),"")</f>
        <v/>
      </c>
      <c r="E502" t="str">
        <f t="shared" ca="1" si="32"/>
        <v/>
      </c>
      <c r="F502" t="str">
        <f ca="1">IF(TODAY()&gt;=$A502,COUNTIFS(Board!N$3:N$1000,"&lt;="&amp;A502,Board!O$3:O$1000,"="&amp;""),"")</f>
        <v/>
      </c>
      <c r="G502" t="str">
        <f ca="1">IF(TODAY()&gt;=$A502,COUNTIFS(Board!O$3:O$1000,"&lt;="&amp;B502,Board!P$3:P$1000,"="&amp;""),"")</f>
        <v/>
      </c>
      <c r="H502" t="str">
        <f t="shared" ca="1" si="33"/>
        <v/>
      </c>
      <c r="I502" t="str">
        <f ca="1">IF(TODAY()&gt;=$A502,COUNTIFS(Board!P$3:P$1000,"&lt;="&amp;A502,Board!Q$3:Q$1000,"="&amp;""),"")</f>
        <v/>
      </c>
      <c r="J502" t="str">
        <f ca="1">IF(TODAY()&gt;=$A502,COUNTIFS(Board!Q$3:Q$1000,"&lt;="&amp;B502,Board!R$3:R$1000,"="&amp;""),"")</f>
        <v/>
      </c>
      <c r="K502" t="str">
        <f t="shared" ca="1" si="34"/>
        <v/>
      </c>
      <c r="L502" t="str">
        <f ca="1">IF(TODAY()&gt;=A502,COUNTIFS(Board!R$3:R$1000,"&lt;="&amp;A502),"")</f>
        <v/>
      </c>
      <c r="M502" t="str">
        <f t="shared" ca="1" si="31"/>
        <v/>
      </c>
    </row>
    <row r="503" spans="1:13" x14ac:dyDescent="0.25">
      <c r="A503" s="4">
        <v>43300</v>
      </c>
      <c r="B503" t="str">
        <f ca="1">IF(TODAY()&gt;=$A503,COUNTIFS(Board!K$3:K$1000,"&lt;="&amp;A503,Board!L$3:L$1000,"="&amp;""),"")</f>
        <v/>
      </c>
      <c r="C503" t="str">
        <f ca="1">IF(TODAY()&gt;=$A503,COUNTIFS(Board!L$3:L$1000,"&lt;="&amp;B503,Board!M$3:M$1000,"="&amp;""),"")</f>
        <v/>
      </c>
      <c r="D503" t="str">
        <f ca="1">IF(TODAY()&gt;=$A503,COUNTIFS(Board!M$3:M$1000,"&lt;="&amp;C503,Board!N$3:N$1000,"="&amp;""),"")</f>
        <v/>
      </c>
      <c r="E503" t="str">
        <f t="shared" ca="1" si="32"/>
        <v/>
      </c>
      <c r="F503" t="str">
        <f ca="1">IF(TODAY()&gt;=$A503,COUNTIFS(Board!N$3:N$1000,"&lt;="&amp;A503,Board!O$3:O$1000,"="&amp;""),"")</f>
        <v/>
      </c>
      <c r="G503" t="str">
        <f ca="1">IF(TODAY()&gt;=$A503,COUNTIFS(Board!O$3:O$1000,"&lt;="&amp;B503,Board!P$3:P$1000,"="&amp;""),"")</f>
        <v/>
      </c>
      <c r="H503" t="str">
        <f t="shared" ca="1" si="33"/>
        <v/>
      </c>
      <c r="I503" t="str">
        <f ca="1">IF(TODAY()&gt;=$A503,COUNTIFS(Board!P$3:P$1000,"&lt;="&amp;A503,Board!Q$3:Q$1000,"="&amp;""),"")</f>
        <v/>
      </c>
      <c r="J503" t="str">
        <f ca="1">IF(TODAY()&gt;=$A503,COUNTIFS(Board!Q$3:Q$1000,"&lt;="&amp;B503,Board!R$3:R$1000,"="&amp;""),"")</f>
        <v/>
      </c>
      <c r="K503" t="str">
        <f t="shared" ca="1" si="34"/>
        <v/>
      </c>
      <c r="L503" t="str">
        <f ca="1">IF(TODAY()&gt;=A503,COUNTIFS(Board!R$3:R$1000,"&lt;="&amp;A503),"")</f>
        <v/>
      </c>
      <c r="M503" t="str">
        <f t="shared" ca="1" si="31"/>
        <v/>
      </c>
    </row>
    <row r="504" spans="1:13" x14ac:dyDescent="0.25">
      <c r="A504" s="4">
        <v>43301</v>
      </c>
      <c r="B504" t="str">
        <f ca="1">IF(TODAY()&gt;=$A504,COUNTIFS(Board!K$3:K$1000,"&lt;="&amp;A504,Board!L$3:L$1000,"="&amp;""),"")</f>
        <v/>
      </c>
      <c r="C504" t="str">
        <f ca="1">IF(TODAY()&gt;=$A504,COUNTIFS(Board!L$3:L$1000,"&lt;="&amp;B504,Board!M$3:M$1000,"="&amp;""),"")</f>
        <v/>
      </c>
      <c r="D504" t="str">
        <f ca="1">IF(TODAY()&gt;=$A504,COUNTIFS(Board!M$3:M$1000,"&lt;="&amp;C504,Board!N$3:N$1000,"="&amp;""),"")</f>
        <v/>
      </c>
      <c r="E504" t="str">
        <f t="shared" ca="1" si="32"/>
        <v/>
      </c>
      <c r="F504" t="str">
        <f ca="1">IF(TODAY()&gt;=$A504,COUNTIFS(Board!N$3:N$1000,"&lt;="&amp;A504,Board!O$3:O$1000,"="&amp;""),"")</f>
        <v/>
      </c>
      <c r="G504" t="str">
        <f ca="1">IF(TODAY()&gt;=$A504,COUNTIFS(Board!O$3:O$1000,"&lt;="&amp;B504,Board!P$3:P$1000,"="&amp;""),"")</f>
        <v/>
      </c>
      <c r="H504" t="str">
        <f t="shared" ca="1" si="33"/>
        <v/>
      </c>
      <c r="I504" t="str">
        <f ca="1">IF(TODAY()&gt;=$A504,COUNTIFS(Board!P$3:P$1000,"&lt;="&amp;A504,Board!Q$3:Q$1000,"="&amp;""),"")</f>
        <v/>
      </c>
      <c r="J504" t="str">
        <f ca="1">IF(TODAY()&gt;=$A504,COUNTIFS(Board!Q$3:Q$1000,"&lt;="&amp;B504,Board!R$3:R$1000,"="&amp;""),"")</f>
        <v/>
      </c>
      <c r="K504" t="str">
        <f t="shared" ca="1" si="34"/>
        <v/>
      </c>
      <c r="L504" t="str">
        <f ca="1">IF(TODAY()&gt;=A504,COUNTIFS(Board!R$3:R$1000,"&lt;="&amp;A504),"")</f>
        <v/>
      </c>
      <c r="M504" t="str">
        <f t="shared" ca="1" si="31"/>
        <v/>
      </c>
    </row>
    <row r="505" spans="1:13" x14ac:dyDescent="0.25">
      <c r="A505" s="4">
        <v>43302</v>
      </c>
      <c r="B505" t="str">
        <f ca="1">IF(TODAY()&gt;=$A505,COUNTIFS(Board!K$3:K$1000,"&lt;="&amp;A505,Board!L$3:L$1000,"="&amp;""),"")</f>
        <v/>
      </c>
      <c r="C505" t="str">
        <f ca="1">IF(TODAY()&gt;=$A505,COUNTIFS(Board!L$3:L$1000,"&lt;="&amp;B505,Board!M$3:M$1000,"="&amp;""),"")</f>
        <v/>
      </c>
      <c r="D505" t="str">
        <f ca="1">IF(TODAY()&gt;=$A505,COUNTIFS(Board!M$3:M$1000,"&lt;="&amp;C505,Board!N$3:N$1000,"="&amp;""),"")</f>
        <v/>
      </c>
      <c r="E505" t="str">
        <f t="shared" ca="1" si="32"/>
        <v/>
      </c>
      <c r="F505" t="str">
        <f ca="1">IF(TODAY()&gt;=$A505,COUNTIFS(Board!N$3:N$1000,"&lt;="&amp;A505,Board!O$3:O$1000,"="&amp;""),"")</f>
        <v/>
      </c>
      <c r="G505" t="str">
        <f ca="1">IF(TODAY()&gt;=$A505,COUNTIFS(Board!O$3:O$1000,"&lt;="&amp;B505,Board!P$3:P$1000,"="&amp;""),"")</f>
        <v/>
      </c>
      <c r="H505" t="str">
        <f t="shared" ca="1" si="33"/>
        <v/>
      </c>
      <c r="I505" t="str">
        <f ca="1">IF(TODAY()&gt;=$A505,COUNTIFS(Board!P$3:P$1000,"&lt;="&amp;A505,Board!Q$3:Q$1000,"="&amp;""),"")</f>
        <v/>
      </c>
      <c r="J505" t="str">
        <f ca="1">IF(TODAY()&gt;=$A505,COUNTIFS(Board!Q$3:Q$1000,"&lt;="&amp;B505,Board!R$3:R$1000,"="&amp;""),"")</f>
        <v/>
      </c>
      <c r="K505" t="str">
        <f t="shared" ca="1" si="34"/>
        <v/>
      </c>
      <c r="L505" t="str">
        <f ca="1">IF(TODAY()&gt;=A505,COUNTIFS(Board!R$3:R$1000,"&lt;="&amp;A505),"")</f>
        <v/>
      </c>
      <c r="M505" t="str">
        <f t="shared" ca="1" si="31"/>
        <v/>
      </c>
    </row>
    <row r="506" spans="1:13" x14ac:dyDescent="0.25">
      <c r="A506" s="4">
        <v>43303</v>
      </c>
      <c r="B506" t="str">
        <f ca="1">IF(TODAY()&gt;=$A506,COUNTIFS(Board!K$3:K$1000,"&lt;="&amp;A506,Board!L$3:L$1000,"="&amp;""),"")</f>
        <v/>
      </c>
      <c r="C506" t="str">
        <f ca="1">IF(TODAY()&gt;=$A506,COUNTIFS(Board!L$3:L$1000,"&lt;="&amp;B506,Board!M$3:M$1000,"="&amp;""),"")</f>
        <v/>
      </c>
      <c r="D506" t="str">
        <f ca="1">IF(TODAY()&gt;=$A506,COUNTIFS(Board!M$3:M$1000,"&lt;="&amp;C506,Board!N$3:N$1000,"="&amp;""),"")</f>
        <v/>
      </c>
      <c r="E506" t="str">
        <f t="shared" ca="1" si="32"/>
        <v/>
      </c>
      <c r="F506" t="str">
        <f ca="1">IF(TODAY()&gt;=$A506,COUNTIFS(Board!N$3:N$1000,"&lt;="&amp;A506,Board!O$3:O$1000,"="&amp;""),"")</f>
        <v/>
      </c>
      <c r="G506" t="str">
        <f ca="1">IF(TODAY()&gt;=$A506,COUNTIFS(Board!O$3:O$1000,"&lt;="&amp;B506,Board!P$3:P$1000,"="&amp;""),"")</f>
        <v/>
      </c>
      <c r="H506" t="str">
        <f t="shared" ca="1" si="33"/>
        <v/>
      </c>
      <c r="I506" t="str">
        <f ca="1">IF(TODAY()&gt;=$A506,COUNTIFS(Board!P$3:P$1000,"&lt;="&amp;A506,Board!Q$3:Q$1000,"="&amp;""),"")</f>
        <v/>
      </c>
      <c r="J506" t="str">
        <f ca="1">IF(TODAY()&gt;=$A506,COUNTIFS(Board!Q$3:Q$1000,"&lt;="&amp;B506,Board!R$3:R$1000,"="&amp;""),"")</f>
        <v/>
      </c>
      <c r="K506" t="str">
        <f t="shared" ca="1" si="34"/>
        <v/>
      </c>
      <c r="L506" t="str">
        <f ca="1">IF(TODAY()&gt;=A506,COUNTIFS(Board!R$3:R$1000,"&lt;="&amp;A506),"")</f>
        <v/>
      </c>
      <c r="M506" t="str">
        <f t="shared" ca="1" si="31"/>
        <v/>
      </c>
    </row>
    <row r="507" spans="1:13" x14ac:dyDescent="0.25">
      <c r="A507" s="4">
        <v>43304</v>
      </c>
      <c r="B507" t="str">
        <f ca="1">IF(TODAY()&gt;=$A507,COUNTIFS(Board!K$3:K$1000,"&lt;="&amp;A507,Board!L$3:L$1000,"="&amp;""),"")</f>
        <v/>
      </c>
      <c r="C507" t="str">
        <f ca="1">IF(TODAY()&gt;=$A507,COUNTIFS(Board!L$3:L$1000,"&lt;="&amp;B507,Board!M$3:M$1000,"="&amp;""),"")</f>
        <v/>
      </c>
      <c r="D507" t="str">
        <f ca="1">IF(TODAY()&gt;=$A507,COUNTIFS(Board!M$3:M$1000,"&lt;="&amp;C507,Board!N$3:N$1000,"="&amp;""),"")</f>
        <v/>
      </c>
      <c r="E507" t="str">
        <f t="shared" ca="1" si="32"/>
        <v/>
      </c>
      <c r="F507" t="str">
        <f ca="1">IF(TODAY()&gt;=$A507,COUNTIFS(Board!N$3:N$1000,"&lt;="&amp;A507,Board!O$3:O$1000,"="&amp;""),"")</f>
        <v/>
      </c>
      <c r="G507" t="str">
        <f ca="1">IF(TODAY()&gt;=$A507,COUNTIFS(Board!O$3:O$1000,"&lt;="&amp;B507,Board!P$3:P$1000,"="&amp;""),"")</f>
        <v/>
      </c>
      <c r="H507" t="str">
        <f t="shared" ca="1" si="33"/>
        <v/>
      </c>
      <c r="I507" t="str">
        <f ca="1">IF(TODAY()&gt;=$A507,COUNTIFS(Board!P$3:P$1000,"&lt;="&amp;A507,Board!Q$3:Q$1000,"="&amp;""),"")</f>
        <v/>
      </c>
      <c r="J507" t="str">
        <f ca="1">IF(TODAY()&gt;=$A507,COUNTIFS(Board!Q$3:Q$1000,"&lt;="&amp;B507,Board!R$3:R$1000,"="&amp;""),"")</f>
        <v/>
      </c>
      <c r="K507" t="str">
        <f t="shared" ca="1" si="34"/>
        <v/>
      </c>
      <c r="L507" t="str">
        <f ca="1">IF(TODAY()&gt;=A507,COUNTIFS(Board!R$3:R$1000,"&lt;="&amp;A507),"")</f>
        <v/>
      </c>
      <c r="M507" t="str">
        <f t="shared" ca="1" si="31"/>
        <v/>
      </c>
    </row>
    <row r="508" spans="1:13" x14ac:dyDescent="0.25">
      <c r="A508" s="4">
        <v>43305</v>
      </c>
      <c r="B508" t="str">
        <f ca="1">IF(TODAY()&gt;=$A508,COUNTIFS(Board!K$3:K$1000,"&lt;="&amp;A508,Board!L$3:L$1000,"="&amp;""),"")</f>
        <v/>
      </c>
      <c r="C508" t="str">
        <f ca="1">IF(TODAY()&gt;=$A508,COUNTIFS(Board!L$3:L$1000,"&lt;="&amp;B508,Board!M$3:M$1000,"="&amp;""),"")</f>
        <v/>
      </c>
      <c r="D508" t="str">
        <f ca="1">IF(TODAY()&gt;=$A508,COUNTIFS(Board!M$3:M$1000,"&lt;="&amp;C508,Board!N$3:N$1000,"="&amp;""),"")</f>
        <v/>
      </c>
      <c r="E508" t="str">
        <f t="shared" ca="1" si="32"/>
        <v/>
      </c>
      <c r="F508" t="str">
        <f ca="1">IF(TODAY()&gt;=$A508,COUNTIFS(Board!N$3:N$1000,"&lt;="&amp;A508,Board!O$3:O$1000,"="&amp;""),"")</f>
        <v/>
      </c>
      <c r="G508" t="str">
        <f ca="1">IF(TODAY()&gt;=$A508,COUNTIFS(Board!O$3:O$1000,"&lt;="&amp;B508,Board!P$3:P$1000,"="&amp;""),"")</f>
        <v/>
      </c>
      <c r="H508" t="str">
        <f t="shared" ca="1" si="33"/>
        <v/>
      </c>
      <c r="I508" t="str">
        <f ca="1">IF(TODAY()&gt;=$A508,COUNTIFS(Board!P$3:P$1000,"&lt;="&amp;A508,Board!Q$3:Q$1000,"="&amp;""),"")</f>
        <v/>
      </c>
      <c r="J508" t="str">
        <f ca="1">IF(TODAY()&gt;=$A508,COUNTIFS(Board!Q$3:Q$1000,"&lt;="&amp;B508,Board!R$3:R$1000,"="&amp;""),"")</f>
        <v/>
      </c>
      <c r="K508" t="str">
        <f t="shared" ca="1" si="34"/>
        <v/>
      </c>
      <c r="L508" t="str">
        <f ca="1">IF(TODAY()&gt;=A508,COUNTIFS(Board!R$3:R$1000,"&lt;="&amp;A508),"")</f>
        <v/>
      </c>
      <c r="M508" t="str">
        <f t="shared" ca="1" si="31"/>
        <v/>
      </c>
    </row>
    <row r="509" spans="1:13" x14ac:dyDescent="0.25">
      <c r="A509" s="4">
        <v>43306</v>
      </c>
      <c r="B509" t="str">
        <f ca="1">IF(TODAY()&gt;=$A509,COUNTIFS(Board!K$3:K$1000,"&lt;="&amp;A509,Board!L$3:L$1000,"="&amp;""),"")</f>
        <v/>
      </c>
      <c r="C509" t="str">
        <f ca="1">IF(TODAY()&gt;=$A509,COUNTIFS(Board!L$3:L$1000,"&lt;="&amp;B509,Board!M$3:M$1000,"="&amp;""),"")</f>
        <v/>
      </c>
      <c r="D509" t="str">
        <f ca="1">IF(TODAY()&gt;=$A509,COUNTIFS(Board!M$3:M$1000,"&lt;="&amp;C509,Board!N$3:N$1000,"="&amp;""),"")</f>
        <v/>
      </c>
      <c r="E509" t="str">
        <f t="shared" ca="1" si="32"/>
        <v/>
      </c>
      <c r="F509" t="str">
        <f ca="1">IF(TODAY()&gt;=$A509,COUNTIFS(Board!N$3:N$1000,"&lt;="&amp;A509,Board!O$3:O$1000,"="&amp;""),"")</f>
        <v/>
      </c>
      <c r="G509" t="str">
        <f ca="1">IF(TODAY()&gt;=$A509,COUNTIFS(Board!O$3:O$1000,"&lt;="&amp;B509,Board!P$3:P$1000,"="&amp;""),"")</f>
        <v/>
      </c>
      <c r="H509" t="str">
        <f t="shared" ca="1" si="33"/>
        <v/>
      </c>
      <c r="I509" t="str">
        <f ca="1">IF(TODAY()&gt;=$A509,COUNTIFS(Board!P$3:P$1000,"&lt;="&amp;A509,Board!Q$3:Q$1000,"="&amp;""),"")</f>
        <v/>
      </c>
      <c r="J509" t="str">
        <f ca="1">IF(TODAY()&gt;=$A509,COUNTIFS(Board!Q$3:Q$1000,"&lt;="&amp;B509,Board!R$3:R$1000,"="&amp;""),"")</f>
        <v/>
      </c>
      <c r="K509" t="str">
        <f t="shared" ca="1" si="34"/>
        <v/>
      </c>
      <c r="L509" t="str">
        <f ca="1">IF(TODAY()&gt;=A509,COUNTIFS(Board!R$3:R$1000,"&lt;="&amp;A509),"")</f>
        <v/>
      </c>
      <c r="M509" t="str">
        <f t="shared" ca="1" si="31"/>
        <v/>
      </c>
    </row>
    <row r="510" spans="1:13" x14ac:dyDescent="0.25">
      <c r="A510" s="4">
        <v>43307</v>
      </c>
      <c r="B510" t="str">
        <f ca="1">IF(TODAY()&gt;=$A510,COUNTIFS(Board!K$3:K$1000,"&lt;="&amp;A510,Board!L$3:L$1000,"="&amp;""),"")</f>
        <v/>
      </c>
      <c r="C510" t="str">
        <f ca="1">IF(TODAY()&gt;=$A510,COUNTIFS(Board!L$3:L$1000,"&lt;="&amp;B510,Board!M$3:M$1000,"="&amp;""),"")</f>
        <v/>
      </c>
      <c r="D510" t="str">
        <f ca="1">IF(TODAY()&gt;=$A510,COUNTIFS(Board!M$3:M$1000,"&lt;="&amp;C510,Board!N$3:N$1000,"="&amp;""),"")</f>
        <v/>
      </c>
      <c r="E510" t="str">
        <f t="shared" ca="1" si="32"/>
        <v/>
      </c>
      <c r="F510" t="str">
        <f ca="1">IF(TODAY()&gt;=$A510,COUNTIFS(Board!N$3:N$1000,"&lt;="&amp;A510,Board!O$3:O$1000,"="&amp;""),"")</f>
        <v/>
      </c>
      <c r="G510" t="str">
        <f ca="1">IF(TODAY()&gt;=$A510,COUNTIFS(Board!O$3:O$1000,"&lt;="&amp;B510,Board!P$3:P$1000,"="&amp;""),"")</f>
        <v/>
      </c>
      <c r="H510" t="str">
        <f t="shared" ca="1" si="33"/>
        <v/>
      </c>
      <c r="I510" t="str">
        <f ca="1">IF(TODAY()&gt;=$A510,COUNTIFS(Board!P$3:P$1000,"&lt;="&amp;A510,Board!Q$3:Q$1000,"="&amp;""),"")</f>
        <v/>
      </c>
      <c r="J510" t="str">
        <f ca="1">IF(TODAY()&gt;=$A510,COUNTIFS(Board!Q$3:Q$1000,"&lt;="&amp;B510,Board!R$3:R$1000,"="&amp;""),"")</f>
        <v/>
      </c>
      <c r="K510" t="str">
        <f t="shared" ca="1" si="34"/>
        <v/>
      </c>
      <c r="L510" t="str">
        <f ca="1">IF(TODAY()&gt;=A510,COUNTIFS(Board!R$3:R$1000,"&lt;="&amp;A510),"")</f>
        <v/>
      </c>
      <c r="M510" t="str">
        <f t="shared" ca="1" si="31"/>
        <v/>
      </c>
    </row>
    <row r="511" spans="1:13" x14ac:dyDescent="0.25">
      <c r="A511" s="4">
        <v>43308</v>
      </c>
      <c r="B511" t="str">
        <f ca="1">IF(TODAY()&gt;=$A511,COUNTIFS(Board!K$3:K$1000,"&lt;="&amp;A511,Board!L$3:L$1000,"="&amp;""),"")</f>
        <v/>
      </c>
      <c r="C511" t="str">
        <f ca="1">IF(TODAY()&gt;=$A511,COUNTIFS(Board!L$3:L$1000,"&lt;="&amp;B511,Board!M$3:M$1000,"="&amp;""),"")</f>
        <v/>
      </c>
      <c r="D511" t="str">
        <f ca="1">IF(TODAY()&gt;=$A511,COUNTIFS(Board!M$3:M$1000,"&lt;="&amp;C511,Board!N$3:N$1000,"="&amp;""),"")</f>
        <v/>
      </c>
      <c r="E511" t="str">
        <f t="shared" ca="1" si="32"/>
        <v/>
      </c>
      <c r="F511" t="str">
        <f ca="1">IF(TODAY()&gt;=$A511,COUNTIFS(Board!N$3:N$1000,"&lt;="&amp;A511,Board!O$3:O$1000,"="&amp;""),"")</f>
        <v/>
      </c>
      <c r="G511" t="str">
        <f ca="1">IF(TODAY()&gt;=$A511,COUNTIFS(Board!O$3:O$1000,"&lt;="&amp;B511,Board!P$3:P$1000,"="&amp;""),"")</f>
        <v/>
      </c>
      <c r="H511" t="str">
        <f t="shared" ca="1" si="33"/>
        <v/>
      </c>
      <c r="I511" t="str">
        <f ca="1">IF(TODAY()&gt;=$A511,COUNTIFS(Board!P$3:P$1000,"&lt;="&amp;A511,Board!Q$3:Q$1000,"="&amp;""),"")</f>
        <v/>
      </c>
      <c r="J511" t="str">
        <f ca="1">IF(TODAY()&gt;=$A511,COUNTIFS(Board!Q$3:Q$1000,"&lt;="&amp;B511,Board!R$3:R$1000,"="&amp;""),"")</f>
        <v/>
      </c>
      <c r="K511" t="str">
        <f t="shared" ca="1" si="34"/>
        <v/>
      </c>
      <c r="L511" t="str">
        <f ca="1">IF(TODAY()&gt;=A511,COUNTIFS(Board!R$3:R$1000,"&lt;="&amp;A511),"")</f>
        <v/>
      </c>
      <c r="M511" t="str">
        <f t="shared" ca="1" si="31"/>
        <v/>
      </c>
    </row>
    <row r="512" spans="1:13" x14ac:dyDescent="0.25">
      <c r="A512" s="4">
        <v>43309</v>
      </c>
      <c r="B512" t="str">
        <f ca="1">IF(TODAY()&gt;=$A512,COUNTIFS(Board!K$3:K$1000,"&lt;="&amp;A512,Board!L$3:L$1000,"="&amp;""),"")</f>
        <v/>
      </c>
      <c r="C512" t="str">
        <f ca="1">IF(TODAY()&gt;=$A512,COUNTIFS(Board!L$3:L$1000,"&lt;="&amp;B512,Board!M$3:M$1000,"="&amp;""),"")</f>
        <v/>
      </c>
      <c r="D512" t="str">
        <f ca="1">IF(TODAY()&gt;=$A512,COUNTIFS(Board!M$3:M$1000,"&lt;="&amp;C512,Board!N$3:N$1000,"="&amp;""),"")</f>
        <v/>
      </c>
      <c r="E512" t="str">
        <f t="shared" ca="1" si="32"/>
        <v/>
      </c>
      <c r="F512" t="str">
        <f ca="1">IF(TODAY()&gt;=$A512,COUNTIFS(Board!N$3:N$1000,"&lt;="&amp;A512,Board!O$3:O$1000,"="&amp;""),"")</f>
        <v/>
      </c>
      <c r="G512" t="str">
        <f ca="1">IF(TODAY()&gt;=$A512,COUNTIFS(Board!O$3:O$1000,"&lt;="&amp;B512,Board!P$3:P$1000,"="&amp;""),"")</f>
        <v/>
      </c>
      <c r="H512" t="str">
        <f t="shared" ca="1" si="33"/>
        <v/>
      </c>
      <c r="I512" t="str">
        <f ca="1">IF(TODAY()&gt;=$A512,COUNTIFS(Board!P$3:P$1000,"&lt;="&amp;A512,Board!Q$3:Q$1000,"="&amp;""),"")</f>
        <v/>
      </c>
      <c r="J512" t="str">
        <f ca="1">IF(TODAY()&gt;=$A512,COUNTIFS(Board!Q$3:Q$1000,"&lt;="&amp;B512,Board!R$3:R$1000,"="&amp;""),"")</f>
        <v/>
      </c>
      <c r="K512" t="str">
        <f t="shared" ca="1" si="34"/>
        <v/>
      </c>
      <c r="L512" t="str">
        <f ca="1">IF(TODAY()&gt;=A512,COUNTIFS(Board!R$3:R$1000,"&lt;="&amp;A512),"")</f>
        <v/>
      </c>
      <c r="M512" t="str">
        <f t="shared" ca="1" si="31"/>
        <v/>
      </c>
    </row>
    <row r="513" spans="1:13" x14ac:dyDescent="0.25">
      <c r="A513" s="4">
        <v>43310</v>
      </c>
      <c r="B513" t="str">
        <f ca="1">IF(TODAY()&gt;=$A513,COUNTIFS(Board!K$3:K$1000,"&lt;="&amp;A513,Board!L$3:L$1000,"="&amp;""),"")</f>
        <v/>
      </c>
      <c r="C513" t="str">
        <f ca="1">IF(TODAY()&gt;=$A513,COUNTIFS(Board!L$3:L$1000,"&lt;="&amp;B513,Board!M$3:M$1000,"="&amp;""),"")</f>
        <v/>
      </c>
      <c r="D513" t="str">
        <f ca="1">IF(TODAY()&gt;=$A513,COUNTIFS(Board!M$3:M$1000,"&lt;="&amp;C513,Board!N$3:N$1000,"="&amp;""),"")</f>
        <v/>
      </c>
      <c r="E513" t="str">
        <f t="shared" ca="1" si="32"/>
        <v/>
      </c>
      <c r="F513" t="str">
        <f ca="1">IF(TODAY()&gt;=$A513,COUNTIFS(Board!N$3:N$1000,"&lt;="&amp;A513,Board!O$3:O$1000,"="&amp;""),"")</f>
        <v/>
      </c>
      <c r="G513" t="str">
        <f ca="1">IF(TODAY()&gt;=$A513,COUNTIFS(Board!O$3:O$1000,"&lt;="&amp;B513,Board!P$3:P$1000,"="&amp;""),"")</f>
        <v/>
      </c>
      <c r="H513" t="str">
        <f t="shared" ca="1" si="33"/>
        <v/>
      </c>
      <c r="I513" t="str">
        <f ca="1">IF(TODAY()&gt;=$A513,COUNTIFS(Board!P$3:P$1000,"&lt;="&amp;A513,Board!Q$3:Q$1000,"="&amp;""),"")</f>
        <v/>
      </c>
      <c r="J513" t="str">
        <f ca="1">IF(TODAY()&gt;=$A513,COUNTIFS(Board!Q$3:Q$1000,"&lt;="&amp;B513,Board!R$3:R$1000,"="&amp;""),"")</f>
        <v/>
      </c>
      <c r="K513" t="str">
        <f t="shared" ca="1" si="34"/>
        <v/>
      </c>
      <c r="L513" t="str">
        <f ca="1">IF(TODAY()&gt;=A513,COUNTIFS(Board!R$3:R$1000,"&lt;="&amp;A513),"")</f>
        <v/>
      </c>
      <c r="M513" t="str">
        <f t="shared" ca="1" si="31"/>
        <v/>
      </c>
    </row>
    <row r="514" spans="1:13" x14ac:dyDescent="0.25">
      <c r="A514" s="4">
        <v>43311</v>
      </c>
      <c r="B514" t="str">
        <f ca="1">IF(TODAY()&gt;=$A514,COUNTIFS(Board!K$3:K$1000,"&lt;="&amp;A514,Board!L$3:L$1000,"="&amp;""),"")</f>
        <v/>
      </c>
      <c r="C514" t="str">
        <f ca="1">IF(TODAY()&gt;=$A514,COUNTIFS(Board!L$3:L$1000,"&lt;="&amp;B514,Board!M$3:M$1000,"="&amp;""),"")</f>
        <v/>
      </c>
      <c r="D514" t="str">
        <f ca="1">IF(TODAY()&gt;=$A514,COUNTIFS(Board!M$3:M$1000,"&lt;="&amp;C514,Board!N$3:N$1000,"="&amp;""),"")</f>
        <v/>
      </c>
      <c r="E514" t="str">
        <f t="shared" ca="1" si="32"/>
        <v/>
      </c>
      <c r="F514" t="str">
        <f ca="1">IF(TODAY()&gt;=$A514,COUNTIFS(Board!N$3:N$1000,"&lt;="&amp;A514,Board!O$3:O$1000,"="&amp;""),"")</f>
        <v/>
      </c>
      <c r="G514" t="str">
        <f ca="1">IF(TODAY()&gt;=$A514,COUNTIFS(Board!O$3:O$1000,"&lt;="&amp;B514,Board!P$3:P$1000,"="&amp;""),"")</f>
        <v/>
      </c>
      <c r="H514" t="str">
        <f t="shared" ca="1" si="33"/>
        <v/>
      </c>
      <c r="I514" t="str">
        <f ca="1">IF(TODAY()&gt;=$A514,COUNTIFS(Board!P$3:P$1000,"&lt;="&amp;A514,Board!Q$3:Q$1000,"="&amp;""),"")</f>
        <v/>
      </c>
      <c r="J514" t="str">
        <f ca="1">IF(TODAY()&gt;=$A514,COUNTIFS(Board!Q$3:Q$1000,"&lt;="&amp;B514,Board!R$3:R$1000,"="&amp;""),"")</f>
        <v/>
      </c>
      <c r="K514" t="str">
        <f t="shared" ca="1" si="34"/>
        <v/>
      </c>
      <c r="L514" t="str">
        <f ca="1">IF(TODAY()&gt;=A514,COUNTIFS(Board!R$3:R$1000,"&lt;="&amp;A514),"")</f>
        <v/>
      </c>
      <c r="M514" t="str">
        <f t="shared" ca="1" si="31"/>
        <v/>
      </c>
    </row>
    <row r="515" spans="1:13" x14ac:dyDescent="0.25">
      <c r="A515" s="4">
        <v>43312</v>
      </c>
      <c r="B515" t="str">
        <f ca="1">IF(TODAY()&gt;=$A515,COUNTIFS(Board!K$3:K$1000,"&lt;="&amp;A515,Board!L$3:L$1000,"="&amp;""),"")</f>
        <v/>
      </c>
      <c r="C515" t="str">
        <f ca="1">IF(TODAY()&gt;=$A515,COUNTIFS(Board!L$3:L$1000,"&lt;="&amp;B515,Board!M$3:M$1000,"="&amp;""),"")</f>
        <v/>
      </c>
      <c r="D515" t="str">
        <f ca="1">IF(TODAY()&gt;=$A515,COUNTIFS(Board!M$3:M$1000,"&lt;="&amp;C515,Board!N$3:N$1000,"="&amp;""),"")</f>
        <v/>
      </c>
      <c r="E515" t="str">
        <f t="shared" ca="1" si="32"/>
        <v/>
      </c>
      <c r="F515" t="str">
        <f ca="1">IF(TODAY()&gt;=$A515,COUNTIFS(Board!N$3:N$1000,"&lt;="&amp;A515,Board!O$3:O$1000,"="&amp;""),"")</f>
        <v/>
      </c>
      <c r="G515" t="str">
        <f ca="1">IF(TODAY()&gt;=$A515,COUNTIFS(Board!O$3:O$1000,"&lt;="&amp;B515,Board!P$3:P$1000,"="&amp;""),"")</f>
        <v/>
      </c>
      <c r="H515" t="str">
        <f t="shared" ca="1" si="33"/>
        <v/>
      </c>
      <c r="I515" t="str">
        <f ca="1">IF(TODAY()&gt;=$A515,COUNTIFS(Board!P$3:P$1000,"&lt;="&amp;A515,Board!Q$3:Q$1000,"="&amp;""),"")</f>
        <v/>
      </c>
      <c r="J515" t="str">
        <f ca="1">IF(TODAY()&gt;=$A515,COUNTIFS(Board!Q$3:Q$1000,"&lt;="&amp;B515,Board!R$3:R$1000,"="&amp;""),"")</f>
        <v/>
      </c>
      <c r="K515" t="str">
        <f t="shared" ca="1" si="34"/>
        <v/>
      </c>
      <c r="L515" t="str">
        <f ca="1">IF(TODAY()&gt;=A515,COUNTIFS(Board!R$3:R$1000,"&lt;="&amp;A515),"")</f>
        <v/>
      </c>
      <c r="M515" t="str">
        <f t="shared" ca="1" si="31"/>
        <v/>
      </c>
    </row>
    <row r="516" spans="1:13" x14ac:dyDescent="0.25">
      <c r="A516" s="4">
        <v>43313</v>
      </c>
      <c r="B516" t="str">
        <f ca="1">IF(TODAY()&gt;=$A516,COUNTIFS(Board!K$3:K$1000,"&lt;="&amp;A516,Board!L$3:L$1000,"="&amp;""),"")</f>
        <v/>
      </c>
      <c r="C516" t="str">
        <f ca="1">IF(TODAY()&gt;=$A516,COUNTIFS(Board!L$3:L$1000,"&lt;="&amp;B516,Board!M$3:M$1000,"="&amp;""),"")</f>
        <v/>
      </c>
      <c r="D516" t="str">
        <f ca="1">IF(TODAY()&gt;=$A516,COUNTIFS(Board!M$3:M$1000,"&lt;="&amp;C516,Board!N$3:N$1000,"="&amp;""),"")</f>
        <v/>
      </c>
      <c r="E516" t="str">
        <f t="shared" ca="1" si="32"/>
        <v/>
      </c>
      <c r="F516" t="str">
        <f ca="1">IF(TODAY()&gt;=$A516,COUNTIFS(Board!N$3:N$1000,"&lt;="&amp;A516,Board!O$3:O$1000,"="&amp;""),"")</f>
        <v/>
      </c>
      <c r="G516" t="str">
        <f ca="1">IF(TODAY()&gt;=$A516,COUNTIFS(Board!O$3:O$1000,"&lt;="&amp;B516,Board!P$3:P$1000,"="&amp;""),"")</f>
        <v/>
      </c>
      <c r="H516" t="str">
        <f t="shared" ca="1" si="33"/>
        <v/>
      </c>
      <c r="I516" t="str">
        <f ca="1">IF(TODAY()&gt;=$A516,COUNTIFS(Board!P$3:P$1000,"&lt;="&amp;A516,Board!Q$3:Q$1000,"="&amp;""),"")</f>
        <v/>
      </c>
      <c r="J516" t="str">
        <f ca="1">IF(TODAY()&gt;=$A516,COUNTIFS(Board!Q$3:Q$1000,"&lt;="&amp;B516,Board!R$3:R$1000,"="&amp;""),"")</f>
        <v/>
      </c>
      <c r="K516" t="str">
        <f t="shared" ca="1" si="34"/>
        <v/>
      </c>
      <c r="L516" t="str">
        <f ca="1">IF(TODAY()&gt;=A516,COUNTIFS(Board!R$3:R$1000,"&lt;="&amp;A516),"")</f>
        <v/>
      </c>
      <c r="M516" t="str">
        <f t="shared" ref="M516:M579" ca="1" si="35">IF(TODAY()&gt;=A516,B516+E516+H516+K516+L516-L515,"")</f>
        <v/>
      </c>
    </row>
    <row r="517" spans="1:13" x14ac:dyDescent="0.25">
      <c r="A517" s="4">
        <v>43314</v>
      </c>
      <c r="B517" t="str">
        <f ca="1">IF(TODAY()&gt;=$A517,COUNTIFS(Board!K$3:K$1000,"&lt;="&amp;A517,Board!L$3:L$1000,"="&amp;""),"")</f>
        <v/>
      </c>
      <c r="C517" t="str">
        <f ca="1">IF(TODAY()&gt;=$A517,COUNTIFS(Board!L$3:L$1000,"&lt;="&amp;B517,Board!M$3:M$1000,"="&amp;""),"")</f>
        <v/>
      </c>
      <c r="D517" t="str">
        <f ca="1">IF(TODAY()&gt;=$A517,COUNTIFS(Board!M$3:M$1000,"&lt;="&amp;C517,Board!N$3:N$1000,"="&amp;""),"")</f>
        <v/>
      </c>
      <c r="E517" t="str">
        <f t="shared" ca="1" si="32"/>
        <v/>
      </c>
      <c r="F517" t="str">
        <f ca="1">IF(TODAY()&gt;=$A517,COUNTIFS(Board!N$3:N$1000,"&lt;="&amp;A517,Board!O$3:O$1000,"="&amp;""),"")</f>
        <v/>
      </c>
      <c r="G517" t="str">
        <f ca="1">IF(TODAY()&gt;=$A517,COUNTIFS(Board!O$3:O$1000,"&lt;="&amp;B517,Board!P$3:P$1000,"="&amp;""),"")</f>
        <v/>
      </c>
      <c r="H517" t="str">
        <f t="shared" ca="1" si="33"/>
        <v/>
      </c>
      <c r="I517" t="str">
        <f ca="1">IF(TODAY()&gt;=$A517,COUNTIFS(Board!P$3:P$1000,"&lt;="&amp;A517,Board!Q$3:Q$1000,"="&amp;""),"")</f>
        <v/>
      </c>
      <c r="J517" t="str">
        <f ca="1">IF(TODAY()&gt;=$A517,COUNTIFS(Board!Q$3:Q$1000,"&lt;="&amp;B517,Board!R$3:R$1000,"="&amp;""),"")</f>
        <v/>
      </c>
      <c r="K517" t="str">
        <f t="shared" ca="1" si="34"/>
        <v/>
      </c>
      <c r="L517" t="str">
        <f ca="1">IF(TODAY()&gt;=A517,COUNTIFS(Board!R$3:R$1000,"&lt;="&amp;A517),"")</f>
        <v/>
      </c>
      <c r="M517" t="str">
        <f t="shared" ca="1" si="35"/>
        <v/>
      </c>
    </row>
    <row r="518" spans="1:13" x14ac:dyDescent="0.25">
      <c r="A518" s="4">
        <v>43315</v>
      </c>
      <c r="B518" t="str">
        <f ca="1">IF(TODAY()&gt;=$A518,COUNTIFS(Board!K$3:K$1000,"&lt;="&amp;A518,Board!L$3:L$1000,"="&amp;""),"")</f>
        <v/>
      </c>
      <c r="C518" t="str">
        <f ca="1">IF(TODAY()&gt;=$A518,COUNTIFS(Board!L$3:L$1000,"&lt;="&amp;B518,Board!M$3:M$1000,"="&amp;""),"")</f>
        <v/>
      </c>
      <c r="D518" t="str">
        <f ca="1">IF(TODAY()&gt;=$A518,COUNTIFS(Board!M$3:M$1000,"&lt;="&amp;C518,Board!N$3:N$1000,"="&amp;""),"")</f>
        <v/>
      </c>
      <c r="E518" t="str">
        <f t="shared" ca="1" si="32"/>
        <v/>
      </c>
      <c r="F518" t="str">
        <f ca="1">IF(TODAY()&gt;=$A518,COUNTIFS(Board!N$3:N$1000,"&lt;="&amp;A518,Board!O$3:O$1000,"="&amp;""),"")</f>
        <v/>
      </c>
      <c r="G518" t="str">
        <f ca="1">IF(TODAY()&gt;=$A518,COUNTIFS(Board!O$3:O$1000,"&lt;="&amp;B518,Board!P$3:P$1000,"="&amp;""),"")</f>
        <v/>
      </c>
      <c r="H518" t="str">
        <f t="shared" ca="1" si="33"/>
        <v/>
      </c>
      <c r="I518" t="str">
        <f ca="1">IF(TODAY()&gt;=$A518,COUNTIFS(Board!P$3:P$1000,"&lt;="&amp;A518,Board!Q$3:Q$1000,"="&amp;""),"")</f>
        <v/>
      </c>
      <c r="J518" t="str">
        <f ca="1">IF(TODAY()&gt;=$A518,COUNTIFS(Board!Q$3:Q$1000,"&lt;="&amp;B518,Board!R$3:R$1000,"="&amp;""),"")</f>
        <v/>
      </c>
      <c r="K518" t="str">
        <f t="shared" ca="1" si="34"/>
        <v/>
      </c>
      <c r="L518" t="str">
        <f ca="1">IF(TODAY()&gt;=A518,COUNTIFS(Board!R$3:R$1000,"&lt;="&amp;A518),"")</f>
        <v/>
      </c>
      <c r="M518" t="str">
        <f t="shared" ca="1" si="35"/>
        <v/>
      </c>
    </row>
    <row r="519" spans="1:13" x14ac:dyDescent="0.25">
      <c r="A519" s="4">
        <v>43316</v>
      </c>
      <c r="B519" t="str">
        <f ca="1">IF(TODAY()&gt;=$A519,COUNTIFS(Board!K$3:K$1000,"&lt;="&amp;A519,Board!L$3:L$1000,"="&amp;""),"")</f>
        <v/>
      </c>
      <c r="C519" t="str">
        <f ca="1">IF(TODAY()&gt;=$A519,COUNTIFS(Board!L$3:L$1000,"&lt;="&amp;B519,Board!M$3:M$1000,"="&amp;""),"")</f>
        <v/>
      </c>
      <c r="D519" t="str">
        <f ca="1">IF(TODAY()&gt;=$A519,COUNTIFS(Board!M$3:M$1000,"&lt;="&amp;C519,Board!N$3:N$1000,"="&amp;""),"")</f>
        <v/>
      </c>
      <c r="E519" t="str">
        <f t="shared" ca="1" si="32"/>
        <v/>
      </c>
      <c r="F519" t="str">
        <f ca="1">IF(TODAY()&gt;=$A519,COUNTIFS(Board!N$3:N$1000,"&lt;="&amp;A519,Board!O$3:O$1000,"="&amp;""),"")</f>
        <v/>
      </c>
      <c r="G519" t="str">
        <f ca="1">IF(TODAY()&gt;=$A519,COUNTIFS(Board!O$3:O$1000,"&lt;="&amp;B519,Board!P$3:P$1000,"="&amp;""),"")</f>
        <v/>
      </c>
      <c r="H519" t="str">
        <f t="shared" ca="1" si="33"/>
        <v/>
      </c>
      <c r="I519" t="str">
        <f ca="1">IF(TODAY()&gt;=$A519,COUNTIFS(Board!P$3:P$1000,"&lt;="&amp;A519,Board!Q$3:Q$1000,"="&amp;""),"")</f>
        <v/>
      </c>
      <c r="J519" t="str">
        <f ca="1">IF(TODAY()&gt;=$A519,COUNTIFS(Board!Q$3:Q$1000,"&lt;="&amp;B519,Board!R$3:R$1000,"="&amp;""),"")</f>
        <v/>
      </c>
      <c r="K519" t="str">
        <f t="shared" ca="1" si="34"/>
        <v/>
      </c>
      <c r="L519" t="str">
        <f ca="1">IF(TODAY()&gt;=A519,COUNTIFS(Board!R$3:R$1000,"&lt;="&amp;A519),"")</f>
        <v/>
      </c>
      <c r="M519" t="str">
        <f t="shared" ca="1" si="35"/>
        <v/>
      </c>
    </row>
    <row r="520" spans="1:13" x14ac:dyDescent="0.25">
      <c r="A520" s="4">
        <v>43317</v>
      </c>
      <c r="B520" t="str">
        <f ca="1">IF(TODAY()&gt;=$A520,COUNTIFS(Board!K$3:K$1000,"&lt;="&amp;A520,Board!L$3:L$1000,"="&amp;""),"")</f>
        <v/>
      </c>
      <c r="C520" t="str">
        <f ca="1">IF(TODAY()&gt;=$A520,COUNTIFS(Board!L$3:L$1000,"&lt;="&amp;B520,Board!M$3:M$1000,"="&amp;""),"")</f>
        <v/>
      </c>
      <c r="D520" t="str">
        <f ca="1">IF(TODAY()&gt;=$A520,COUNTIFS(Board!M$3:M$1000,"&lt;="&amp;C520,Board!N$3:N$1000,"="&amp;""),"")</f>
        <v/>
      </c>
      <c r="E520" t="str">
        <f t="shared" ca="1" si="32"/>
        <v/>
      </c>
      <c r="F520" t="str">
        <f ca="1">IF(TODAY()&gt;=$A520,COUNTIFS(Board!N$3:N$1000,"&lt;="&amp;A520,Board!O$3:O$1000,"="&amp;""),"")</f>
        <v/>
      </c>
      <c r="G520" t="str">
        <f ca="1">IF(TODAY()&gt;=$A520,COUNTIFS(Board!O$3:O$1000,"&lt;="&amp;B520,Board!P$3:P$1000,"="&amp;""),"")</f>
        <v/>
      </c>
      <c r="H520" t="str">
        <f t="shared" ca="1" si="33"/>
        <v/>
      </c>
      <c r="I520" t="str">
        <f ca="1">IF(TODAY()&gt;=$A520,COUNTIFS(Board!P$3:P$1000,"&lt;="&amp;A520,Board!Q$3:Q$1000,"="&amp;""),"")</f>
        <v/>
      </c>
      <c r="J520" t="str">
        <f ca="1">IF(TODAY()&gt;=$A520,COUNTIFS(Board!Q$3:Q$1000,"&lt;="&amp;B520,Board!R$3:R$1000,"="&amp;""),"")</f>
        <v/>
      </c>
      <c r="K520" t="str">
        <f t="shared" ca="1" si="34"/>
        <v/>
      </c>
      <c r="L520" t="str">
        <f ca="1">IF(TODAY()&gt;=A520,COUNTIFS(Board!R$3:R$1000,"&lt;="&amp;A520),"")</f>
        <v/>
      </c>
      <c r="M520" t="str">
        <f t="shared" ca="1" si="35"/>
        <v/>
      </c>
    </row>
    <row r="521" spans="1:13" x14ac:dyDescent="0.25">
      <c r="A521" s="4">
        <v>43318</v>
      </c>
      <c r="B521" t="str">
        <f ca="1">IF(TODAY()&gt;=$A521,COUNTIFS(Board!K$3:K$1000,"&lt;="&amp;A521,Board!L$3:L$1000,"="&amp;""),"")</f>
        <v/>
      </c>
      <c r="C521" t="str">
        <f ca="1">IF(TODAY()&gt;=$A521,COUNTIFS(Board!L$3:L$1000,"&lt;="&amp;B521,Board!M$3:M$1000,"="&amp;""),"")</f>
        <v/>
      </c>
      <c r="D521" t="str">
        <f ca="1">IF(TODAY()&gt;=$A521,COUNTIFS(Board!M$3:M$1000,"&lt;="&amp;C521,Board!N$3:N$1000,"="&amp;""),"")</f>
        <v/>
      </c>
      <c r="E521" t="str">
        <f t="shared" ca="1" si="32"/>
        <v/>
      </c>
      <c r="F521" t="str">
        <f ca="1">IF(TODAY()&gt;=$A521,COUNTIFS(Board!N$3:N$1000,"&lt;="&amp;A521,Board!O$3:O$1000,"="&amp;""),"")</f>
        <v/>
      </c>
      <c r="G521" t="str">
        <f ca="1">IF(TODAY()&gt;=$A521,COUNTIFS(Board!O$3:O$1000,"&lt;="&amp;B521,Board!P$3:P$1000,"="&amp;""),"")</f>
        <v/>
      </c>
      <c r="H521" t="str">
        <f t="shared" ca="1" si="33"/>
        <v/>
      </c>
      <c r="I521" t="str">
        <f ca="1">IF(TODAY()&gt;=$A521,COUNTIFS(Board!P$3:P$1000,"&lt;="&amp;A521,Board!Q$3:Q$1000,"="&amp;""),"")</f>
        <v/>
      </c>
      <c r="J521" t="str">
        <f ca="1">IF(TODAY()&gt;=$A521,COUNTIFS(Board!Q$3:Q$1000,"&lt;="&amp;B521,Board!R$3:R$1000,"="&amp;""),"")</f>
        <v/>
      </c>
      <c r="K521" t="str">
        <f t="shared" ca="1" si="34"/>
        <v/>
      </c>
      <c r="L521" t="str">
        <f ca="1">IF(TODAY()&gt;=A521,COUNTIFS(Board!R$3:R$1000,"&lt;="&amp;A521),"")</f>
        <v/>
      </c>
      <c r="M521" t="str">
        <f t="shared" ca="1" si="35"/>
        <v/>
      </c>
    </row>
    <row r="522" spans="1:13" x14ac:dyDescent="0.25">
      <c r="A522" s="4">
        <v>43319</v>
      </c>
      <c r="B522" t="str">
        <f ca="1">IF(TODAY()&gt;=$A522,COUNTIFS(Board!K$3:K$1000,"&lt;="&amp;A522,Board!L$3:L$1000,"="&amp;""),"")</f>
        <v/>
      </c>
      <c r="C522" t="str">
        <f ca="1">IF(TODAY()&gt;=$A522,COUNTIFS(Board!L$3:L$1000,"&lt;="&amp;B522,Board!M$3:M$1000,"="&amp;""),"")</f>
        <v/>
      </c>
      <c r="D522" t="str">
        <f ca="1">IF(TODAY()&gt;=$A522,COUNTIFS(Board!M$3:M$1000,"&lt;="&amp;C522,Board!N$3:N$1000,"="&amp;""),"")</f>
        <v/>
      </c>
      <c r="E522" t="str">
        <f t="shared" ca="1" si="32"/>
        <v/>
      </c>
      <c r="F522" t="str">
        <f ca="1">IF(TODAY()&gt;=$A522,COUNTIFS(Board!N$3:N$1000,"&lt;="&amp;A522,Board!O$3:O$1000,"="&amp;""),"")</f>
        <v/>
      </c>
      <c r="G522" t="str">
        <f ca="1">IF(TODAY()&gt;=$A522,COUNTIFS(Board!O$3:O$1000,"&lt;="&amp;B522,Board!P$3:P$1000,"="&amp;""),"")</f>
        <v/>
      </c>
      <c r="H522" t="str">
        <f t="shared" ca="1" si="33"/>
        <v/>
      </c>
      <c r="I522" t="str">
        <f ca="1">IF(TODAY()&gt;=$A522,COUNTIFS(Board!P$3:P$1000,"&lt;="&amp;A522,Board!Q$3:Q$1000,"="&amp;""),"")</f>
        <v/>
      </c>
      <c r="J522" t="str">
        <f ca="1">IF(TODAY()&gt;=$A522,COUNTIFS(Board!Q$3:Q$1000,"&lt;="&amp;B522,Board!R$3:R$1000,"="&amp;""),"")</f>
        <v/>
      </c>
      <c r="K522" t="str">
        <f t="shared" ca="1" si="34"/>
        <v/>
      </c>
      <c r="L522" t="str">
        <f ca="1">IF(TODAY()&gt;=A522,COUNTIFS(Board!R$3:R$1000,"&lt;="&amp;A522),"")</f>
        <v/>
      </c>
      <c r="M522" t="str">
        <f t="shared" ca="1" si="35"/>
        <v/>
      </c>
    </row>
    <row r="523" spans="1:13" x14ac:dyDescent="0.25">
      <c r="A523" s="4">
        <v>43320</v>
      </c>
      <c r="B523" t="str">
        <f ca="1">IF(TODAY()&gt;=$A523,COUNTIFS(Board!K$3:K$1000,"&lt;="&amp;A523,Board!L$3:L$1000,"="&amp;""),"")</f>
        <v/>
      </c>
      <c r="C523" t="str">
        <f ca="1">IF(TODAY()&gt;=$A523,COUNTIFS(Board!L$3:L$1000,"&lt;="&amp;B523,Board!M$3:M$1000,"="&amp;""),"")</f>
        <v/>
      </c>
      <c r="D523" t="str">
        <f ca="1">IF(TODAY()&gt;=$A523,COUNTIFS(Board!M$3:M$1000,"&lt;="&amp;C523,Board!N$3:N$1000,"="&amp;""),"")</f>
        <v/>
      </c>
      <c r="E523" t="str">
        <f t="shared" ca="1" si="32"/>
        <v/>
      </c>
      <c r="F523" t="str">
        <f ca="1">IF(TODAY()&gt;=$A523,COUNTIFS(Board!N$3:N$1000,"&lt;="&amp;A523,Board!O$3:O$1000,"="&amp;""),"")</f>
        <v/>
      </c>
      <c r="G523" t="str">
        <f ca="1">IF(TODAY()&gt;=$A523,COUNTIFS(Board!O$3:O$1000,"&lt;="&amp;B523,Board!P$3:P$1000,"="&amp;""),"")</f>
        <v/>
      </c>
      <c r="H523" t="str">
        <f t="shared" ca="1" si="33"/>
        <v/>
      </c>
      <c r="I523" t="str">
        <f ca="1">IF(TODAY()&gt;=$A523,COUNTIFS(Board!P$3:P$1000,"&lt;="&amp;A523,Board!Q$3:Q$1000,"="&amp;""),"")</f>
        <v/>
      </c>
      <c r="J523" t="str">
        <f ca="1">IF(TODAY()&gt;=$A523,COUNTIFS(Board!Q$3:Q$1000,"&lt;="&amp;B523,Board!R$3:R$1000,"="&amp;""),"")</f>
        <v/>
      </c>
      <c r="K523" t="str">
        <f t="shared" ca="1" si="34"/>
        <v/>
      </c>
      <c r="L523" t="str">
        <f ca="1">IF(TODAY()&gt;=A523,COUNTIFS(Board!R$3:R$1000,"&lt;="&amp;A523),"")</f>
        <v/>
      </c>
      <c r="M523" t="str">
        <f t="shared" ca="1" si="35"/>
        <v/>
      </c>
    </row>
    <row r="524" spans="1:13" x14ac:dyDescent="0.25">
      <c r="A524" s="4">
        <v>43321</v>
      </c>
      <c r="B524" t="str">
        <f ca="1">IF(TODAY()&gt;=$A524,COUNTIFS(Board!K$3:K$1000,"&lt;="&amp;A524,Board!L$3:L$1000,"="&amp;""),"")</f>
        <v/>
      </c>
      <c r="C524" t="str">
        <f ca="1">IF(TODAY()&gt;=$A524,COUNTIFS(Board!L$3:L$1000,"&lt;="&amp;B524,Board!M$3:M$1000,"="&amp;""),"")</f>
        <v/>
      </c>
      <c r="D524" t="str">
        <f ca="1">IF(TODAY()&gt;=$A524,COUNTIFS(Board!M$3:M$1000,"&lt;="&amp;C524,Board!N$3:N$1000,"="&amp;""),"")</f>
        <v/>
      </c>
      <c r="E524" t="str">
        <f t="shared" ca="1" si="32"/>
        <v/>
      </c>
      <c r="F524" t="str">
        <f ca="1">IF(TODAY()&gt;=$A524,COUNTIFS(Board!N$3:N$1000,"&lt;="&amp;A524,Board!O$3:O$1000,"="&amp;""),"")</f>
        <v/>
      </c>
      <c r="G524" t="str">
        <f ca="1">IF(TODAY()&gt;=$A524,COUNTIFS(Board!O$3:O$1000,"&lt;="&amp;B524,Board!P$3:P$1000,"="&amp;""),"")</f>
        <v/>
      </c>
      <c r="H524" t="str">
        <f t="shared" ca="1" si="33"/>
        <v/>
      </c>
      <c r="I524" t="str">
        <f ca="1">IF(TODAY()&gt;=$A524,COUNTIFS(Board!P$3:P$1000,"&lt;="&amp;A524,Board!Q$3:Q$1000,"="&amp;""),"")</f>
        <v/>
      </c>
      <c r="J524" t="str">
        <f ca="1">IF(TODAY()&gt;=$A524,COUNTIFS(Board!Q$3:Q$1000,"&lt;="&amp;B524,Board!R$3:R$1000,"="&amp;""),"")</f>
        <v/>
      </c>
      <c r="K524" t="str">
        <f t="shared" ca="1" si="34"/>
        <v/>
      </c>
      <c r="L524" t="str">
        <f ca="1">IF(TODAY()&gt;=A524,COUNTIFS(Board!R$3:R$1000,"&lt;="&amp;A524),"")</f>
        <v/>
      </c>
      <c r="M524" t="str">
        <f t="shared" ca="1" si="35"/>
        <v/>
      </c>
    </row>
    <row r="525" spans="1:13" x14ac:dyDescent="0.25">
      <c r="A525" s="4">
        <v>43322</v>
      </c>
      <c r="B525" t="str">
        <f ca="1">IF(TODAY()&gt;=$A525,COUNTIFS(Board!K$3:K$1000,"&lt;="&amp;A525,Board!L$3:L$1000,"="&amp;""),"")</f>
        <v/>
      </c>
      <c r="C525" t="str">
        <f ca="1">IF(TODAY()&gt;=$A525,COUNTIFS(Board!L$3:L$1000,"&lt;="&amp;B525,Board!M$3:M$1000,"="&amp;""),"")</f>
        <v/>
      </c>
      <c r="D525" t="str">
        <f ca="1">IF(TODAY()&gt;=$A525,COUNTIFS(Board!M$3:M$1000,"&lt;="&amp;C525,Board!N$3:N$1000,"="&amp;""),"")</f>
        <v/>
      </c>
      <c r="E525" t="str">
        <f t="shared" ca="1" si="32"/>
        <v/>
      </c>
      <c r="F525" t="str">
        <f ca="1">IF(TODAY()&gt;=$A525,COUNTIFS(Board!N$3:N$1000,"&lt;="&amp;A525,Board!O$3:O$1000,"="&amp;""),"")</f>
        <v/>
      </c>
      <c r="G525" t="str">
        <f ca="1">IF(TODAY()&gt;=$A525,COUNTIFS(Board!O$3:O$1000,"&lt;="&amp;B525,Board!P$3:P$1000,"="&amp;""),"")</f>
        <v/>
      </c>
      <c r="H525" t="str">
        <f t="shared" ca="1" si="33"/>
        <v/>
      </c>
      <c r="I525" t="str">
        <f ca="1">IF(TODAY()&gt;=$A525,COUNTIFS(Board!P$3:P$1000,"&lt;="&amp;A525,Board!Q$3:Q$1000,"="&amp;""),"")</f>
        <v/>
      </c>
      <c r="J525" t="str">
        <f ca="1">IF(TODAY()&gt;=$A525,COUNTIFS(Board!Q$3:Q$1000,"&lt;="&amp;B525,Board!R$3:R$1000,"="&amp;""),"")</f>
        <v/>
      </c>
      <c r="K525" t="str">
        <f t="shared" ca="1" si="34"/>
        <v/>
      </c>
      <c r="L525" t="str">
        <f ca="1">IF(TODAY()&gt;=A525,COUNTIFS(Board!R$3:R$1000,"&lt;="&amp;A525),"")</f>
        <v/>
      </c>
      <c r="M525" t="str">
        <f t="shared" ca="1" si="35"/>
        <v/>
      </c>
    </row>
    <row r="526" spans="1:13" x14ac:dyDescent="0.25">
      <c r="A526" s="4">
        <v>43323</v>
      </c>
      <c r="B526" t="str">
        <f ca="1">IF(TODAY()&gt;=$A526,COUNTIFS(Board!K$3:K$1000,"&lt;="&amp;A526,Board!L$3:L$1000,"="&amp;""),"")</f>
        <v/>
      </c>
      <c r="C526" t="str">
        <f ca="1">IF(TODAY()&gt;=$A526,COUNTIFS(Board!L$3:L$1000,"&lt;="&amp;B526,Board!M$3:M$1000,"="&amp;""),"")</f>
        <v/>
      </c>
      <c r="D526" t="str">
        <f ca="1">IF(TODAY()&gt;=$A526,COUNTIFS(Board!M$3:M$1000,"&lt;="&amp;C526,Board!N$3:N$1000,"="&amp;""),"")</f>
        <v/>
      </c>
      <c r="E526" t="str">
        <f t="shared" ca="1" si="32"/>
        <v/>
      </c>
      <c r="F526" t="str">
        <f ca="1">IF(TODAY()&gt;=$A526,COUNTIFS(Board!N$3:N$1000,"&lt;="&amp;A526,Board!O$3:O$1000,"="&amp;""),"")</f>
        <v/>
      </c>
      <c r="G526" t="str">
        <f ca="1">IF(TODAY()&gt;=$A526,COUNTIFS(Board!O$3:O$1000,"&lt;="&amp;B526,Board!P$3:P$1000,"="&amp;""),"")</f>
        <v/>
      </c>
      <c r="H526" t="str">
        <f t="shared" ca="1" si="33"/>
        <v/>
      </c>
      <c r="I526" t="str">
        <f ca="1">IF(TODAY()&gt;=$A526,COUNTIFS(Board!P$3:P$1000,"&lt;="&amp;A526,Board!Q$3:Q$1000,"="&amp;""),"")</f>
        <v/>
      </c>
      <c r="J526" t="str">
        <f ca="1">IF(TODAY()&gt;=$A526,COUNTIFS(Board!Q$3:Q$1000,"&lt;="&amp;B526,Board!R$3:R$1000,"="&amp;""),"")</f>
        <v/>
      </c>
      <c r="K526" t="str">
        <f t="shared" ca="1" si="34"/>
        <v/>
      </c>
      <c r="L526" t="str">
        <f ca="1">IF(TODAY()&gt;=A526,COUNTIFS(Board!R$3:R$1000,"&lt;="&amp;A526),"")</f>
        <v/>
      </c>
      <c r="M526" t="str">
        <f t="shared" ca="1" si="35"/>
        <v/>
      </c>
    </row>
    <row r="527" spans="1:13" x14ac:dyDescent="0.25">
      <c r="A527" s="4">
        <v>43324</v>
      </c>
      <c r="B527" t="str">
        <f ca="1">IF(TODAY()&gt;=$A527,COUNTIFS(Board!K$3:K$1000,"&lt;="&amp;A527,Board!L$3:L$1000,"="&amp;""),"")</f>
        <v/>
      </c>
      <c r="C527" t="str">
        <f ca="1">IF(TODAY()&gt;=$A527,COUNTIFS(Board!L$3:L$1000,"&lt;="&amp;B527,Board!M$3:M$1000,"="&amp;""),"")</f>
        <v/>
      </c>
      <c r="D527" t="str">
        <f ca="1">IF(TODAY()&gt;=$A527,COUNTIFS(Board!M$3:M$1000,"&lt;="&amp;C527,Board!N$3:N$1000,"="&amp;""),"")</f>
        <v/>
      </c>
      <c r="E527" t="str">
        <f t="shared" ref="E527:E590" ca="1" si="36">IF(D527&lt;&gt;"",SUM(C527:D527),"")</f>
        <v/>
      </c>
      <c r="F527" t="str">
        <f ca="1">IF(TODAY()&gt;=$A527,COUNTIFS(Board!N$3:N$1000,"&lt;="&amp;A527,Board!O$3:O$1000,"="&amp;""),"")</f>
        <v/>
      </c>
      <c r="G527" t="str">
        <f ca="1">IF(TODAY()&gt;=$A527,COUNTIFS(Board!O$3:O$1000,"&lt;="&amp;B527,Board!P$3:P$1000,"="&amp;""),"")</f>
        <v/>
      </c>
      <c r="H527" t="str">
        <f t="shared" ref="H527:H590" ca="1" si="37">IF(G527&lt;&gt;"",SUM(F527:G527),"")</f>
        <v/>
      </c>
      <c r="I527" t="str">
        <f ca="1">IF(TODAY()&gt;=$A527,COUNTIFS(Board!P$3:P$1000,"&lt;="&amp;A527,Board!Q$3:Q$1000,"="&amp;""),"")</f>
        <v/>
      </c>
      <c r="J527" t="str">
        <f ca="1">IF(TODAY()&gt;=$A527,COUNTIFS(Board!Q$3:Q$1000,"&lt;="&amp;B527,Board!R$3:R$1000,"="&amp;""),"")</f>
        <v/>
      </c>
      <c r="K527" t="str">
        <f t="shared" ref="K527:K590" ca="1" si="38">IF(J527&lt;&gt;"",SUM(I527:J527),"")</f>
        <v/>
      </c>
      <c r="L527" t="str">
        <f ca="1">IF(TODAY()&gt;=A527,COUNTIFS(Board!R$3:R$1000,"&lt;="&amp;A527),"")</f>
        <v/>
      </c>
      <c r="M527" t="str">
        <f t="shared" ca="1" si="35"/>
        <v/>
      </c>
    </row>
    <row r="528" spans="1:13" x14ac:dyDescent="0.25">
      <c r="A528" s="4">
        <v>43325</v>
      </c>
      <c r="B528" t="str">
        <f ca="1">IF(TODAY()&gt;=$A528,COUNTIFS(Board!K$3:K$1000,"&lt;="&amp;A528,Board!L$3:L$1000,"="&amp;""),"")</f>
        <v/>
      </c>
      <c r="C528" t="str">
        <f ca="1">IF(TODAY()&gt;=$A528,COUNTIFS(Board!L$3:L$1000,"&lt;="&amp;B528,Board!M$3:M$1000,"="&amp;""),"")</f>
        <v/>
      </c>
      <c r="D528" t="str">
        <f ca="1">IF(TODAY()&gt;=$A528,COUNTIFS(Board!M$3:M$1000,"&lt;="&amp;C528,Board!N$3:N$1000,"="&amp;""),"")</f>
        <v/>
      </c>
      <c r="E528" t="str">
        <f t="shared" ca="1" si="36"/>
        <v/>
      </c>
      <c r="F528" t="str">
        <f ca="1">IF(TODAY()&gt;=$A528,COUNTIFS(Board!N$3:N$1000,"&lt;="&amp;A528,Board!O$3:O$1000,"="&amp;""),"")</f>
        <v/>
      </c>
      <c r="G528" t="str">
        <f ca="1">IF(TODAY()&gt;=$A528,COUNTIFS(Board!O$3:O$1000,"&lt;="&amp;B528,Board!P$3:P$1000,"="&amp;""),"")</f>
        <v/>
      </c>
      <c r="H528" t="str">
        <f t="shared" ca="1" si="37"/>
        <v/>
      </c>
      <c r="I528" t="str">
        <f ca="1">IF(TODAY()&gt;=$A528,COUNTIFS(Board!P$3:P$1000,"&lt;="&amp;A528,Board!Q$3:Q$1000,"="&amp;""),"")</f>
        <v/>
      </c>
      <c r="J528" t="str">
        <f ca="1">IF(TODAY()&gt;=$A528,COUNTIFS(Board!Q$3:Q$1000,"&lt;="&amp;B528,Board!R$3:R$1000,"="&amp;""),"")</f>
        <v/>
      </c>
      <c r="K528" t="str">
        <f t="shared" ca="1" si="38"/>
        <v/>
      </c>
      <c r="L528" t="str">
        <f ca="1">IF(TODAY()&gt;=A528,COUNTIFS(Board!R$3:R$1000,"&lt;="&amp;A528),"")</f>
        <v/>
      </c>
      <c r="M528" t="str">
        <f t="shared" ca="1" si="35"/>
        <v/>
      </c>
    </row>
    <row r="529" spans="1:13" x14ac:dyDescent="0.25">
      <c r="A529" s="4">
        <v>43326</v>
      </c>
      <c r="B529" t="str">
        <f ca="1">IF(TODAY()&gt;=$A529,COUNTIFS(Board!K$3:K$1000,"&lt;="&amp;A529,Board!L$3:L$1000,"="&amp;""),"")</f>
        <v/>
      </c>
      <c r="C529" t="str">
        <f ca="1">IF(TODAY()&gt;=$A529,COUNTIFS(Board!L$3:L$1000,"&lt;="&amp;B529,Board!M$3:M$1000,"="&amp;""),"")</f>
        <v/>
      </c>
      <c r="D529" t="str">
        <f ca="1">IF(TODAY()&gt;=$A529,COUNTIFS(Board!M$3:M$1000,"&lt;="&amp;C529,Board!N$3:N$1000,"="&amp;""),"")</f>
        <v/>
      </c>
      <c r="E529" t="str">
        <f t="shared" ca="1" si="36"/>
        <v/>
      </c>
      <c r="F529" t="str">
        <f ca="1">IF(TODAY()&gt;=$A529,COUNTIFS(Board!N$3:N$1000,"&lt;="&amp;A529,Board!O$3:O$1000,"="&amp;""),"")</f>
        <v/>
      </c>
      <c r="G529" t="str">
        <f ca="1">IF(TODAY()&gt;=$A529,COUNTIFS(Board!O$3:O$1000,"&lt;="&amp;B529,Board!P$3:P$1000,"="&amp;""),"")</f>
        <v/>
      </c>
      <c r="H529" t="str">
        <f t="shared" ca="1" si="37"/>
        <v/>
      </c>
      <c r="I529" t="str">
        <f ca="1">IF(TODAY()&gt;=$A529,COUNTIFS(Board!P$3:P$1000,"&lt;="&amp;A529,Board!Q$3:Q$1000,"="&amp;""),"")</f>
        <v/>
      </c>
      <c r="J529" t="str">
        <f ca="1">IF(TODAY()&gt;=$A529,COUNTIFS(Board!Q$3:Q$1000,"&lt;="&amp;B529,Board!R$3:R$1000,"="&amp;""),"")</f>
        <v/>
      </c>
      <c r="K529" t="str">
        <f t="shared" ca="1" si="38"/>
        <v/>
      </c>
      <c r="L529" t="str">
        <f ca="1">IF(TODAY()&gt;=A529,COUNTIFS(Board!R$3:R$1000,"&lt;="&amp;A529),"")</f>
        <v/>
      </c>
      <c r="M529" t="str">
        <f t="shared" ca="1" si="35"/>
        <v/>
      </c>
    </row>
    <row r="530" spans="1:13" x14ac:dyDescent="0.25">
      <c r="A530" s="4">
        <v>43327</v>
      </c>
      <c r="B530" t="str">
        <f ca="1">IF(TODAY()&gt;=$A530,COUNTIFS(Board!K$3:K$1000,"&lt;="&amp;A530,Board!L$3:L$1000,"="&amp;""),"")</f>
        <v/>
      </c>
      <c r="C530" t="str">
        <f ca="1">IF(TODAY()&gt;=$A530,COUNTIFS(Board!L$3:L$1000,"&lt;="&amp;B530,Board!M$3:M$1000,"="&amp;""),"")</f>
        <v/>
      </c>
      <c r="D530" t="str">
        <f ca="1">IF(TODAY()&gt;=$A530,COUNTIFS(Board!M$3:M$1000,"&lt;="&amp;C530,Board!N$3:N$1000,"="&amp;""),"")</f>
        <v/>
      </c>
      <c r="E530" t="str">
        <f t="shared" ca="1" si="36"/>
        <v/>
      </c>
      <c r="F530" t="str">
        <f ca="1">IF(TODAY()&gt;=$A530,COUNTIFS(Board!N$3:N$1000,"&lt;="&amp;A530,Board!O$3:O$1000,"="&amp;""),"")</f>
        <v/>
      </c>
      <c r="G530" t="str">
        <f ca="1">IF(TODAY()&gt;=$A530,COUNTIFS(Board!O$3:O$1000,"&lt;="&amp;B530,Board!P$3:P$1000,"="&amp;""),"")</f>
        <v/>
      </c>
      <c r="H530" t="str">
        <f t="shared" ca="1" si="37"/>
        <v/>
      </c>
      <c r="I530" t="str">
        <f ca="1">IF(TODAY()&gt;=$A530,COUNTIFS(Board!P$3:P$1000,"&lt;="&amp;A530,Board!Q$3:Q$1000,"="&amp;""),"")</f>
        <v/>
      </c>
      <c r="J530" t="str">
        <f ca="1">IF(TODAY()&gt;=$A530,COUNTIFS(Board!Q$3:Q$1000,"&lt;="&amp;B530,Board!R$3:R$1000,"="&amp;""),"")</f>
        <v/>
      </c>
      <c r="K530" t="str">
        <f t="shared" ca="1" si="38"/>
        <v/>
      </c>
      <c r="L530" t="str">
        <f ca="1">IF(TODAY()&gt;=A530,COUNTIFS(Board!R$3:R$1000,"&lt;="&amp;A530),"")</f>
        <v/>
      </c>
      <c r="M530" t="str">
        <f t="shared" ca="1" si="35"/>
        <v/>
      </c>
    </row>
    <row r="531" spans="1:13" x14ac:dyDescent="0.25">
      <c r="A531" s="4">
        <v>43328</v>
      </c>
      <c r="B531" t="str">
        <f ca="1">IF(TODAY()&gt;=$A531,COUNTIFS(Board!K$3:K$1000,"&lt;="&amp;A531,Board!L$3:L$1000,"="&amp;""),"")</f>
        <v/>
      </c>
      <c r="C531" t="str">
        <f ca="1">IF(TODAY()&gt;=$A531,COUNTIFS(Board!L$3:L$1000,"&lt;="&amp;B531,Board!M$3:M$1000,"="&amp;""),"")</f>
        <v/>
      </c>
      <c r="D531" t="str">
        <f ca="1">IF(TODAY()&gt;=$A531,COUNTIFS(Board!M$3:M$1000,"&lt;="&amp;C531,Board!N$3:N$1000,"="&amp;""),"")</f>
        <v/>
      </c>
      <c r="E531" t="str">
        <f t="shared" ca="1" si="36"/>
        <v/>
      </c>
      <c r="F531" t="str">
        <f ca="1">IF(TODAY()&gt;=$A531,COUNTIFS(Board!N$3:N$1000,"&lt;="&amp;A531,Board!O$3:O$1000,"="&amp;""),"")</f>
        <v/>
      </c>
      <c r="G531" t="str">
        <f ca="1">IF(TODAY()&gt;=$A531,COUNTIFS(Board!O$3:O$1000,"&lt;="&amp;B531,Board!P$3:P$1000,"="&amp;""),"")</f>
        <v/>
      </c>
      <c r="H531" t="str">
        <f t="shared" ca="1" si="37"/>
        <v/>
      </c>
      <c r="I531" t="str">
        <f ca="1">IF(TODAY()&gt;=$A531,COUNTIFS(Board!P$3:P$1000,"&lt;="&amp;A531,Board!Q$3:Q$1000,"="&amp;""),"")</f>
        <v/>
      </c>
      <c r="J531" t="str">
        <f ca="1">IF(TODAY()&gt;=$A531,COUNTIFS(Board!Q$3:Q$1000,"&lt;="&amp;B531,Board!R$3:R$1000,"="&amp;""),"")</f>
        <v/>
      </c>
      <c r="K531" t="str">
        <f t="shared" ca="1" si="38"/>
        <v/>
      </c>
      <c r="L531" t="str">
        <f ca="1">IF(TODAY()&gt;=A531,COUNTIFS(Board!R$3:R$1000,"&lt;="&amp;A531),"")</f>
        <v/>
      </c>
      <c r="M531" t="str">
        <f t="shared" ca="1" si="35"/>
        <v/>
      </c>
    </row>
    <row r="532" spans="1:13" x14ac:dyDescent="0.25">
      <c r="A532" s="4">
        <v>43329</v>
      </c>
      <c r="B532" t="str">
        <f ca="1">IF(TODAY()&gt;=$A532,COUNTIFS(Board!K$3:K$1000,"&lt;="&amp;A532,Board!L$3:L$1000,"="&amp;""),"")</f>
        <v/>
      </c>
      <c r="C532" t="str">
        <f ca="1">IF(TODAY()&gt;=$A532,COUNTIFS(Board!L$3:L$1000,"&lt;="&amp;B532,Board!M$3:M$1000,"="&amp;""),"")</f>
        <v/>
      </c>
      <c r="D532" t="str">
        <f ca="1">IF(TODAY()&gt;=$A532,COUNTIFS(Board!M$3:M$1000,"&lt;="&amp;C532,Board!N$3:N$1000,"="&amp;""),"")</f>
        <v/>
      </c>
      <c r="E532" t="str">
        <f t="shared" ca="1" si="36"/>
        <v/>
      </c>
      <c r="F532" t="str">
        <f ca="1">IF(TODAY()&gt;=$A532,COUNTIFS(Board!N$3:N$1000,"&lt;="&amp;A532,Board!O$3:O$1000,"="&amp;""),"")</f>
        <v/>
      </c>
      <c r="G532" t="str">
        <f ca="1">IF(TODAY()&gt;=$A532,COUNTIFS(Board!O$3:O$1000,"&lt;="&amp;B532,Board!P$3:P$1000,"="&amp;""),"")</f>
        <v/>
      </c>
      <c r="H532" t="str">
        <f t="shared" ca="1" si="37"/>
        <v/>
      </c>
      <c r="I532" t="str">
        <f ca="1">IF(TODAY()&gt;=$A532,COUNTIFS(Board!P$3:P$1000,"&lt;="&amp;A532,Board!Q$3:Q$1000,"="&amp;""),"")</f>
        <v/>
      </c>
      <c r="J532" t="str">
        <f ca="1">IF(TODAY()&gt;=$A532,COUNTIFS(Board!Q$3:Q$1000,"&lt;="&amp;B532,Board!R$3:R$1000,"="&amp;""),"")</f>
        <v/>
      </c>
      <c r="K532" t="str">
        <f t="shared" ca="1" si="38"/>
        <v/>
      </c>
      <c r="L532" t="str">
        <f ca="1">IF(TODAY()&gt;=A532,COUNTIFS(Board!R$3:R$1000,"&lt;="&amp;A532),"")</f>
        <v/>
      </c>
      <c r="M532" t="str">
        <f t="shared" ca="1" si="35"/>
        <v/>
      </c>
    </row>
    <row r="533" spans="1:13" x14ac:dyDescent="0.25">
      <c r="A533" s="4">
        <v>43330</v>
      </c>
      <c r="B533" t="str">
        <f ca="1">IF(TODAY()&gt;=$A533,COUNTIFS(Board!K$3:K$1000,"&lt;="&amp;A533,Board!L$3:L$1000,"="&amp;""),"")</f>
        <v/>
      </c>
      <c r="C533" t="str">
        <f ca="1">IF(TODAY()&gt;=$A533,COUNTIFS(Board!L$3:L$1000,"&lt;="&amp;B533,Board!M$3:M$1000,"="&amp;""),"")</f>
        <v/>
      </c>
      <c r="D533" t="str">
        <f ca="1">IF(TODAY()&gt;=$A533,COUNTIFS(Board!M$3:M$1000,"&lt;="&amp;C533,Board!N$3:N$1000,"="&amp;""),"")</f>
        <v/>
      </c>
      <c r="E533" t="str">
        <f t="shared" ca="1" si="36"/>
        <v/>
      </c>
      <c r="F533" t="str">
        <f ca="1">IF(TODAY()&gt;=$A533,COUNTIFS(Board!N$3:N$1000,"&lt;="&amp;A533,Board!O$3:O$1000,"="&amp;""),"")</f>
        <v/>
      </c>
      <c r="G533" t="str">
        <f ca="1">IF(TODAY()&gt;=$A533,COUNTIFS(Board!O$3:O$1000,"&lt;="&amp;B533,Board!P$3:P$1000,"="&amp;""),"")</f>
        <v/>
      </c>
      <c r="H533" t="str">
        <f t="shared" ca="1" si="37"/>
        <v/>
      </c>
      <c r="I533" t="str">
        <f ca="1">IF(TODAY()&gt;=$A533,COUNTIFS(Board!P$3:P$1000,"&lt;="&amp;A533,Board!Q$3:Q$1000,"="&amp;""),"")</f>
        <v/>
      </c>
      <c r="J533" t="str">
        <f ca="1">IF(TODAY()&gt;=$A533,COUNTIFS(Board!Q$3:Q$1000,"&lt;="&amp;B533,Board!R$3:R$1000,"="&amp;""),"")</f>
        <v/>
      </c>
      <c r="K533" t="str">
        <f t="shared" ca="1" si="38"/>
        <v/>
      </c>
      <c r="L533" t="str">
        <f ca="1">IF(TODAY()&gt;=A533,COUNTIFS(Board!R$3:R$1000,"&lt;="&amp;A533),"")</f>
        <v/>
      </c>
      <c r="M533" t="str">
        <f t="shared" ca="1" si="35"/>
        <v/>
      </c>
    </row>
    <row r="534" spans="1:13" x14ac:dyDescent="0.25">
      <c r="A534" s="4">
        <v>43331</v>
      </c>
      <c r="B534" t="str">
        <f ca="1">IF(TODAY()&gt;=$A534,COUNTIFS(Board!K$3:K$1000,"&lt;="&amp;A534,Board!L$3:L$1000,"="&amp;""),"")</f>
        <v/>
      </c>
      <c r="C534" t="str">
        <f ca="1">IF(TODAY()&gt;=$A534,COUNTIFS(Board!L$3:L$1000,"&lt;="&amp;B534,Board!M$3:M$1000,"="&amp;""),"")</f>
        <v/>
      </c>
      <c r="D534" t="str">
        <f ca="1">IF(TODAY()&gt;=$A534,COUNTIFS(Board!M$3:M$1000,"&lt;="&amp;C534,Board!N$3:N$1000,"="&amp;""),"")</f>
        <v/>
      </c>
      <c r="E534" t="str">
        <f t="shared" ca="1" si="36"/>
        <v/>
      </c>
      <c r="F534" t="str">
        <f ca="1">IF(TODAY()&gt;=$A534,COUNTIFS(Board!N$3:N$1000,"&lt;="&amp;A534,Board!O$3:O$1000,"="&amp;""),"")</f>
        <v/>
      </c>
      <c r="G534" t="str">
        <f ca="1">IF(TODAY()&gt;=$A534,COUNTIFS(Board!O$3:O$1000,"&lt;="&amp;B534,Board!P$3:P$1000,"="&amp;""),"")</f>
        <v/>
      </c>
      <c r="H534" t="str">
        <f t="shared" ca="1" si="37"/>
        <v/>
      </c>
      <c r="I534" t="str">
        <f ca="1">IF(TODAY()&gt;=$A534,COUNTIFS(Board!P$3:P$1000,"&lt;="&amp;A534,Board!Q$3:Q$1000,"="&amp;""),"")</f>
        <v/>
      </c>
      <c r="J534" t="str">
        <f ca="1">IF(TODAY()&gt;=$A534,COUNTIFS(Board!Q$3:Q$1000,"&lt;="&amp;B534,Board!R$3:R$1000,"="&amp;""),"")</f>
        <v/>
      </c>
      <c r="K534" t="str">
        <f t="shared" ca="1" si="38"/>
        <v/>
      </c>
      <c r="L534" t="str">
        <f ca="1">IF(TODAY()&gt;=A534,COUNTIFS(Board!R$3:R$1000,"&lt;="&amp;A534),"")</f>
        <v/>
      </c>
      <c r="M534" t="str">
        <f t="shared" ca="1" si="35"/>
        <v/>
      </c>
    </row>
    <row r="535" spans="1:13" x14ac:dyDescent="0.25">
      <c r="A535" s="4">
        <v>43332</v>
      </c>
      <c r="B535" t="str">
        <f ca="1">IF(TODAY()&gt;=$A535,COUNTIFS(Board!K$3:K$1000,"&lt;="&amp;A535,Board!L$3:L$1000,"="&amp;""),"")</f>
        <v/>
      </c>
      <c r="C535" t="str">
        <f ca="1">IF(TODAY()&gt;=$A535,COUNTIFS(Board!L$3:L$1000,"&lt;="&amp;B535,Board!M$3:M$1000,"="&amp;""),"")</f>
        <v/>
      </c>
      <c r="D535" t="str">
        <f ca="1">IF(TODAY()&gt;=$A535,COUNTIFS(Board!M$3:M$1000,"&lt;="&amp;C535,Board!N$3:N$1000,"="&amp;""),"")</f>
        <v/>
      </c>
      <c r="E535" t="str">
        <f t="shared" ca="1" si="36"/>
        <v/>
      </c>
      <c r="F535" t="str">
        <f ca="1">IF(TODAY()&gt;=$A535,COUNTIFS(Board!N$3:N$1000,"&lt;="&amp;A535,Board!O$3:O$1000,"="&amp;""),"")</f>
        <v/>
      </c>
      <c r="G535" t="str">
        <f ca="1">IF(TODAY()&gt;=$A535,COUNTIFS(Board!O$3:O$1000,"&lt;="&amp;B535,Board!P$3:P$1000,"="&amp;""),"")</f>
        <v/>
      </c>
      <c r="H535" t="str">
        <f t="shared" ca="1" si="37"/>
        <v/>
      </c>
      <c r="I535" t="str">
        <f ca="1">IF(TODAY()&gt;=$A535,COUNTIFS(Board!P$3:P$1000,"&lt;="&amp;A535,Board!Q$3:Q$1000,"="&amp;""),"")</f>
        <v/>
      </c>
      <c r="J535" t="str">
        <f ca="1">IF(TODAY()&gt;=$A535,COUNTIFS(Board!Q$3:Q$1000,"&lt;="&amp;B535,Board!R$3:R$1000,"="&amp;""),"")</f>
        <v/>
      </c>
      <c r="K535" t="str">
        <f t="shared" ca="1" si="38"/>
        <v/>
      </c>
      <c r="L535" t="str">
        <f ca="1">IF(TODAY()&gt;=A535,COUNTIFS(Board!R$3:R$1000,"&lt;="&amp;A535),"")</f>
        <v/>
      </c>
      <c r="M535" t="str">
        <f t="shared" ca="1" si="35"/>
        <v/>
      </c>
    </row>
    <row r="536" spans="1:13" x14ac:dyDescent="0.25">
      <c r="A536" s="4">
        <v>43333</v>
      </c>
      <c r="B536" t="str">
        <f ca="1">IF(TODAY()&gt;=$A536,COUNTIFS(Board!K$3:K$1000,"&lt;="&amp;A536,Board!L$3:L$1000,"="&amp;""),"")</f>
        <v/>
      </c>
      <c r="C536" t="str">
        <f ca="1">IF(TODAY()&gt;=$A536,COUNTIFS(Board!L$3:L$1000,"&lt;="&amp;B536,Board!M$3:M$1000,"="&amp;""),"")</f>
        <v/>
      </c>
      <c r="D536" t="str">
        <f ca="1">IF(TODAY()&gt;=$A536,COUNTIFS(Board!M$3:M$1000,"&lt;="&amp;C536,Board!N$3:N$1000,"="&amp;""),"")</f>
        <v/>
      </c>
      <c r="E536" t="str">
        <f t="shared" ca="1" si="36"/>
        <v/>
      </c>
      <c r="F536" t="str">
        <f ca="1">IF(TODAY()&gt;=$A536,COUNTIFS(Board!N$3:N$1000,"&lt;="&amp;A536,Board!O$3:O$1000,"="&amp;""),"")</f>
        <v/>
      </c>
      <c r="G536" t="str">
        <f ca="1">IF(TODAY()&gt;=$A536,COUNTIFS(Board!O$3:O$1000,"&lt;="&amp;B536,Board!P$3:P$1000,"="&amp;""),"")</f>
        <v/>
      </c>
      <c r="H536" t="str">
        <f t="shared" ca="1" si="37"/>
        <v/>
      </c>
      <c r="I536" t="str">
        <f ca="1">IF(TODAY()&gt;=$A536,COUNTIFS(Board!P$3:P$1000,"&lt;="&amp;A536,Board!Q$3:Q$1000,"="&amp;""),"")</f>
        <v/>
      </c>
      <c r="J536" t="str">
        <f ca="1">IF(TODAY()&gt;=$A536,COUNTIFS(Board!Q$3:Q$1000,"&lt;="&amp;B536,Board!R$3:R$1000,"="&amp;""),"")</f>
        <v/>
      </c>
      <c r="K536" t="str">
        <f t="shared" ca="1" si="38"/>
        <v/>
      </c>
      <c r="L536" t="str">
        <f ca="1">IF(TODAY()&gt;=A536,COUNTIFS(Board!R$3:R$1000,"&lt;="&amp;A536),"")</f>
        <v/>
      </c>
      <c r="M536" t="str">
        <f t="shared" ca="1" si="35"/>
        <v/>
      </c>
    </row>
    <row r="537" spans="1:13" x14ac:dyDescent="0.25">
      <c r="A537" s="4">
        <v>43334</v>
      </c>
      <c r="B537" t="str">
        <f ca="1">IF(TODAY()&gt;=$A537,COUNTIFS(Board!K$3:K$1000,"&lt;="&amp;A537,Board!L$3:L$1000,"="&amp;""),"")</f>
        <v/>
      </c>
      <c r="C537" t="str">
        <f ca="1">IF(TODAY()&gt;=$A537,COUNTIFS(Board!L$3:L$1000,"&lt;="&amp;B537,Board!M$3:M$1000,"="&amp;""),"")</f>
        <v/>
      </c>
      <c r="D537" t="str">
        <f ca="1">IF(TODAY()&gt;=$A537,COUNTIFS(Board!M$3:M$1000,"&lt;="&amp;C537,Board!N$3:N$1000,"="&amp;""),"")</f>
        <v/>
      </c>
      <c r="E537" t="str">
        <f t="shared" ca="1" si="36"/>
        <v/>
      </c>
      <c r="F537" t="str">
        <f ca="1">IF(TODAY()&gt;=$A537,COUNTIFS(Board!N$3:N$1000,"&lt;="&amp;A537,Board!O$3:O$1000,"="&amp;""),"")</f>
        <v/>
      </c>
      <c r="G537" t="str">
        <f ca="1">IF(TODAY()&gt;=$A537,COUNTIFS(Board!O$3:O$1000,"&lt;="&amp;B537,Board!P$3:P$1000,"="&amp;""),"")</f>
        <v/>
      </c>
      <c r="H537" t="str">
        <f t="shared" ca="1" si="37"/>
        <v/>
      </c>
      <c r="I537" t="str">
        <f ca="1">IF(TODAY()&gt;=$A537,COUNTIFS(Board!P$3:P$1000,"&lt;="&amp;A537,Board!Q$3:Q$1000,"="&amp;""),"")</f>
        <v/>
      </c>
      <c r="J537" t="str">
        <f ca="1">IF(TODAY()&gt;=$A537,COUNTIFS(Board!Q$3:Q$1000,"&lt;="&amp;B537,Board!R$3:R$1000,"="&amp;""),"")</f>
        <v/>
      </c>
      <c r="K537" t="str">
        <f t="shared" ca="1" si="38"/>
        <v/>
      </c>
      <c r="L537" t="str">
        <f ca="1">IF(TODAY()&gt;=A537,COUNTIFS(Board!R$3:R$1000,"&lt;="&amp;A537),"")</f>
        <v/>
      </c>
      <c r="M537" t="str">
        <f t="shared" ca="1" si="35"/>
        <v/>
      </c>
    </row>
    <row r="538" spans="1:13" x14ac:dyDescent="0.25">
      <c r="A538" s="4">
        <v>43335</v>
      </c>
      <c r="B538" t="str">
        <f ca="1">IF(TODAY()&gt;=$A538,COUNTIFS(Board!K$3:K$1000,"&lt;="&amp;A538,Board!L$3:L$1000,"="&amp;""),"")</f>
        <v/>
      </c>
      <c r="C538" t="str">
        <f ca="1">IF(TODAY()&gt;=$A538,COUNTIFS(Board!L$3:L$1000,"&lt;="&amp;B538,Board!M$3:M$1000,"="&amp;""),"")</f>
        <v/>
      </c>
      <c r="D538" t="str">
        <f ca="1">IF(TODAY()&gt;=$A538,COUNTIFS(Board!M$3:M$1000,"&lt;="&amp;C538,Board!N$3:N$1000,"="&amp;""),"")</f>
        <v/>
      </c>
      <c r="E538" t="str">
        <f t="shared" ca="1" si="36"/>
        <v/>
      </c>
      <c r="F538" t="str">
        <f ca="1">IF(TODAY()&gt;=$A538,COUNTIFS(Board!N$3:N$1000,"&lt;="&amp;A538,Board!O$3:O$1000,"="&amp;""),"")</f>
        <v/>
      </c>
      <c r="G538" t="str">
        <f ca="1">IF(TODAY()&gt;=$A538,COUNTIFS(Board!O$3:O$1000,"&lt;="&amp;B538,Board!P$3:P$1000,"="&amp;""),"")</f>
        <v/>
      </c>
      <c r="H538" t="str">
        <f t="shared" ca="1" si="37"/>
        <v/>
      </c>
      <c r="I538" t="str">
        <f ca="1">IF(TODAY()&gt;=$A538,COUNTIFS(Board!P$3:P$1000,"&lt;="&amp;A538,Board!Q$3:Q$1000,"="&amp;""),"")</f>
        <v/>
      </c>
      <c r="J538" t="str">
        <f ca="1">IF(TODAY()&gt;=$A538,COUNTIFS(Board!Q$3:Q$1000,"&lt;="&amp;B538,Board!R$3:R$1000,"="&amp;""),"")</f>
        <v/>
      </c>
      <c r="K538" t="str">
        <f t="shared" ca="1" si="38"/>
        <v/>
      </c>
      <c r="L538" t="str">
        <f ca="1">IF(TODAY()&gt;=A538,COUNTIFS(Board!R$3:R$1000,"&lt;="&amp;A538),"")</f>
        <v/>
      </c>
      <c r="M538" t="str">
        <f t="shared" ca="1" si="35"/>
        <v/>
      </c>
    </row>
    <row r="539" spans="1:13" x14ac:dyDescent="0.25">
      <c r="A539" s="4">
        <v>43336</v>
      </c>
      <c r="B539" t="str">
        <f ca="1">IF(TODAY()&gt;=$A539,COUNTIFS(Board!K$3:K$1000,"&lt;="&amp;A539,Board!L$3:L$1000,"="&amp;""),"")</f>
        <v/>
      </c>
      <c r="C539" t="str">
        <f ca="1">IF(TODAY()&gt;=$A539,COUNTIFS(Board!L$3:L$1000,"&lt;="&amp;B539,Board!M$3:M$1000,"="&amp;""),"")</f>
        <v/>
      </c>
      <c r="D539" t="str">
        <f ca="1">IF(TODAY()&gt;=$A539,COUNTIFS(Board!M$3:M$1000,"&lt;="&amp;C539,Board!N$3:N$1000,"="&amp;""),"")</f>
        <v/>
      </c>
      <c r="E539" t="str">
        <f t="shared" ca="1" si="36"/>
        <v/>
      </c>
      <c r="F539" t="str">
        <f ca="1">IF(TODAY()&gt;=$A539,COUNTIFS(Board!N$3:N$1000,"&lt;="&amp;A539,Board!O$3:O$1000,"="&amp;""),"")</f>
        <v/>
      </c>
      <c r="G539" t="str">
        <f ca="1">IF(TODAY()&gt;=$A539,COUNTIFS(Board!O$3:O$1000,"&lt;="&amp;B539,Board!P$3:P$1000,"="&amp;""),"")</f>
        <v/>
      </c>
      <c r="H539" t="str">
        <f t="shared" ca="1" si="37"/>
        <v/>
      </c>
      <c r="I539" t="str">
        <f ca="1">IF(TODAY()&gt;=$A539,COUNTIFS(Board!P$3:P$1000,"&lt;="&amp;A539,Board!Q$3:Q$1000,"="&amp;""),"")</f>
        <v/>
      </c>
      <c r="J539" t="str">
        <f ca="1">IF(TODAY()&gt;=$A539,COUNTIFS(Board!Q$3:Q$1000,"&lt;="&amp;B539,Board!R$3:R$1000,"="&amp;""),"")</f>
        <v/>
      </c>
      <c r="K539" t="str">
        <f t="shared" ca="1" si="38"/>
        <v/>
      </c>
      <c r="L539" t="str">
        <f ca="1">IF(TODAY()&gt;=A539,COUNTIFS(Board!R$3:R$1000,"&lt;="&amp;A539),"")</f>
        <v/>
      </c>
      <c r="M539" t="str">
        <f t="shared" ca="1" si="35"/>
        <v/>
      </c>
    </row>
    <row r="540" spans="1:13" x14ac:dyDescent="0.25">
      <c r="A540" s="4">
        <v>43337</v>
      </c>
      <c r="B540" t="str">
        <f ca="1">IF(TODAY()&gt;=$A540,COUNTIFS(Board!K$3:K$1000,"&lt;="&amp;A540,Board!L$3:L$1000,"="&amp;""),"")</f>
        <v/>
      </c>
      <c r="C540" t="str">
        <f ca="1">IF(TODAY()&gt;=$A540,COUNTIFS(Board!L$3:L$1000,"&lt;="&amp;B540,Board!M$3:M$1000,"="&amp;""),"")</f>
        <v/>
      </c>
      <c r="D540" t="str">
        <f ca="1">IF(TODAY()&gt;=$A540,COUNTIFS(Board!M$3:M$1000,"&lt;="&amp;C540,Board!N$3:N$1000,"="&amp;""),"")</f>
        <v/>
      </c>
      <c r="E540" t="str">
        <f t="shared" ca="1" si="36"/>
        <v/>
      </c>
      <c r="F540" t="str">
        <f ca="1">IF(TODAY()&gt;=$A540,COUNTIFS(Board!N$3:N$1000,"&lt;="&amp;A540,Board!O$3:O$1000,"="&amp;""),"")</f>
        <v/>
      </c>
      <c r="G540" t="str">
        <f ca="1">IF(TODAY()&gt;=$A540,COUNTIFS(Board!O$3:O$1000,"&lt;="&amp;B540,Board!P$3:P$1000,"="&amp;""),"")</f>
        <v/>
      </c>
      <c r="H540" t="str">
        <f t="shared" ca="1" si="37"/>
        <v/>
      </c>
      <c r="I540" t="str">
        <f ca="1">IF(TODAY()&gt;=$A540,COUNTIFS(Board!P$3:P$1000,"&lt;="&amp;A540,Board!Q$3:Q$1000,"="&amp;""),"")</f>
        <v/>
      </c>
      <c r="J540" t="str">
        <f ca="1">IF(TODAY()&gt;=$A540,COUNTIFS(Board!Q$3:Q$1000,"&lt;="&amp;B540,Board!R$3:R$1000,"="&amp;""),"")</f>
        <v/>
      </c>
      <c r="K540" t="str">
        <f t="shared" ca="1" si="38"/>
        <v/>
      </c>
      <c r="L540" t="str">
        <f ca="1">IF(TODAY()&gt;=A540,COUNTIFS(Board!R$3:R$1000,"&lt;="&amp;A540),"")</f>
        <v/>
      </c>
      <c r="M540" t="str">
        <f t="shared" ca="1" si="35"/>
        <v/>
      </c>
    </row>
    <row r="541" spans="1:13" x14ac:dyDescent="0.25">
      <c r="A541" s="4">
        <v>43338</v>
      </c>
      <c r="B541" t="str">
        <f ca="1">IF(TODAY()&gt;=$A541,COUNTIFS(Board!K$3:K$1000,"&lt;="&amp;A541,Board!L$3:L$1000,"="&amp;""),"")</f>
        <v/>
      </c>
      <c r="C541" t="str">
        <f ca="1">IF(TODAY()&gt;=$A541,COUNTIFS(Board!L$3:L$1000,"&lt;="&amp;B541,Board!M$3:M$1000,"="&amp;""),"")</f>
        <v/>
      </c>
      <c r="D541" t="str">
        <f ca="1">IF(TODAY()&gt;=$A541,COUNTIFS(Board!M$3:M$1000,"&lt;="&amp;C541,Board!N$3:N$1000,"="&amp;""),"")</f>
        <v/>
      </c>
      <c r="E541" t="str">
        <f t="shared" ca="1" si="36"/>
        <v/>
      </c>
      <c r="F541" t="str">
        <f ca="1">IF(TODAY()&gt;=$A541,COUNTIFS(Board!N$3:N$1000,"&lt;="&amp;A541,Board!O$3:O$1000,"="&amp;""),"")</f>
        <v/>
      </c>
      <c r="G541" t="str">
        <f ca="1">IF(TODAY()&gt;=$A541,COUNTIFS(Board!O$3:O$1000,"&lt;="&amp;B541,Board!P$3:P$1000,"="&amp;""),"")</f>
        <v/>
      </c>
      <c r="H541" t="str">
        <f t="shared" ca="1" si="37"/>
        <v/>
      </c>
      <c r="I541" t="str">
        <f ca="1">IF(TODAY()&gt;=$A541,COUNTIFS(Board!P$3:P$1000,"&lt;="&amp;A541,Board!Q$3:Q$1000,"="&amp;""),"")</f>
        <v/>
      </c>
      <c r="J541" t="str">
        <f ca="1">IF(TODAY()&gt;=$A541,COUNTIFS(Board!Q$3:Q$1000,"&lt;="&amp;B541,Board!R$3:R$1000,"="&amp;""),"")</f>
        <v/>
      </c>
      <c r="K541" t="str">
        <f t="shared" ca="1" si="38"/>
        <v/>
      </c>
      <c r="L541" t="str">
        <f ca="1">IF(TODAY()&gt;=A541,COUNTIFS(Board!R$3:R$1000,"&lt;="&amp;A541),"")</f>
        <v/>
      </c>
      <c r="M541" t="str">
        <f t="shared" ca="1" si="35"/>
        <v/>
      </c>
    </row>
    <row r="542" spans="1:13" x14ac:dyDescent="0.25">
      <c r="A542" s="4">
        <v>43339</v>
      </c>
      <c r="B542" t="str">
        <f ca="1">IF(TODAY()&gt;=$A542,COUNTIFS(Board!K$3:K$1000,"&lt;="&amp;A542,Board!L$3:L$1000,"="&amp;""),"")</f>
        <v/>
      </c>
      <c r="C542" t="str">
        <f ca="1">IF(TODAY()&gt;=$A542,COUNTIFS(Board!L$3:L$1000,"&lt;="&amp;B542,Board!M$3:M$1000,"="&amp;""),"")</f>
        <v/>
      </c>
      <c r="D542" t="str">
        <f ca="1">IF(TODAY()&gt;=$A542,COUNTIFS(Board!M$3:M$1000,"&lt;="&amp;C542,Board!N$3:N$1000,"="&amp;""),"")</f>
        <v/>
      </c>
      <c r="E542" t="str">
        <f t="shared" ca="1" si="36"/>
        <v/>
      </c>
      <c r="F542" t="str">
        <f ca="1">IF(TODAY()&gt;=$A542,COUNTIFS(Board!N$3:N$1000,"&lt;="&amp;A542,Board!O$3:O$1000,"="&amp;""),"")</f>
        <v/>
      </c>
      <c r="G542" t="str">
        <f ca="1">IF(TODAY()&gt;=$A542,COUNTIFS(Board!O$3:O$1000,"&lt;="&amp;B542,Board!P$3:P$1000,"="&amp;""),"")</f>
        <v/>
      </c>
      <c r="H542" t="str">
        <f t="shared" ca="1" si="37"/>
        <v/>
      </c>
      <c r="I542" t="str">
        <f ca="1">IF(TODAY()&gt;=$A542,COUNTIFS(Board!P$3:P$1000,"&lt;="&amp;A542,Board!Q$3:Q$1000,"="&amp;""),"")</f>
        <v/>
      </c>
      <c r="J542" t="str">
        <f ca="1">IF(TODAY()&gt;=$A542,COUNTIFS(Board!Q$3:Q$1000,"&lt;="&amp;B542,Board!R$3:R$1000,"="&amp;""),"")</f>
        <v/>
      </c>
      <c r="K542" t="str">
        <f t="shared" ca="1" si="38"/>
        <v/>
      </c>
      <c r="L542" t="str">
        <f ca="1">IF(TODAY()&gt;=A542,COUNTIFS(Board!R$3:R$1000,"&lt;="&amp;A542),"")</f>
        <v/>
      </c>
      <c r="M542" t="str">
        <f t="shared" ca="1" si="35"/>
        <v/>
      </c>
    </row>
    <row r="543" spans="1:13" x14ac:dyDescent="0.25">
      <c r="A543" s="4">
        <v>43340</v>
      </c>
      <c r="B543" t="str">
        <f ca="1">IF(TODAY()&gt;=$A543,COUNTIFS(Board!K$3:K$1000,"&lt;="&amp;A543,Board!L$3:L$1000,"="&amp;""),"")</f>
        <v/>
      </c>
      <c r="C543" t="str">
        <f ca="1">IF(TODAY()&gt;=$A543,COUNTIFS(Board!L$3:L$1000,"&lt;="&amp;B543,Board!M$3:M$1000,"="&amp;""),"")</f>
        <v/>
      </c>
      <c r="D543" t="str">
        <f ca="1">IF(TODAY()&gt;=$A543,COUNTIFS(Board!M$3:M$1000,"&lt;="&amp;C543,Board!N$3:N$1000,"="&amp;""),"")</f>
        <v/>
      </c>
      <c r="E543" t="str">
        <f t="shared" ca="1" si="36"/>
        <v/>
      </c>
      <c r="F543" t="str">
        <f ca="1">IF(TODAY()&gt;=$A543,COUNTIFS(Board!N$3:N$1000,"&lt;="&amp;A543,Board!O$3:O$1000,"="&amp;""),"")</f>
        <v/>
      </c>
      <c r="G543" t="str">
        <f ca="1">IF(TODAY()&gt;=$A543,COUNTIFS(Board!O$3:O$1000,"&lt;="&amp;B543,Board!P$3:P$1000,"="&amp;""),"")</f>
        <v/>
      </c>
      <c r="H543" t="str">
        <f t="shared" ca="1" si="37"/>
        <v/>
      </c>
      <c r="I543" t="str">
        <f ca="1">IF(TODAY()&gt;=$A543,COUNTIFS(Board!P$3:P$1000,"&lt;="&amp;A543,Board!Q$3:Q$1000,"="&amp;""),"")</f>
        <v/>
      </c>
      <c r="J543" t="str">
        <f ca="1">IF(TODAY()&gt;=$A543,COUNTIFS(Board!Q$3:Q$1000,"&lt;="&amp;B543,Board!R$3:R$1000,"="&amp;""),"")</f>
        <v/>
      </c>
      <c r="K543" t="str">
        <f t="shared" ca="1" si="38"/>
        <v/>
      </c>
      <c r="L543" t="str">
        <f ca="1">IF(TODAY()&gt;=A543,COUNTIFS(Board!R$3:R$1000,"&lt;="&amp;A543),"")</f>
        <v/>
      </c>
      <c r="M543" t="str">
        <f t="shared" ca="1" si="35"/>
        <v/>
      </c>
    </row>
    <row r="544" spans="1:13" x14ac:dyDescent="0.25">
      <c r="A544" s="4">
        <v>43341</v>
      </c>
      <c r="B544" t="str">
        <f ca="1">IF(TODAY()&gt;=$A544,COUNTIFS(Board!K$3:K$1000,"&lt;="&amp;A544,Board!L$3:L$1000,"="&amp;""),"")</f>
        <v/>
      </c>
      <c r="C544" t="str">
        <f ca="1">IF(TODAY()&gt;=$A544,COUNTIFS(Board!L$3:L$1000,"&lt;="&amp;B544,Board!M$3:M$1000,"="&amp;""),"")</f>
        <v/>
      </c>
      <c r="D544" t="str">
        <f ca="1">IF(TODAY()&gt;=$A544,COUNTIFS(Board!M$3:M$1000,"&lt;="&amp;C544,Board!N$3:N$1000,"="&amp;""),"")</f>
        <v/>
      </c>
      <c r="E544" t="str">
        <f t="shared" ca="1" si="36"/>
        <v/>
      </c>
      <c r="F544" t="str">
        <f ca="1">IF(TODAY()&gt;=$A544,COUNTIFS(Board!N$3:N$1000,"&lt;="&amp;A544,Board!O$3:O$1000,"="&amp;""),"")</f>
        <v/>
      </c>
      <c r="G544" t="str">
        <f ca="1">IF(TODAY()&gt;=$A544,COUNTIFS(Board!O$3:O$1000,"&lt;="&amp;B544,Board!P$3:P$1000,"="&amp;""),"")</f>
        <v/>
      </c>
      <c r="H544" t="str">
        <f t="shared" ca="1" si="37"/>
        <v/>
      </c>
      <c r="I544" t="str">
        <f ca="1">IF(TODAY()&gt;=$A544,COUNTIFS(Board!P$3:P$1000,"&lt;="&amp;A544,Board!Q$3:Q$1000,"="&amp;""),"")</f>
        <v/>
      </c>
      <c r="J544" t="str">
        <f ca="1">IF(TODAY()&gt;=$A544,COUNTIFS(Board!Q$3:Q$1000,"&lt;="&amp;B544,Board!R$3:R$1000,"="&amp;""),"")</f>
        <v/>
      </c>
      <c r="K544" t="str">
        <f t="shared" ca="1" si="38"/>
        <v/>
      </c>
      <c r="L544" t="str">
        <f ca="1">IF(TODAY()&gt;=A544,COUNTIFS(Board!R$3:R$1000,"&lt;="&amp;A544),"")</f>
        <v/>
      </c>
      <c r="M544" t="str">
        <f t="shared" ca="1" si="35"/>
        <v/>
      </c>
    </row>
    <row r="545" spans="1:13" x14ac:dyDescent="0.25">
      <c r="A545" s="4">
        <v>43342</v>
      </c>
      <c r="B545" t="str">
        <f ca="1">IF(TODAY()&gt;=$A545,COUNTIFS(Board!K$3:K$1000,"&lt;="&amp;A545,Board!L$3:L$1000,"="&amp;""),"")</f>
        <v/>
      </c>
      <c r="C545" t="str">
        <f ca="1">IF(TODAY()&gt;=$A545,COUNTIFS(Board!L$3:L$1000,"&lt;="&amp;B545,Board!M$3:M$1000,"="&amp;""),"")</f>
        <v/>
      </c>
      <c r="D545" t="str">
        <f ca="1">IF(TODAY()&gt;=$A545,COUNTIFS(Board!M$3:M$1000,"&lt;="&amp;C545,Board!N$3:N$1000,"="&amp;""),"")</f>
        <v/>
      </c>
      <c r="E545" t="str">
        <f t="shared" ca="1" si="36"/>
        <v/>
      </c>
      <c r="F545" t="str">
        <f ca="1">IF(TODAY()&gt;=$A545,COUNTIFS(Board!N$3:N$1000,"&lt;="&amp;A545,Board!O$3:O$1000,"="&amp;""),"")</f>
        <v/>
      </c>
      <c r="G545" t="str">
        <f ca="1">IF(TODAY()&gt;=$A545,COUNTIFS(Board!O$3:O$1000,"&lt;="&amp;B545,Board!P$3:P$1000,"="&amp;""),"")</f>
        <v/>
      </c>
      <c r="H545" t="str">
        <f t="shared" ca="1" si="37"/>
        <v/>
      </c>
      <c r="I545" t="str">
        <f ca="1">IF(TODAY()&gt;=$A545,COUNTIFS(Board!P$3:P$1000,"&lt;="&amp;A545,Board!Q$3:Q$1000,"="&amp;""),"")</f>
        <v/>
      </c>
      <c r="J545" t="str">
        <f ca="1">IF(TODAY()&gt;=$A545,COUNTIFS(Board!Q$3:Q$1000,"&lt;="&amp;B545,Board!R$3:R$1000,"="&amp;""),"")</f>
        <v/>
      </c>
      <c r="K545" t="str">
        <f t="shared" ca="1" si="38"/>
        <v/>
      </c>
      <c r="L545" t="str">
        <f ca="1">IF(TODAY()&gt;=A545,COUNTIFS(Board!R$3:R$1000,"&lt;="&amp;A545),"")</f>
        <v/>
      </c>
      <c r="M545" t="str">
        <f t="shared" ca="1" si="35"/>
        <v/>
      </c>
    </row>
    <row r="546" spans="1:13" x14ac:dyDescent="0.25">
      <c r="A546" s="4">
        <v>43343</v>
      </c>
      <c r="B546" t="str">
        <f ca="1">IF(TODAY()&gt;=$A546,COUNTIFS(Board!K$3:K$1000,"&lt;="&amp;A546,Board!L$3:L$1000,"="&amp;""),"")</f>
        <v/>
      </c>
      <c r="C546" t="str">
        <f ca="1">IF(TODAY()&gt;=$A546,COUNTIFS(Board!L$3:L$1000,"&lt;="&amp;B546,Board!M$3:M$1000,"="&amp;""),"")</f>
        <v/>
      </c>
      <c r="D546" t="str">
        <f ca="1">IF(TODAY()&gt;=$A546,COUNTIFS(Board!M$3:M$1000,"&lt;="&amp;C546,Board!N$3:N$1000,"="&amp;""),"")</f>
        <v/>
      </c>
      <c r="E546" t="str">
        <f t="shared" ca="1" si="36"/>
        <v/>
      </c>
      <c r="F546" t="str">
        <f ca="1">IF(TODAY()&gt;=$A546,COUNTIFS(Board!N$3:N$1000,"&lt;="&amp;A546,Board!O$3:O$1000,"="&amp;""),"")</f>
        <v/>
      </c>
      <c r="G546" t="str">
        <f ca="1">IF(TODAY()&gt;=$A546,COUNTIFS(Board!O$3:O$1000,"&lt;="&amp;B546,Board!P$3:P$1000,"="&amp;""),"")</f>
        <v/>
      </c>
      <c r="H546" t="str">
        <f t="shared" ca="1" si="37"/>
        <v/>
      </c>
      <c r="I546" t="str">
        <f ca="1">IF(TODAY()&gt;=$A546,COUNTIFS(Board!P$3:P$1000,"&lt;="&amp;A546,Board!Q$3:Q$1000,"="&amp;""),"")</f>
        <v/>
      </c>
      <c r="J546" t="str">
        <f ca="1">IF(TODAY()&gt;=$A546,COUNTIFS(Board!Q$3:Q$1000,"&lt;="&amp;B546,Board!R$3:R$1000,"="&amp;""),"")</f>
        <v/>
      </c>
      <c r="K546" t="str">
        <f t="shared" ca="1" si="38"/>
        <v/>
      </c>
      <c r="L546" t="str">
        <f ca="1">IF(TODAY()&gt;=A546,COUNTIFS(Board!R$3:R$1000,"&lt;="&amp;A546),"")</f>
        <v/>
      </c>
      <c r="M546" t="str">
        <f t="shared" ca="1" si="35"/>
        <v/>
      </c>
    </row>
    <row r="547" spans="1:13" x14ac:dyDescent="0.25">
      <c r="A547" s="4">
        <v>43344</v>
      </c>
      <c r="B547" t="str">
        <f ca="1">IF(TODAY()&gt;=$A547,COUNTIFS(Board!K$3:K$1000,"&lt;="&amp;A547,Board!L$3:L$1000,"="&amp;""),"")</f>
        <v/>
      </c>
      <c r="C547" t="str">
        <f ca="1">IF(TODAY()&gt;=$A547,COUNTIFS(Board!L$3:L$1000,"&lt;="&amp;B547,Board!M$3:M$1000,"="&amp;""),"")</f>
        <v/>
      </c>
      <c r="D547" t="str">
        <f ca="1">IF(TODAY()&gt;=$A547,COUNTIFS(Board!M$3:M$1000,"&lt;="&amp;C547,Board!N$3:N$1000,"="&amp;""),"")</f>
        <v/>
      </c>
      <c r="E547" t="str">
        <f t="shared" ca="1" si="36"/>
        <v/>
      </c>
      <c r="F547" t="str">
        <f ca="1">IF(TODAY()&gt;=$A547,COUNTIFS(Board!N$3:N$1000,"&lt;="&amp;A547,Board!O$3:O$1000,"="&amp;""),"")</f>
        <v/>
      </c>
      <c r="G547" t="str">
        <f ca="1">IF(TODAY()&gt;=$A547,COUNTIFS(Board!O$3:O$1000,"&lt;="&amp;B547,Board!P$3:P$1000,"="&amp;""),"")</f>
        <v/>
      </c>
      <c r="H547" t="str">
        <f t="shared" ca="1" si="37"/>
        <v/>
      </c>
      <c r="I547" t="str">
        <f ca="1">IF(TODAY()&gt;=$A547,COUNTIFS(Board!P$3:P$1000,"&lt;="&amp;A547,Board!Q$3:Q$1000,"="&amp;""),"")</f>
        <v/>
      </c>
      <c r="J547" t="str">
        <f ca="1">IF(TODAY()&gt;=$A547,COUNTIFS(Board!Q$3:Q$1000,"&lt;="&amp;B547,Board!R$3:R$1000,"="&amp;""),"")</f>
        <v/>
      </c>
      <c r="K547" t="str">
        <f t="shared" ca="1" si="38"/>
        <v/>
      </c>
      <c r="L547" t="str">
        <f ca="1">IF(TODAY()&gt;=A547,COUNTIFS(Board!R$3:R$1000,"&lt;="&amp;A547),"")</f>
        <v/>
      </c>
      <c r="M547" t="str">
        <f t="shared" ca="1" si="35"/>
        <v/>
      </c>
    </row>
    <row r="548" spans="1:13" x14ac:dyDescent="0.25">
      <c r="A548" s="4">
        <v>43345</v>
      </c>
      <c r="B548" t="str">
        <f ca="1">IF(TODAY()&gt;=$A548,COUNTIFS(Board!K$3:K$1000,"&lt;="&amp;A548,Board!L$3:L$1000,"="&amp;""),"")</f>
        <v/>
      </c>
      <c r="C548" t="str">
        <f ca="1">IF(TODAY()&gt;=$A548,COUNTIFS(Board!L$3:L$1000,"&lt;="&amp;B548,Board!M$3:M$1000,"="&amp;""),"")</f>
        <v/>
      </c>
      <c r="D548" t="str">
        <f ca="1">IF(TODAY()&gt;=$A548,COUNTIFS(Board!M$3:M$1000,"&lt;="&amp;C548,Board!N$3:N$1000,"="&amp;""),"")</f>
        <v/>
      </c>
      <c r="E548" t="str">
        <f t="shared" ca="1" si="36"/>
        <v/>
      </c>
      <c r="F548" t="str">
        <f ca="1">IF(TODAY()&gt;=$A548,COUNTIFS(Board!N$3:N$1000,"&lt;="&amp;A548,Board!O$3:O$1000,"="&amp;""),"")</f>
        <v/>
      </c>
      <c r="G548" t="str">
        <f ca="1">IF(TODAY()&gt;=$A548,COUNTIFS(Board!O$3:O$1000,"&lt;="&amp;B548,Board!P$3:P$1000,"="&amp;""),"")</f>
        <v/>
      </c>
      <c r="H548" t="str">
        <f t="shared" ca="1" si="37"/>
        <v/>
      </c>
      <c r="I548" t="str">
        <f ca="1">IF(TODAY()&gt;=$A548,COUNTIFS(Board!P$3:P$1000,"&lt;="&amp;A548,Board!Q$3:Q$1000,"="&amp;""),"")</f>
        <v/>
      </c>
      <c r="J548" t="str">
        <f ca="1">IF(TODAY()&gt;=$A548,COUNTIFS(Board!Q$3:Q$1000,"&lt;="&amp;B548,Board!R$3:R$1000,"="&amp;""),"")</f>
        <v/>
      </c>
      <c r="K548" t="str">
        <f t="shared" ca="1" si="38"/>
        <v/>
      </c>
      <c r="L548" t="str">
        <f ca="1">IF(TODAY()&gt;=A548,COUNTIFS(Board!R$3:R$1000,"&lt;="&amp;A548),"")</f>
        <v/>
      </c>
      <c r="M548" t="str">
        <f t="shared" ca="1" si="35"/>
        <v/>
      </c>
    </row>
    <row r="549" spans="1:13" x14ac:dyDescent="0.25">
      <c r="A549" s="4">
        <v>43346</v>
      </c>
      <c r="B549" t="str">
        <f ca="1">IF(TODAY()&gt;=$A549,COUNTIFS(Board!K$3:K$1000,"&lt;="&amp;A549,Board!L$3:L$1000,"="&amp;""),"")</f>
        <v/>
      </c>
      <c r="C549" t="str">
        <f ca="1">IF(TODAY()&gt;=$A549,COUNTIFS(Board!L$3:L$1000,"&lt;="&amp;B549,Board!M$3:M$1000,"="&amp;""),"")</f>
        <v/>
      </c>
      <c r="D549" t="str">
        <f ca="1">IF(TODAY()&gt;=$A549,COUNTIFS(Board!M$3:M$1000,"&lt;="&amp;C549,Board!N$3:N$1000,"="&amp;""),"")</f>
        <v/>
      </c>
      <c r="E549" t="str">
        <f t="shared" ca="1" si="36"/>
        <v/>
      </c>
      <c r="F549" t="str">
        <f ca="1">IF(TODAY()&gt;=$A549,COUNTIFS(Board!N$3:N$1000,"&lt;="&amp;A549,Board!O$3:O$1000,"="&amp;""),"")</f>
        <v/>
      </c>
      <c r="G549" t="str">
        <f ca="1">IF(TODAY()&gt;=$A549,COUNTIFS(Board!O$3:O$1000,"&lt;="&amp;B549,Board!P$3:P$1000,"="&amp;""),"")</f>
        <v/>
      </c>
      <c r="H549" t="str">
        <f t="shared" ca="1" si="37"/>
        <v/>
      </c>
      <c r="I549" t="str">
        <f ca="1">IF(TODAY()&gt;=$A549,COUNTIFS(Board!P$3:P$1000,"&lt;="&amp;A549,Board!Q$3:Q$1000,"="&amp;""),"")</f>
        <v/>
      </c>
      <c r="J549" t="str">
        <f ca="1">IF(TODAY()&gt;=$A549,COUNTIFS(Board!Q$3:Q$1000,"&lt;="&amp;B549,Board!R$3:R$1000,"="&amp;""),"")</f>
        <v/>
      </c>
      <c r="K549" t="str">
        <f t="shared" ca="1" si="38"/>
        <v/>
      </c>
      <c r="L549" t="str">
        <f ca="1">IF(TODAY()&gt;=A549,COUNTIFS(Board!R$3:R$1000,"&lt;="&amp;A549),"")</f>
        <v/>
      </c>
      <c r="M549" t="str">
        <f t="shared" ca="1" si="35"/>
        <v/>
      </c>
    </row>
    <row r="550" spans="1:13" x14ac:dyDescent="0.25">
      <c r="A550" s="4">
        <v>43347</v>
      </c>
      <c r="B550" t="str">
        <f ca="1">IF(TODAY()&gt;=$A550,COUNTIFS(Board!K$3:K$1000,"&lt;="&amp;A550,Board!L$3:L$1000,"="&amp;""),"")</f>
        <v/>
      </c>
      <c r="C550" t="str">
        <f ca="1">IF(TODAY()&gt;=$A550,COUNTIFS(Board!L$3:L$1000,"&lt;="&amp;B550,Board!M$3:M$1000,"="&amp;""),"")</f>
        <v/>
      </c>
      <c r="D550" t="str">
        <f ca="1">IF(TODAY()&gt;=$A550,COUNTIFS(Board!M$3:M$1000,"&lt;="&amp;C550,Board!N$3:N$1000,"="&amp;""),"")</f>
        <v/>
      </c>
      <c r="E550" t="str">
        <f t="shared" ca="1" si="36"/>
        <v/>
      </c>
      <c r="F550" t="str">
        <f ca="1">IF(TODAY()&gt;=$A550,COUNTIFS(Board!N$3:N$1000,"&lt;="&amp;A550,Board!O$3:O$1000,"="&amp;""),"")</f>
        <v/>
      </c>
      <c r="G550" t="str">
        <f ca="1">IF(TODAY()&gt;=$A550,COUNTIFS(Board!O$3:O$1000,"&lt;="&amp;B550,Board!P$3:P$1000,"="&amp;""),"")</f>
        <v/>
      </c>
      <c r="H550" t="str">
        <f t="shared" ca="1" si="37"/>
        <v/>
      </c>
      <c r="I550" t="str">
        <f ca="1">IF(TODAY()&gt;=$A550,COUNTIFS(Board!P$3:P$1000,"&lt;="&amp;A550,Board!Q$3:Q$1000,"="&amp;""),"")</f>
        <v/>
      </c>
      <c r="J550" t="str">
        <f ca="1">IF(TODAY()&gt;=$A550,COUNTIFS(Board!Q$3:Q$1000,"&lt;="&amp;B550,Board!R$3:R$1000,"="&amp;""),"")</f>
        <v/>
      </c>
      <c r="K550" t="str">
        <f t="shared" ca="1" si="38"/>
        <v/>
      </c>
      <c r="L550" t="str">
        <f ca="1">IF(TODAY()&gt;=A550,COUNTIFS(Board!R$3:R$1000,"&lt;="&amp;A550),"")</f>
        <v/>
      </c>
      <c r="M550" t="str">
        <f t="shared" ca="1" si="35"/>
        <v/>
      </c>
    </row>
    <row r="551" spans="1:13" x14ac:dyDescent="0.25">
      <c r="A551" s="4">
        <v>43348</v>
      </c>
      <c r="B551" t="str">
        <f ca="1">IF(TODAY()&gt;=$A551,COUNTIFS(Board!K$3:K$1000,"&lt;="&amp;A551,Board!L$3:L$1000,"="&amp;""),"")</f>
        <v/>
      </c>
      <c r="C551" t="str">
        <f ca="1">IF(TODAY()&gt;=$A551,COUNTIFS(Board!L$3:L$1000,"&lt;="&amp;B551,Board!M$3:M$1000,"="&amp;""),"")</f>
        <v/>
      </c>
      <c r="D551" t="str">
        <f ca="1">IF(TODAY()&gt;=$A551,COUNTIFS(Board!M$3:M$1000,"&lt;="&amp;C551,Board!N$3:N$1000,"="&amp;""),"")</f>
        <v/>
      </c>
      <c r="E551" t="str">
        <f t="shared" ca="1" si="36"/>
        <v/>
      </c>
      <c r="F551" t="str">
        <f ca="1">IF(TODAY()&gt;=$A551,COUNTIFS(Board!N$3:N$1000,"&lt;="&amp;A551,Board!O$3:O$1000,"="&amp;""),"")</f>
        <v/>
      </c>
      <c r="G551" t="str">
        <f ca="1">IF(TODAY()&gt;=$A551,COUNTIFS(Board!O$3:O$1000,"&lt;="&amp;B551,Board!P$3:P$1000,"="&amp;""),"")</f>
        <v/>
      </c>
      <c r="H551" t="str">
        <f t="shared" ca="1" si="37"/>
        <v/>
      </c>
      <c r="I551" t="str">
        <f ca="1">IF(TODAY()&gt;=$A551,COUNTIFS(Board!P$3:P$1000,"&lt;="&amp;A551,Board!Q$3:Q$1000,"="&amp;""),"")</f>
        <v/>
      </c>
      <c r="J551" t="str">
        <f ca="1">IF(TODAY()&gt;=$A551,COUNTIFS(Board!Q$3:Q$1000,"&lt;="&amp;B551,Board!R$3:R$1000,"="&amp;""),"")</f>
        <v/>
      </c>
      <c r="K551" t="str">
        <f t="shared" ca="1" si="38"/>
        <v/>
      </c>
      <c r="L551" t="str">
        <f ca="1">IF(TODAY()&gt;=A551,COUNTIFS(Board!R$3:R$1000,"&lt;="&amp;A551),"")</f>
        <v/>
      </c>
      <c r="M551" t="str">
        <f t="shared" ca="1" si="35"/>
        <v/>
      </c>
    </row>
    <row r="552" spans="1:13" x14ac:dyDescent="0.25">
      <c r="A552" s="4">
        <v>43349</v>
      </c>
      <c r="B552" t="str">
        <f ca="1">IF(TODAY()&gt;=$A552,COUNTIFS(Board!K$3:K$1000,"&lt;="&amp;A552,Board!L$3:L$1000,"="&amp;""),"")</f>
        <v/>
      </c>
      <c r="C552" t="str">
        <f ca="1">IF(TODAY()&gt;=$A552,COUNTIFS(Board!L$3:L$1000,"&lt;="&amp;B552,Board!M$3:M$1000,"="&amp;""),"")</f>
        <v/>
      </c>
      <c r="D552" t="str">
        <f ca="1">IF(TODAY()&gt;=$A552,COUNTIFS(Board!M$3:M$1000,"&lt;="&amp;C552,Board!N$3:N$1000,"="&amp;""),"")</f>
        <v/>
      </c>
      <c r="E552" t="str">
        <f t="shared" ca="1" si="36"/>
        <v/>
      </c>
      <c r="F552" t="str">
        <f ca="1">IF(TODAY()&gt;=$A552,COUNTIFS(Board!N$3:N$1000,"&lt;="&amp;A552,Board!O$3:O$1000,"="&amp;""),"")</f>
        <v/>
      </c>
      <c r="G552" t="str">
        <f ca="1">IF(TODAY()&gt;=$A552,COUNTIFS(Board!O$3:O$1000,"&lt;="&amp;B552,Board!P$3:P$1000,"="&amp;""),"")</f>
        <v/>
      </c>
      <c r="H552" t="str">
        <f t="shared" ca="1" si="37"/>
        <v/>
      </c>
      <c r="I552" t="str">
        <f ca="1">IF(TODAY()&gt;=$A552,COUNTIFS(Board!P$3:P$1000,"&lt;="&amp;A552,Board!Q$3:Q$1000,"="&amp;""),"")</f>
        <v/>
      </c>
      <c r="J552" t="str">
        <f ca="1">IF(TODAY()&gt;=$A552,COUNTIFS(Board!Q$3:Q$1000,"&lt;="&amp;B552,Board!R$3:R$1000,"="&amp;""),"")</f>
        <v/>
      </c>
      <c r="K552" t="str">
        <f t="shared" ca="1" si="38"/>
        <v/>
      </c>
      <c r="L552" t="str">
        <f ca="1">IF(TODAY()&gt;=A552,COUNTIFS(Board!R$3:R$1000,"&lt;="&amp;A552),"")</f>
        <v/>
      </c>
      <c r="M552" t="str">
        <f t="shared" ca="1" si="35"/>
        <v/>
      </c>
    </row>
    <row r="553" spans="1:13" x14ac:dyDescent="0.25">
      <c r="A553" s="4">
        <v>43350</v>
      </c>
      <c r="B553" t="str">
        <f ca="1">IF(TODAY()&gt;=$A553,COUNTIFS(Board!K$3:K$1000,"&lt;="&amp;A553,Board!L$3:L$1000,"="&amp;""),"")</f>
        <v/>
      </c>
      <c r="C553" t="str">
        <f ca="1">IF(TODAY()&gt;=$A553,COUNTIFS(Board!L$3:L$1000,"&lt;="&amp;B553,Board!M$3:M$1000,"="&amp;""),"")</f>
        <v/>
      </c>
      <c r="D553" t="str">
        <f ca="1">IF(TODAY()&gt;=$A553,COUNTIFS(Board!M$3:M$1000,"&lt;="&amp;C553,Board!N$3:N$1000,"="&amp;""),"")</f>
        <v/>
      </c>
      <c r="E553" t="str">
        <f t="shared" ca="1" si="36"/>
        <v/>
      </c>
      <c r="F553" t="str">
        <f ca="1">IF(TODAY()&gt;=$A553,COUNTIFS(Board!N$3:N$1000,"&lt;="&amp;A553,Board!O$3:O$1000,"="&amp;""),"")</f>
        <v/>
      </c>
      <c r="G553" t="str">
        <f ca="1">IF(TODAY()&gt;=$A553,COUNTIFS(Board!O$3:O$1000,"&lt;="&amp;B553,Board!P$3:P$1000,"="&amp;""),"")</f>
        <v/>
      </c>
      <c r="H553" t="str">
        <f t="shared" ca="1" si="37"/>
        <v/>
      </c>
      <c r="I553" t="str">
        <f ca="1">IF(TODAY()&gt;=$A553,COUNTIFS(Board!P$3:P$1000,"&lt;="&amp;A553,Board!Q$3:Q$1000,"="&amp;""),"")</f>
        <v/>
      </c>
      <c r="J553" t="str">
        <f ca="1">IF(TODAY()&gt;=$A553,COUNTIFS(Board!Q$3:Q$1000,"&lt;="&amp;B553,Board!R$3:R$1000,"="&amp;""),"")</f>
        <v/>
      </c>
      <c r="K553" t="str">
        <f t="shared" ca="1" si="38"/>
        <v/>
      </c>
      <c r="L553" t="str">
        <f ca="1">IF(TODAY()&gt;=A553,COUNTIFS(Board!R$3:R$1000,"&lt;="&amp;A553),"")</f>
        <v/>
      </c>
      <c r="M553" t="str">
        <f t="shared" ca="1" si="35"/>
        <v/>
      </c>
    </row>
    <row r="554" spans="1:13" x14ac:dyDescent="0.25">
      <c r="A554" s="4">
        <v>43351</v>
      </c>
      <c r="B554" t="str">
        <f ca="1">IF(TODAY()&gt;=$A554,COUNTIFS(Board!K$3:K$1000,"&lt;="&amp;A554,Board!L$3:L$1000,"="&amp;""),"")</f>
        <v/>
      </c>
      <c r="C554" t="str">
        <f ca="1">IF(TODAY()&gt;=$A554,COUNTIFS(Board!L$3:L$1000,"&lt;="&amp;B554,Board!M$3:M$1000,"="&amp;""),"")</f>
        <v/>
      </c>
      <c r="D554" t="str">
        <f ca="1">IF(TODAY()&gt;=$A554,COUNTIFS(Board!M$3:M$1000,"&lt;="&amp;C554,Board!N$3:N$1000,"="&amp;""),"")</f>
        <v/>
      </c>
      <c r="E554" t="str">
        <f t="shared" ca="1" si="36"/>
        <v/>
      </c>
      <c r="F554" t="str">
        <f ca="1">IF(TODAY()&gt;=$A554,COUNTIFS(Board!N$3:N$1000,"&lt;="&amp;A554,Board!O$3:O$1000,"="&amp;""),"")</f>
        <v/>
      </c>
      <c r="G554" t="str">
        <f ca="1">IF(TODAY()&gt;=$A554,COUNTIFS(Board!O$3:O$1000,"&lt;="&amp;B554,Board!P$3:P$1000,"="&amp;""),"")</f>
        <v/>
      </c>
      <c r="H554" t="str">
        <f t="shared" ca="1" si="37"/>
        <v/>
      </c>
      <c r="I554" t="str">
        <f ca="1">IF(TODAY()&gt;=$A554,COUNTIFS(Board!P$3:P$1000,"&lt;="&amp;A554,Board!Q$3:Q$1000,"="&amp;""),"")</f>
        <v/>
      </c>
      <c r="J554" t="str">
        <f ca="1">IF(TODAY()&gt;=$A554,COUNTIFS(Board!Q$3:Q$1000,"&lt;="&amp;B554,Board!R$3:R$1000,"="&amp;""),"")</f>
        <v/>
      </c>
      <c r="K554" t="str">
        <f t="shared" ca="1" si="38"/>
        <v/>
      </c>
      <c r="L554" t="str">
        <f ca="1">IF(TODAY()&gt;=A554,COUNTIFS(Board!R$3:R$1000,"&lt;="&amp;A554),"")</f>
        <v/>
      </c>
      <c r="M554" t="str">
        <f t="shared" ca="1" si="35"/>
        <v/>
      </c>
    </row>
    <row r="555" spans="1:13" x14ac:dyDescent="0.25">
      <c r="A555" s="4">
        <v>43352</v>
      </c>
      <c r="B555" t="str">
        <f ca="1">IF(TODAY()&gt;=$A555,COUNTIFS(Board!K$3:K$1000,"&lt;="&amp;A555,Board!L$3:L$1000,"="&amp;""),"")</f>
        <v/>
      </c>
      <c r="C555" t="str">
        <f ca="1">IF(TODAY()&gt;=$A555,COUNTIFS(Board!L$3:L$1000,"&lt;="&amp;B555,Board!M$3:M$1000,"="&amp;""),"")</f>
        <v/>
      </c>
      <c r="D555" t="str">
        <f ca="1">IF(TODAY()&gt;=$A555,COUNTIFS(Board!M$3:M$1000,"&lt;="&amp;C555,Board!N$3:N$1000,"="&amp;""),"")</f>
        <v/>
      </c>
      <c r="E555" t="str">
        <f t="shared" ca="1" si="36"/>
        <v/>
      </c>
      <c r="F555" t="str">
        <f ca="1">IF(TODAY()&gt;=$A555,COUNTIFS(Board!N$3:N$1000,"&lt;="&amp;A555,Board!O$3:O$1000,"="&amp;""),"")</f>
        <v/>
      </c>
      <c r="G555" t="str">
        <f ca="1">IF(TODAY()&gt;=$A555,COUNTIFS(Board!O$3:O$1000,"&lt;="&amp;B555,Board!P$3:P$1000,"="&amp;""),"")</f>
        <v/>
      </c>
      <c r="H555" t="str">
        <f t="shared" ca="1" si="37"/>
        <v/>
      </c>
      <c r="I555" t="str">
        <f ca="1">IF(TODAY()&gt;=$A555,COUNTIFS(Board!P$3:P$1000,"&lt;="&amp;A555,Board!Q$3:Q$1000,"="&amp;""),"")</f>
        <v/>
      </c>
      <c r="J555" t="str">
        <f ca="1">IF(TODAY()&gt;=$A555,COUNTIFS(Board!Q$3:Q$1000,"&lt;="&amp;B555,Board!R$3:R$1000,"="&amp;""),"")</f>
        <v/>
      </c>
      <c r="K555" t="str">
        <f t="shared" ca="1" si="38"/>
        <v/>
      </c>
      <c r="L555" t="str">
        <f ca="1">IF(TODAY()&gt;=A555,COUNTIFS(Board!R$3:R$1000,"&lt;="&amp;A555),"")</f>
        <v/>
      </c>
      <c r="M555" t="str">
        <f t="shared" ca="1" si="35"/>
        <v/>
      </c>
    </row>
    <row r="556" spans="1:13" x14ac:dyDescent="0.25">
      <c r="A556" s="4">
        <v>43353</v>
      </c>
      <c r="B556" t="str">
        <f ca="1">IF(TODAY()&gt;=$A556,COUNTIFS(Board!K$3:K$1000,"&lt;="&amp;A556,Board!L$3:L$1000,"="&amp;""),"")</f>
        <v/>
      </c>
      <c r="C556" t="str">
        <f ca="1">IF(TODAY()&gt;=$A556,COUNTIFS(Board!L$3:L$1000,"&lt;="&amp;B556,Board!M$3:M$1000,"="&amp;""),"")</f>
        <v/>
      </c>
      <c r="D556" t="str">
        <f ca="1">IF(TODAY()&gt;=$A556,COUNTIFS(Board!M$3:M$1000,"&lt;="&amp;C556,Board!N$3:N$1000,"="&amp;""),"")</f>
        <v/>
      </c>
      <c r="E556" t="str">
        <f t="shared" ca="1" si="36"/>
        <v/>
      </c>
      <c r="F556" t="str">
        <f ca="1">IF(TODAY()&gt;=$A556,COUNTIFS(Board!N$3:N$1000,"&lt;="&amp;A556,Board!O$3:O$1000,"="&amp;""),"")</f>
        <v/>
      </c>
      <c r="G556" t="str">
        <f ca="1">IF(TODAY()&gt;=$A556,COUNTIFS(Board!O$3:O$1000,"&lt;="&amp;B556,Board!P$3:P$1000,"="&amp;""),"")</f>
        <v/>
      </c>
      <c r="H556" t="str">
        <f t="shared" ca="1" si="37"/>
        <v/>
      </c>
      <c r="I556" t="str">
        <f ca="1">IF(TODAY()&gt;=$A556,COUNTIFS(Board!P$3:P$1000,"&lt;="&amp;A556,Board!Q$3:Q$1000,"="&amp;""),"")</f>
        <v/>
      </c>
      <c r="J556" t="str">
        <f ca="1">IF(TODAY()&gt;=$A556,COUNTIFS(Board!Q$3:Q$1000,"&lt;="&amp;B556,Board!R$3:R$1000,"="&amp;""),"")</f>
        <v/>
      </c>
      <c r="K556" t="str">
        <f t="shared" ca="1" si="38"/>
        <v/>
      </c>
      <c r="L556" t="str">
        <f ca="1">IF(TODAY()&gt;=A556,COUNTIFS(Board!R$3:R$1000,"&lt;="&amp;A556),"")</f>
        <v/>
      </c>
      <c r="M556" t="str">
        <f t="shared" ca="1" si="35"/>
        <v/>
      </c>
    </row>
    <row r="557" spans="1:13" x14ac:dyDescent="0.25">
      <c r="A557" s="4">
        <v>43354</v>
      </c>
      <c r="B557" t="str">
        <f ca="1">IF(TODAY()&gt;=$A557,COUNTIFS(Board!K$3:K$1000,"&lt;="&amp;A557,Board!L$3:L$1000,"="&amp;""),"")</f>
        <v/>
      </c>
      <c r="C557" t="str">
        <f ca="1">IF(TODAY()&gt;=$A557,COUNTIFS(Board!L$3:L$1000,"&lt;="&amp;B557,Board!M$3:M$1000,"="&amp;""),"")</f>
        <v/>
      </c>
      <c r="D557" t="str">
        <f ca="1">IF(TODAY()&gt;=$A557,COUNTIFS(Board!M$3:M$1000,"&lt;="&amp;C557,Board!N$3:N$1000,"="&amp;""),"")</f>
        <v/>
      </c>
      <c r="E557" t="str">
        <f t="shared" ca="1" si="36"/>
        <v/>
      </c>
      <c r="F557" t="str">
        <f ca="1">IF(TODAY()&gt;=$A557,COUNTIFS(Board!N$3:N$1000,"&lt;="&amp;A557,Board!O$3:O$1000,"="&amp;""),"")</f>
        <v/>
      </c>
      <c r="G557" t="str">
        <f ca="1">IF(TODAY()&gt;=$A557,COUNTIFS(Board!O$3:O$1000,"&lt;="&amp;B557,Board!P$3:P$1000,"="&amp;""),"")</f>
        <v/>
      </c>
      <c r="H557" t="str">
        <f t="shared" ca="1" si="37"/>
        <v/>
      </c>
      <c r="I557" t="str">
        <f ca="1">IF(TODAY()&gt;=$A557,COUNTIFS(Board!P$3:P$1000,"&lt;="&amp;A557,Board!Q$3:Q$1000,"="&amp;""),"")</f>
        <v/>
      </c>
      <c r="J557" t="str">
        <f ca="1">IF(TODAY()&gt;=$A557,COUNTIFS(Board!Q$3:Q$1000,"&lt;="&amp;B557,Board!R$3:R$1000,"="&amp;""),"")</f>
        <v/>
      </c>
      <c r="K557" t="str">
        <f t="shared" ca="1" si="38"/>
        <v/>
      </c>
      <c r="L557" t="str">
        <f ca="1">IF(TODAY()&gt;=A557,COUNTIFS(Board!R$3:R$1000,"&lt;="&amp;A557),"")</f>
        <v/>
      </c>
      <c r="M557" t="str">
        <f t="shared" ca="1" si="35"/>
        <v/>
      </c>
    </row>
    <row r="558" spans="1:13" x14ac:dyDescent="0.25">
      <c r="A558" s="4">
        <v>43355</v>
      </c>
      <c r="B558" t="str">
        <f ca="1">IF(TODAY()&gt;=$A558,COUNTIFS(Board!K$3:K$1000,"&lt;="&amp;A558,Board!L$3:L$1000,"="&amp;""),"")</f>
        <v/>
      </c>
      <c r="C558" t="str">
        <f ca="1">IF(TODAY()&gt;=$A558,COUNTIFS(Board!L$3:L$1000,"&lt;="&amp;B558,Board!M$3:M$1000,"="&amp;""),"")</f>
        <v/>
      </c>
      <c r="D558" t="str">
        <f ca="1">IF(TODAY()&gt;=$A558,COUNTIFS(Board!M$3:M$1000,"&lt;="&amp;C558,Board!N$3:N$1000,"="&amp;""),"")</f>
        <v/>
      </c>
      <c r="E558" t="str">
        <f t="shared" ca="1" si="36"/>
        <v/>
      </c>
      <c r="F558" t="str">
        <f ca="1">IF(TODAY()&gt;=$A558,COUNTIFS(Board!N$3:N$1000,"&lt;="&amp;A558,Board!O$3:O$1000,"="&amp;""),"")</f>
        <v/>
      </c>
      <c r="G558" t="str">
        <f ca="1">IF(TODAY()&gt;=$A558,COUNTIFS(Board!O$3:O$1000,"&lt;="&amp;B558,Board!P$3:P$1000,"="&amp;""),"")</f>
        <v/>
      </c>
      <c r="H558" t="str">
        <f t="shared" ca="1" si="37"/>
        <v/>
      </c>
      <c r="I558" t="str">
        <f ca="1">IF(TODAY()&gt;=$A558,COUNTIFS(Board!P$3:P$1000,"&lt;="&amp;A558,Board!Q$3:Q$1000,"="&amp;""),"")</f>
        <v/>
      </c>
      <c r="J558" t="str">
        <f ca="1">IF(TODAY()&gt;=$A558,COUNTIFS(Board!Q$3:Q$1000,"&lt;="&amp;B558,Board!R$3:R$1000,"="&amp;""),"")</f>
        <v/>
      </c>
      <c r="K558" t="str">
        <f t="shared" ca="1" si="38"/>
        <v/>
      </c>
      <c r="L558" t="str">
        <f ca="1">IF(TODAY()&gt;=A558,COUNTIFS(Board!R$3:R$1000,"&lt;="&amp;A558),"")</f>
        <v/>
      </c>
      <c r="M558" t="str">
        <f t="shared" ca="1" si="35"/>
        <v/>
      </c>
    </row>
    <row r="559" spans="1:13" x14ac:dyDescent="0.25">
      <c r="A559" s="4">
        <v>43356</v>
      </c>
      <c r="B559" t="str">
        <f ca="1">IF(TODAY()&gt;=$A559,COUNTIFS(Board!K$3:K$1000,"&lt;="&amp;A559,Board!L$3:L$1000,"="&amp;""),"")</f>
        <v/>
      </c>
      <c r="C559" t="str">
        <f ca="1">IF(TODAY()&gt;=$A559,COUNTIFS(Board!L$3:L$1000,"&lt;="&amp;B559,Board!M$3:M$1000,"="&amp;""),"")</f>
        <v/>
      </c>
      <c r="D559" t="str">
        <f ca="1">IF(TODAY()&gt;=$A559,COUNTIFS(Board!M$3:M$1000,"&lt;="&amp;C559,Board!N$3:N$1000,"="&amp;""),"")</f>
        <v/>
      </c>
      <c r="E559" t="str">
        <f t="shared" ca="1" si="36"/>
        <v/>
      </c>
      <c r="F559" t="str">
        <f ca="1">IF(TODAY()&gt;=$A559,COUNTIFS(Board!N$3:N$1000,"&lt;="&amp;A559,Board!O$3:O$1000,"="&amp;""),"")</f>
        <v/>
      </c>
      <c r="G559" t="str">
        <f ca="1">IF(TODAY()&gt;=$A559,COUNTIFS(Board!O$3:O$1000,"&lt;="&amp;B559,Board!P$3:P$1000,"="&amp;""),"")</f>
        <v/>
      </c>
      <c r="H559" t="str">
        <f t="shared" ca="1" si="37"/>
        <v/>
      </c>
      <c r="I559" t="str">
        <f ca="1">IF(TODAY()&gt;=$A559,COUNTIFS(Board!P$3:P$1000,"&lt;="&amp;A559,Board!Q$3:Q$1000,"="&amp;""),"")</f>
        <v/>
      </c>
      <c r="J559" t="str">
        <f ca="1">IF(TODAY()&gt;=$A559,COUNTIFS(Board!Q$3:Q$1000,"&lt;="&amp;B559,Board!R$3:R$1000,"="&amp;""),"")</f>
        <v/>
      </c>
      <c r="K559" t="str">
        <f t="shared" ca="1" si="38"/>
        <v/>
      </c>
      <c r="L559" t="str">
        <f ca="1">IF(TODAY()&gt;=A559,COUNTIFS(Board!R$3:R$1000,"&lt;="&amp;A559),"")</f>
        <v/>
      </c>
      <c r="M559" t="str">
        <f t="shared" ca="1" si="35"/>
        <v/>
      </c>
    </row>
    <row r="560" spans="1:13" x14ac:dyDescent="0.25">
      <c r="A560" s="4">
        <v>43357</v>
      </c>
      <c r="B560" t="str">
        <f ca="1">IF(TODAY()&gt;=$A560,COUNTIFS(Board!K$3:K$1000,"&lt;="&amp;A560,Board!L$3:L$1000,"="&amp;""),"")</f>
        <v/>
      </c>
      <c r="C560" t="str">
        <f ca="1">IF(TODAY()&gt;=$A560,COUNTIFS(Board!L$3:L$1000,"&lt;="&amp;B560,Board!M$3:M$1000,"="&amp;""),"")</f>
        <v/>
      </c>
      <c r="D560" t="str">
        <f ca="1">IF(TODAY()&gt;=$A560,COUNTIFS(Board!M$3:M$1000,"&lt;="&amp;C560,Board!N$3:N$1000,"="&amp;""),"")</f>
        <v/>
      </c>
      <c r="E560" t="str">
        <f t="shared" ca="1" si="36"/>
        <v/>
      </c>
      <c r="F560" t="str">
        <f ca="1">IF(TODAY()&gt;=$A560,COUNTIFS(Board!N$3:N$1000,"&lt;="&amp;A560,Board!O$3:O$1000,"="&amp;""),"")</f>
        <v/>
      </c>
      <c r="G560" t="str">
        <f ca="1">IF(TODAY()&gt;=$A560,COUNTIFS(Board!O$3:O$1000,"&lt;="&amp;B560,Board!P$3:P$1000,"="&amp;""),"")</f>
        <v/>
      </c>
      <c r="H560" t="str">
        <f t="shared" ca="1" si="37"/>
        <v/>
      </c>
      <c r="I560" t="str">
        <f ca="1">IF(TODAY()&gt;=$A560,COUNTIFS(Board!P$3:P$1000,"&lt;="&amp;A560,Board!Q$3:Q$1000,"="&amp;""),"")</f>
        <v/>
      </c>
      <c r="J560" t="str">
        <f ca="1">IF(TODAY()&gt;=$A560,COUNTIFS(Board!Q$3:Q$1000,"&lt;="&amp;B560,Board!R$3:R$1000,"="&amp;""),"")</f>
        <v/>
      </c>
      <c r="K560" t="str">
        <f t="shared" ca="1" si="38"/>
        <v/>
      </c>
      <c r="L560" t="str">
        <f ca="1">IF(TODAY()&gt;=A560,COUNTIFS(Board!R$3:R$1000,"&lt;="&amp;A560),"")</f>
        <v/>
      </c>
      <c r="M560" t="str">
        <f t="shared" ca="1" si="35"/>
        <v/>
      </c>
    </row>
    <row r="561" spans="1:13" x14ac:dyDescent="0.25">
      <c r="A561" s="4">
        <v>43358</v>
      </c>
      <c r="B561" t="str">
        <f ca="1">IF(TODAY()&gt;=$A561,COUNTIFS(Board!K$3:K$1000,"&lt;="&amp;A561,Board!L$3:L$1000,"="&amp;""),"")</f>
        <v/>
      </c>
      <c r="C561" t="str">
        <f ca="1">IF(TODAY()&gt;=$A561,COUNTIFS(Board!L$3:L$1000,"&lt;="&amp;B561,Board!M$3:M$1000,"="&amp;""),"")</f>
        <v/>
      </c>
      <c r="D561" t="str">
        <f ca="1">IF(TODAY()&gt;=$A561,COUNTIFS(Board!M$3:M$1000,"&lt;="&amp;C561,Board!N$3:N$1000,"="&amp;""),"")</f>
        <v/>
      </c>
      <c r="E561" t="str">
        <f t="shared" ca="1" si="36"/>
        <v/>
      </c>
      <c r="F561" t="str">
        <f ca="1">IF(TODAY()&gt;=$A561,COUNTIFS(Board!N$3:N$1000,"&lt;="&amp;A561,Board!O$3:O$1000,"="&amp;""),"")</f>
        <v/>
      </c>
      <c r="G561" t="str">
        <f ca="1">IF(TODAY()&gt;=$A561,COUNTIFS(Board!O$3:O$1000,"&lt;="&amp;B561,Board!P$3:P$1000,"="&amp;""),"")</f>
        <v/>
      </c>
      <c r="H561" t="str">
        <f t="shared" ca="1" si="37"/>
        <v/>
      </c>
      <c r="I561" t="str">
        <f ca="1">IF(TODAY()&gt;=$A561,COUNTIFS(Board!P$3:P$1000,"&lt;="&amp;A561,Board!Q$3:Q$1000,"="&amp;""),"")</f>
        <v/>
      </c>
      <c r="J561" t="str">
        <f ca="1">IF(TODAY()&gt;=$A561,COUNTIFS(Board!Q$3:Q$1000,"&lt;="&amp;B561,Board!R$3:R$1000,"="&amp;""),"")</f>
        <v/>
      </c>
      <c r="K561" t="str">
        <f t="shared" ca="1" si="38"/>
        <v/>
      </c>
      <c r="L561" t="str">
        <f ca="1">IF(TODAY()&gt;=A561,COUNTIFS(Board!R$3:R$1000,"&lt;="&amp;A561),"")</f>
        <v/>
      </c>
      <c r="M561" t="str">
        <f t="shared" ca="1" si="35"/>
        <v/>
      </c>
    </row>
    <row r="562" spans="1:13" x14ac:dyDescent="0.25">
      <c r="A562" s="4">
        <v>43359</v>
      </c>
      <c r="B562" t="str">
        <f ca="1">IF(TODAY()&gt;=$A562,COUNTIFS(Board!K$3:K$1000,"&lt;="&amp;A562,Board!L$3:L$1000,"="&amp;""),"")</f>
        <v/>
      </c>
      <c r="C562" t="str">
        <f ca="1">IF(TODAY()&gt;=$A562,COUNTIFS(Board!L$3:L$1000,"&lt;="&amp;B562,Board!M$3:M$1000,"="&amp;""),"")</f>
        <v/>
      </c>
      <c r="D562" t="str">
        <f ca="1">IF(TODAY()&gt;=$A562,COUNTIFS(Board!M$3:M$1000,"&lt;="&amp;C562,Board!N$3:N$1000,"="&amp;""),"")</f>
        <v/>
      </c>
      <c r="E562" t="str">
        <f t="shared" ca="1" si="36"/>
        <v/>
      </c>
      <c r="F562" t="str">
        <f ca="1">IF(TODAY()&gt;=$A562,COUNTIFS(Board!N$3:N$1000,"&lt;="&amp;A562,Board!O$3:O$1000,"="&amp;""),"")</f>
        <v/>
      </c>
      <c r="G562" t="str">
        <f ca="1">IF(TODAY()&gt;=$A562,COUNTIFS(Board!O$3:O$1000,"&lt;="&amp;B562,Board!P$3:P$1000,"="&amp;""),"")</f>
        <v/>
      </c>
      <c r="H562" t="str">
        <f t="shared" ca="1" si="37"/>
        <v/>
      </c>
      <c r="I562" t="str">
        <f ca="1">IF(TODAY()&gt;=$A562,COUNTIFS(Board!P$3:P$1000,"&lt;="&amp;A562,Board!Q$3:Q$1000,"="&amp;""),"")</f>
        <v/>
      </c>
      <c r="J562" t="str">
        <f ca="1">IF(TODAY()&gt;=$A562,COUNTIFS(Board!Q$3:Q$1000,"&lt;="&amp;B562,Board!R$3:R$1000,"="&amp;""),"")</f>
        <v/>
      </c>
      <c r="K562" t="str">
        <f t="shared" ca="1" si="38"/>
        <v/>
      </c>
      <c r="L562" t="str">
        <f ca="1">IF(TODAY()&gt;=A562,COUNTIFS(Board!R$3:R$1000,"&lt;="&amp;A562),"")</f>
        <v/>
      </c>
      <c r="M562" t="str">
        <f t="shared" ca="1" si="35"/>
        <v/>
      </c>
    </row>
    <row r="563" spans="1:13" x14ac:dyDescent="0.25">
      <c r="A563" s="4">
        <v>43360</v>
      </c>
      <c r="B563" t="str">
        <f ca="1">IF(TODAY()&gt;=$A563,COUNTIFS(Board!K$3:K$1000,"&lt;="&amp;A563,Board!L$3:L$1000,"="&amp;""),"")</f>
        <v/>
      </c>
      <c r="C563" t="str">
        <f ca="1">IF(TODAY()&gt;=$A563,COUNTIFS(Board!L$3:L$1000,"&lt;="&amp;B563,Board!M$3:M$1000,"="&amp;""),"")</f>
        <v/>
      </c>
      <c r="D563" t="str">
        <f ca="1">IF(TODAY()&gt;=$A563,COUNTIFS(Board!M$3:M$1000,"&lt;="&amp;C563,Board!N$3:N$1000,"="&amp;""),"")</f>
        <v/>
      </c>
      <c r="E563" t="str">
        <f t="shared" ca="1" si="36"/>
        <v/>
      </c>
      <c r="F563" t="str">
        <f ca="1">IF(TODAY()&gt;=$A563,COUNTIFS(Board!N$3:N$1000,"&lt;="&amp;A563,Board!O$3:O$1000,"="&amp;""),"")</f>
        <v/>
      </c>
      <c r="G563" t="str">
        <f ca="1">IF(TODAY()&gt;=$A563,COUNTIFS(Board!O$3:O$1000,"&lt;="&amp;B563,Board!P$3:P$1000,"="&amp;""),"")</f>
        <v/>
      </c>
      <c r="H563" t="str">
        <f t="shared" ca="1" si="37"/>
        <v/>
      </c>
      <c r="I563" t="str">
        <f ca="1">IF(TODAY()&gt;=$A563,COUNTIFS(Board!P$3:P$1000,"&lt;="&amp;A563,Board!Q$3:Q$1000,"="&amp;""),"")</f>
        <v/>
      </c>
      <c r="J563" t="str">
        <f ca="1">IF(TODAY()&gt;=$A563,COUNTIFS(Board!Q$3:Q$1000,"&lt;="&amp;B563,Board!R$3:R$1000,"="&amp;""),"")</f>
        <v/>
      </c>
      <c r="K563" t="str">
        <f t="shared" ca="1" si="38"/>
        <v/>
      </c>
      <c r="L563" t="str">
        <f ca="1">IF(TODAY()&gt;=A563,COUNTIFS(Board!R$3:R$1000,"&lt;="&amp;A563),"")</f>
        <v/>
      </c>
      <c r="M563" t="str">
        <f t="shared" ca="1" si="35"/>
        <v/>
      </c>
    </row>
    <row r="564" spans="1:13" x14ac:dyDescent="0.25">
      <c r="A564" s="4">
        <v>43361</v>
      </c>
      <c r="B564" t="str">
        <f ca="1">IF(TODAY()&gt;=$A564,COUNTIFS(Board!K$3:K$1000,"&lt;="&amp;A564,Board!L$3:L$1000,"="&amp;""),"")</f>
        <v/>
      </c>
      <c r="C564" t="str">
        <f ca="1">IF(TODAY()&gt;=$A564,COUNTIFS(Board!L$3:L$1000,"&lt;="&amp;B564,Board!M$3:M$1000,"="&amp;""),"")</f>
        <v/>
      </c>
      <c r="D564" t="str">
        <f ca="1">IF(TODAY()&gt;=$A564,COUNTIFS(Board!M$3:M$1000,"&lt;="&amp;C564,Board!N$3:N$1000,"="&amp;""),"")</f>
        <v/>
      </c>
      <c r="E564" t="str">
        <f t="shared" ca="1" si="36"/>
        <v/>
      </c>
      <c r="F564" t="str">
        <f ca="1">IF(TODAY()&gt;=$A564,COUNTIFS(Board!N$3:N$1000,"&lt;="&amp;A564,Board!O$3:O$1000,"="&amp;""),"")</f>
        <v/>
      </c>
      <c r="G564" t="str">
        <f ca="1">IF(TODAY()&gt;=$A564,COUNTIFS(Board!O$3:O$1000,"&lt;="&amp;B564,Board!P$3:P$1000,"="&amp;""),"")</f>
        <v/>
      </c>
      <c r="H564" t="str">
        <f t="shared" ca="1" si="37"/>
        <v/>
      </c>
      <c r="I564" t="str">
        <f ca="1">IF(TODAY()&gt;=$A564,COUNTIFS(Board!P$3:P$1000,"&lt;="&amp;A564,Board!Q$3:Q$1000,"="&amp;""),"")</f>
        <v/>
      </c>
      <c r="J564" t="str">
        <f ca="1">IF(TODAY()&gt;=$A564,COUNTIFS(Board!Q$3:Q$1000,"&lt;="&amp;B564,Board!R$3:R$1000,"="&amp;""),"")</f>
        <v/>
      </c>
      <c r="K564" t="str">
        <f t="shared" ca="1" si="38"/>
        <v/>
      </c>
      <c r="L564" t="str">
        <f ca="1">IF(TODAY()&gt;=A564,COUNTIFS(Board!R$3:R$1000,"&lt;="&amp;A564),"")</f>
        <v/>
      </c>
      <c r="M564" t="str">
        <f t="shared" ca="1" si="35"/>
        <v/>
      </c>
    </row>
    <row r="565" spans="1:13" x14ac:dyDescent="0.25">
      <c r="A565" s="4">
        <v>43362</v>
      </c>
      <c r="B565" t="str">
        <f ca="1">IF(TODAY()&gt;=$A565,COUNTIFS(Board!K$3:K$1000,"&lt;="&amp;A565,Board!L$3:L$1000,"="&amp;""),"")</f>
        <v/>
      </c>
      <c r="C565" t="str">
        <f ca="1">IF(TODAY()&gt;=$A565,COUNTIFS(Board!L$3:L$1000,"&lt;="&amp;B565,Board!M$3:M$1000,"="&amp;""),"")</f>
        <v/>
      </c>
      <c r="D565" t="str">
        <f ca="1">IF(TODAY()&gt;=$A565,COUNTIFS(Board!M$3:M$1000,"&lt;="&amp;C565,Board!N$3:N$1000,"="&amp;""),"")</f>
        <v/>
      </c>
      <c r="E565" t="str">
        <f t="shared" ca="1" si="36"/>
        <v/>
      </c>
      <c r="F565" t="str">
        <f ca="1">IF(TODAY()&gt;=$A565,COUNTIFS(Board!N$3:N$1000,"&lt;="&amp;A565,Board!O$3:O$1000,"="&amp;""),"")</f>
        <v/>
      </c>
      <c r="G565" t="str">
        <f ca="1">IF(TODAY()&gt;=$A565,COUNTIFS(Board!O$3:O$1000,"&lt;="&amp;B565,Board!P$3:P$1000,"="&amp;""),"")</f>
        <v/>
      </c>
      <c r="H565" t="str">
        <f t="shared" ca="1" si="37"/>
        <v/>
      </c>
      <c r="I565" t="str">
        <f ca="1">IF(TODAY()&gt;=$A565,COUNTIFS(Board!P$3:P$1000,"&lt;="&amp;A565,Board!Q$3:Q$1000,"="&amp;""),"")</f>
        <v/>
      </c>
      <c r="J565" t="str">
        <f ca="1">IF(TODAY()&gt;=$A565,COUNTIFS(Board!Q$3:Q$1000,"&lt;="&amp;B565,Board!R$3:R$1000,"="&amp;""),"")</f>
        <v/>
      </c>
      <c r="K565" t="str">
        <f t="shared" ca="1" si="38"/>
        <v/>
      </c>
      <c r="L565" t="str">
        <f ca="1">IF(TODAY()&gt;=A565,COUNTIFS(Board!R$3:R$1000,"&lt;="&amp;A565),"")</f>
        <v/>
      </c>
      <c r="M565" t="str">
        <f t="shared" ca="1" si="35"/>
        <v/>
      </c>
    </row>
    <row r="566" spans="1:13" x14ac:dyDescent="0.25">
      <c r="A566" s="4">
        <v>43363</v>
      </c>
      <c r="B566" t="str">
        <f ca="1">IF(TODAY()&gt;=$A566,COUNTIFS(Board!K$3:K$1000,"&lt;="&amp;A566,Board!L$3:L$1000,"="&amp;""),"")</f>
        <v/>
      </c>
      <c r="C566" t="str">
        <f ca="1">IF(TODAY()&gt;=$A566,COUNTIFS(Board!L$3:L$1000,"&lt;="&amp;B566,Board!M$3:M$1000,"="&amp;""),"")</f>
        <v/>
      </c>
      <c r="D566" t="str">
        <f ca="1">IF(TODAY()&gt;=$A566,COUNTIFS(Board!M$3:M$1000,"&lt;="&amp;C566,Board!N$3:N$1000,"="&amp;""),"")</f>
        <v/>
      </c>
      <c r="E566" t="str">
        <f t="shared" ca="1" si="36"/>
        <v/>
      </c>
      <c r="F566" t="str">
        <f ca="1">IF(TODAY()&gt;=$A566,COUNTIFS(Board!N$3:N$1000,"&lt;="&amp;A566,Board!O$3:O$1000,"="&amp;""),"")</f>
        <v/>
      </c>
      <c r="G566" t="str">
        <f ca="1">IF(TODAY()&gt;=$A566,COUNTIFS(Board!O$3:O$1000,"&lt;="&amp;B566,Board!P$3:P$1000,"="&amp;""),"")</f>
        <v/>
      </c>
      <c r="H566" t="str">
        <f t="shared" ca="1" si="37"/>
        <v/>
      </c>
      <c r="I566" t="str">
        <f ca="1">IF(TODAY()&gt;=$A566,COUNTIFS(Board!P$3:P$1000,"&lt;="&amp;A566,Board!Q$3:Q$1000,"="&amp;""),"")</f>
        <v/>
      </c>
      <c r="J566" t="str">
        <f ca="1">IF(TODAY()&gt;=$A566,COUNTIFS(Board!Q$3:Q$1000,"&lt;="&amp;B566,Board!R$3:R$1000,"="&amp;""),"")</f>
        <v/>
      </c>
      <c r="K566" t="str">
        <f t="shared" ca="1" si="38"/>
        <v/>
      </c>
      <c r="L566" t="str">
        <f ca="1">IF(TODAY()&gt;=A566,COUNTIFS(Board!R$3:R$1000,"&lt;="&amp;A566),"")</f>
        <v/>
      </c>
      <c r="M566" t="str">
        <f t="shared" ca="1" si="35"/>
        <v/>
      </c>
    </row>
    <row r="567" spans="1:13" x14ac:dyDescent="0.25">
      <c r="A567" s="4">
        <v>43364</v>
      </c>
      <c r="B567" t="str">
        <f ca="1">IF(TODAY()&gt;=$A567,COUNTIFS(Board!K$3:K$1000,"&lt;="&amp;A567,Board!L$3:L$1000,"="&amp;""),"")</f>
        <v/>
      </c>
      <c r="C567" t="str">
        <f ca="1">IF(TODAY()&gt;=$A567,COUNTIFS(Board!L$3:L$1000,"&lt;="&amp;B567,Board!M$3:M$1000,"="&amp;""),"")</f>
        <v/>
      </c>
      <c r="D567" t="str">
        <f ca="1">IF(TODAY()&gt;=$A567,COUNTIFS(Board!M$3:M$1000,"&lt;="&amp;C567,Board!N$3:N$1000,"="&amp;""),"")</f>
        <v/>
      </c>
      <c r="E567" t="str">
        <f t="shared" ca="1" si="36"/>
        <v/>
      </c>
      <c r="F567" t="str">
        <f ca="1">IF(TODAY()&gt;=$A567,COUNTIFS(Board!N$3:N$1000,"&lt;="&amp;A567,Board!O$3:O$1000,"="&amp;""),"")</f>
        <v/>
      </c>
      <c r="G567" t="str">
        <f ca="1">IF(TODAY()&gt;=$A567,COUNTIFS(Board!O$3:O$1000,"&lt;="&amp;B567,Board!P$3:P$1000,"="&amp;""),"")</f>
        <v/>
      </c>
      <c r="H567" t="str">
        <f t="shared" ca="1" si="37"/>
        <v/>
      </c>
      <c r="I567" t="str">
        <f ca="1">IF(TODAY()&gt;=$A567,COUNTIFS(Board!P$3:P$1000,"&lt;="&amp;A567,Board!Q$3:Q$1000,"="&amp;""),"")</f>
        <v/>
      </c>
      <c r="J567" t="str">
        <f ca="1">IF(TODAY()&gt;=$A567,COUNTIFS(Board!Q$3:Q$1000,"&lt;="&amp;B567,Board!R$3:R$1000,"="&amp;""),"")</f>
        <v/>
      </c>
      <c r="K567" t="str">
        <f t="shared" ca="1" si="38"/>
        <v/>
      </c>
      <c r="L567" t="str">
        <f ca="1">IF(TODAY()&gt;=A567,COUNTIFS(Board!R$3:R$1000,"&lt;="&amp;A567),"")</f>
        <v/>
      </c>
      <c r="M567" t="str">
        <f t="shared" ca="1" si="35"/>
        <v/>
      </c>
    </row>
    <row r="568" spans="1:13" x14ac:dyDescent="0.25">
      <c r="A568" s="4">
        <v>43365</v>
      </c>
      <c r="B568" t="str">
        <f ca="1">IF(TODAY()&gt;=$A568,COUNTIFS(Board!K$3:K$1000,"&lt;="&amp;A568,Board!L$3:L$1000,"="&amp;""),"")</f>
        <v/>
      </c>
      <c r="C568" t="str">
        <f ca="1">IF(TODAY()&gt;=$A568,COUNTIFS(Board!L$3:L$1000,"&lt;="&amp;B568,Board!M$3:M$1000,"="&amp;""),"")</f>
        <v/>
      </c>
      <c r="D568" t="str">
        <f ca="1">IF(TODAY()&gt;=$A568,COUNTIFS(Board!M$3:M$1000,"&lt;="&amp;C568,Board!N$3:N$1000,"="&amp;""),"")</f>
        <v/>
      </c>
      <c r="E568" t="str">
        <f t="shared" ca="1" si="36"/>
        <v/>
      </c>
      <c r="F568" t="str">
        <f ca="1">IF(TODAY()&gt;=$A568,COUNTIFS(Board!N$3:N$1000,"&lt;="&amp;A568,Board!O$3:O$1000,"="&amp;""),"")</f>
        <v/>
      </c>
      <c r="G568" t="str">
        <f ca="1">IF(TODAY()&gt;=$A568,COUNTIFS(Board!O$3:O$1000,"&lt;="&amp;B568,Board!P$3:P$1000,"="&amp;""),"")</f>
        <v/>
      </c>
      <c r="H568" t="str">
        <f t="shared" ca="1" si="37"/>
        <v/>
      </c>
      <c r="I568" t="str">
        <f ca="1">IF(TODAY()&gt;=$A568,COUNTIFS(Board!P$3:P$1000,"&lt;="&amp;A568,Board!Q$3:Q$1000,"="&amp;""),"")</f>
        <v/>
      </c>
      <c r="J568" t="str">
        <f ca="1">IF(TODAY()&gt;=$A568,COUNTIFS(Board!Q$3:Q$1000,"&lt;="&amp;B568,Board!R$3:R$1000,"="&amp;""),"")</f>
        <v/>
      </c>
      <c r="K568" t="str">
        <f t="shared" ca="1" si="38"/>
        <v/>
      </c>
      <c r="L568" t="str">
        <f ca="1">IF(TODAY()&gt;=A568,COUNTIFS(Board!R$3:R$1000,"&lt;="&amp;A568),"")</f>
        <v/>
      </c>
      <c r="M568" t="str">
        <f t="shared" ca="1" si="35"/>
        <v/>
      </c>
    </row>
    <row r="569" spans="1:13" x14ac:dyDescent="0.25">
      <c r="A569" s="4">
        <v>43366</v>
      </c>
      <c r="B569" t="str">
        <f ca="1">IF(TODAY()&gt;=$A569,COUNTIFS(Board!K$3:K$1000,"&lt;="&amp;A569,Board!L$3:L$1000,"="&amp;""),"")</f>
        <v/>
      </c>
      <c r="C569" t="str">
        <f ca="1">IF(TODAY()&gt;=$A569,COUNTIFS(Board!L$3:L$1000,"&lt;="&amp;B569,Board!M$3:M$1000,"="&amp;""),"")</f>
        <v/>
      </c>
      <c r="D569" t="str">
        <f ca="1">IF(TODAY()&gt;=$A569,COUNTIFS(Board!M$3:M$1000,"&lt;="&amp;C569,Board!N$3:N$1000,"="&amp;""),"")</f>
        <v/>
      </c>
      <c r="E569" t="str">
        <f t="shared" ca="1" si="36"/>
        <v/>
      </c>
      <c r="F569" t="str">
        <f ca="1">IF(TODAY()&gt;=$A569,COUNTIFS(Board!N$3:N$1000,"&lt;="&amp;A569,Board!O$3:O$1000,"="&amp;""),"")</f>
        <v/>
      </c>
      <c r="G569" t="str">
        <f ca="1">IF(TODAY()&gt;=$A569,COUNTIFS(Board!O$3:O$1000,"&lt;="&amp;B569,Board!P$3:P$1000,"="&amp;""),"")</f>
        <v/>
      </c>
      <c r="H569" t="str">
        <f t="shared" ca="1" si="37"/>
        <v/>
      </c>
      <c r="I569" t="str">
        <f ca="1">IF(TODAY()&gt;=$A569,COUNTIFS(Board!P$3:P$1000,"&lt;="&amp;A569,Board!Q$3:Q$1000,"="&amp;""),"")</f>
        <v/>
      </c>
      <c r="J569" t="str">
        <f ca="1">IF(TODAY()&gt;=$A569,COUNTIFS(Board!Q$3:Q$1000,"&lt;="&amp;B569,Board!R$3:R$1000,"="&amp;""),"")</f>
        <v/>
      </c>
      <c r="K569" t="str">
        <f t="shared" ca="1" si="38"/>
        <v/>
      </c>
      <c r="L569" t="str">
        <f ca="1">IF(TODAY()&gt;=A569,COUNTIFS(Board!R$3:R$1000,"&lt;="&amp;A569),"")</f>
        <v/>
      </c>
      <c r="M569" t="str">
        <f t="shared" ca="1" si="35"/>
        <v/>
      </c>
    </row>
    <row r="570" spans="1:13" x14ac:dyDescent="0.25">
      <c r="A570" s="4">
        <v>43367</v>
      </c>
      <c r="B570" t="str">
        <f ca="1">IF(TODAY()&gt;=$A570,COUNTIFS(Board!K$3:K$1000,"&lt;="&amp;A570,Board!L$3:L$1000,"="&amp;""),"")</f>
        <v/>
      </c>
      <c r="C570" t="str">
        <f ca="1">IF(TODAY()&gt;=$A570,COUNTIFS(Board!L$3:L$1000,"&lt;="&amp;B570,Board!M$3:M$1000,"="&amp;""),"")</f>
        <v/>
      </c>
      <c r="D570" t="str">
        <f ca="1">IF(TODAY()&gt;=$A570,COUNTIFS(Board!M$3:M$1000,"&lt;="&amp;C570,Board!N$3:N$1000,"="&amp;""),"")</f>
        <v/>
      </c>
      <c r="E570" t="str">
        <f t="shared" ca="1" si="36"/>
        <v/>
      </c>
      <c r="F570" t="str">
        <f ca="1">IF(TODAY()&gt;=$A570,COUNTIFS(Board!N$3:N$1000,"&lt;="&amp;A570,Board!O$3:O$1000,"="&amp;""),"")</f>
        <v/>
      </c>
      <c r="G570" t="str">
        <f ca="1">IF(TODAY()&gt;=$A570,COUNTIFS(Board!O$3:O$1000,"&lt;="&amp;B570,Board!P$3:P$1000,"="&amp;""),"")</f>
        <v/>
      </c>
      <c r="H570" t="str">
        <f t="shared" ca="1" si="37"/>
        <v/>
      </c>
      <c r="I570" t="str">
        <f ca="1">IF(TODAY()&gt;=$A570,COUNTIFS(Board!P$3:P$1000,"&lt;="&amp;A570,Board!Q$3:Q$1000,"="&amp;""),"")</f>
        <v/>
      </c>
      <c r="J570" t="str">
        <f ca="1">IF(TODAY()&gt;=$A570,COUNTIFS(Board!Q$3:Q$1000,"&lt;="&amp;B570,Board!R$3:R$1000,"="&amp;""),"")</f>
        <v/>
      </c>
      <c r="K570" t="str">
        <f t="shared" ca="1" si="38"/>
        <v/>
      </c>
      <c r="L570" t="str">
        <f ca="1">IF(TODAY()&gt;=A570,COUNTIFS(Board!R$3:R$1000,"&lt;="&amp;A570),"")</f>
        <v/>
      </c>
      <c r="M570" t="str">
        <f t="shared" ca="1" si="35"/>
        <v/>
      </c>
    </row>
    <row r="571" spans="1:13" x14ac:dyDescent="0.25">
      <c r="A571" s="4">
        <v>43368</v>
      </c>
      <c r="B571" t="str">
        <f ca="1">IF(TODAY()&gt;=$A571,COUNTIFS(Board!K$3:K$1000,"&lt;="&amp;A571,Board!L$3:L$1000,"="&amp;""),"")</f>
        <v/>
      </c>
      <c r="C571" t="str">
        <f ca="1">IF(TODAY()&gt;=$A571,COUNTIFS(Board!L$3:L$1000,"&lt;="&amp;B571,Board!M$3:M$1000,"="&amp;""),"")</f>
        <v/>
      </c>
      <c r="D571" t="str">
        <f ca="1">IF(TODAY()&gt;=$A571,COUNTIFS(Board!M$3:M$1000,"&lt;="&amp;C571,Board!N$3:N$1000,"="&amp;""),"")</f>
        <v/>
      </c>
      <c r="E571" t="str">
        <f t="shared" ca="1" si="36"/>
        <v/>
      </c>
      <c r="F571" t="str">
        <f ca="1">IF(TODAY()&gt;=$A571,COUNTIFS(Board!N$3:N$1000,"&lt;="&amp;A571,Board!O$3:O$1000,"="&amp;""),"")</f>
        <v/>
      </c>
      <c r="G571" t="str">
        <f ca="1">IF(TODAY()&gt;=$A571,COUNTIFS(Board!O$3:O$1000,"&lt;="&amp;B571,Board!P$3:P$1000,"="&amp;""),"")</f>
        <v/>
      </c>
      <c r="H571" t="str">
        <f t="shared" ca="1" si="37"/>
        <v/>
      </c>
      <c r="I571" t="str">
        <f ca="1">IF(TODAY()&gt;=$A571,COUNTIFS(Board!P$3:P$1000,"&lt;="&amp;A571,Board!Q$3:Q$1000,"="&amp;""),"")</f>
        <v/>
      </c>
      <c r="J571" t="str">
        <f ca="1">IF(TODAY()&gt;=$A571,COUNTIFS(Board!Q$3:Q$1000,"&lt;="&amp;B571,Board!R$3:R$1000,"="&amp;""),"")</f>
        <v/>
      </c>
      <c r="K571" t="str">
        <f t="shared" ca="1" si="38"/>
        <v/>
      </c>
      <c r="L571" t="str">
        <f ca="1">IF(TODAY()&gt;=A571,COUNTIFS(Board!R$3:R$1000,"&lt;="&amp;A571),"")</f>
        <v/>
      </c>
      <c r="M571" t="str">
        <f t="shared" ca="1" si="35"/>
        <v/>
      </c>
    </row>
    <row r="572" spans="1:13" x14ac:dyDescent="0.25">
      <c r="A572" s="4">
        <v>43369</v>
      </c>
      <c r="B572" t="str">
        <f ca="1">IF(TODAY()&gt;=$A572,COUNTIFS(Board!K$3:K$1000,"&lt;="&amp;A572,Board!L$3:L$1000,"="&amp;""),"")</f>
        <v/>
      </c>
      <c r="C572" t="str">
        <f ca="1">IF(TODAY()&gt;=$A572,COUNTIFS(Board!L$3:L$1000,"&lt;="&amp;B572,Board!M$3:M$1000,"="&amp;""),"")</f>
        <v/>
      </c>
      <c r="D572" t="str">
        <f ca="1">IF(TODAY()&gt;=$A572,COUNTIFS(Board!M$3:M$1000,"&lt;="&amp;C572,Board!N$3:N$1000,"="&amp;""),"")</f>
        <v/>
      </c>
      <c r="E572" t="str">
        <f t="shared" ca="1" si="36"/>
        <v/>
      </c>
      <c r="F572" t="str">
        <f ca="1">IF(TODAY()&gt;=$A572,COUNTIFS(Board!N$3:N$1000,"&lt;="&amp;A572,Board!O$3:O$1000,"="&amp;""),"")</f>
        <v/>
      </c>
      <c r="G572" t="str">
        <f ca="1">IF(TODAY()&gt;=$A572,COUNTIFS(Board!O$3:O$1000,"&lt;="&amp;B572,Board!P$3:P$1000,"="&amp;""),"")</f>
        <v/>
      </c>
      <c r="H572" t="str">
        <f t="shared" ca="1" si="37"/>
        <v/>
      </c>
      <c r="I572" t="str">
        <f ca="1">IF(TODAY()&gt;=$A572,COUNTIFS(Board!P$3:P$1000,"&lt;="&amp;A572,Board!Q$3:Q$1000,"="&amp;""),"")</f>
        <v/>
      </c>
      <c r="J572" t="str">
        <f ca="1">IF(TODAY()&gt;=$A572,COUNTIFS(Board!Q$3:Q$1000,"&lt;="&amp;B572,Board!R$3:R$1000,"="&amp;""),"")</f>
        <v/>
      </c>
      <c r="K572" t="str">
        <f t="shared" ca="1" si="38"/>
        <v/>
      </c>
      <c r="L572" t="str">
        <f ca="1">IF(TODAY()&gt;=A572,COUNTIFS(Board!R$3:R$1000,"&lt;="&amp;A572),"")</f>
        <v/>
      </c>
      <c r="M572" t="str">
        <f t="shared" ca="1" si="35"/>
        <v/>
      </c>
    </row>
    <row r="573" spans="1:13" x14ac:dyDescent="0.25">
      <c r="A573" s="4">
        <v>43370</v>
      </c>
      <c r="B573" t="str">
        <f ca="1">IF(TODAY()&gt;=$A573,COUNTIFS(Board!K$3:K$1000,"&lt;="&amp;A573,Board!L$3:L$1000,"="&amp;""),"")</f>
        <v/>
      </c>
      <c r="C573" t="str">
        <f ca="1">IF(TODAY()&gt;=$A573,COUNTIFS(Board!L$3:L$1000,"&lt;="&amp;B573,Board!M$3:M$1000,"="&amp;""),"")</f>
        <v/>
      </c>
      <c r="D573" t="str">
        <f ca="1">IF(TODAY()&gt;=$A573,COUNTIFS(Board!M$3:M$1000,"&lt;="&amp;C573,Board!N$3:N$1000,"="&amp;""),"")</f>
        <v/>
      </c>
      <c r="E573" t="str">
        <f t="shared" ca="1" si="36"/>
        <v/>
      </c>
      <c r="F573" t="str">
        <f ca="1">IF(TODAY()&gt;=$A573,COUNTIFS(Board!N$3:N$1000,"&lt;="&amp;A573,Board!O$3:O$1000,"="&amp;""),"")</f>
        <v/>
      </c>
      <c r="G573" t="str">
        <f ca="1">IF(TODAY()&gt;=$A573,COUNTIFS(Board!O$3:O$1000,"&lt;="&amp;B573,Board!P$3:P$1000,"="&amp;""),"")</f>
        <v/>
      </c>
      <c r="H573" t="str">
        <f t="shared" ca="1" si="37"/>
        <v/>
      </c>
      <c r="I573" t="str">
        <f ca="1">IF(TODAY()&gt;=$A573,COUNTIFS(Board!P$3:P$1000,"&lt;="&amp;A573,Board!Q$3:Q$1000,"="&amp;""),"")</f>
        <v/>
      </c>
      <c r="J573" t="str">
        <f ca="1">IF(TODAY()&gt;=$A573,COUNTIFS(Board!Q$3:Q$1000,"&lt;="&amp;B573,Board!R$3:R$1000,"="&amp;""),"")</f>
        <v/>
      </c>
      <c r="K573" t="str">
        <f t="shared" ca="1" si="38"/>
        <v/>
      </c>
      <c r="L573" t="str">
        <f ca="1">IF(TODAY()&gt;=A573,COUNTIFS(Board!R$3:R$1000,"&lt;="&amp;A573),"")</f>
        <v/>
      </c>
      <c r="M573" t="str">
        <f t="shared" ca="1" si="35"/>
        <v/>
      </c>
    </row>
    <row r="574" spans="1:13" x14ac:dyDescent="0.25">
      <c r="A574" s="4">
        <v>43371</v>
      </c>
      <c r="B574" t="str">
        <f ca="1">IF(TODAY()&gt;=$A574,COUNTIFS(Board!K$3:K$1000,"&lt;="&amp;A574,Board!L$3:L$1000,"="&amp;""),"")</f>
        <v/>
      </c>
      <c r="C574" t="str">
        <f ca="1">IF(TODAY()&gt;=$A574,COUNTIFS(Board!L$3:L$1000,"&lt;="&amp;B574,Board!M$3:M$1000,"="&amp;""),"")</f>
        <v/>
      </c>
      <c r="D574" t="str">
        <f ca="1">IF(TODAY()&gt;=$A574,COUNTIFS(Board!M$3:M$1000,"&lt;="&amp;C574,Board!N$3:N$1000,"="&amp;""),"")</f>
        <v/>
      </c>
      <c r="E574" t="str">
        <f t="shared" ca="1" si="36"/>
        <v/>
      </c>
      <c r="F574" t="str">
        <f ca="1">IF(TODAY()&gt;=$A574,COUNTIFS(Board!N$3:N$1000,"&lt;="&amp;A574,Board!O$3:O$1000,"="&amp;""),"")</f>
        <v/>
      </c>
      <c r="G574" t="str">
        <f ca="1">IF(TODAY()&gt;=$A574,COUNTIFS(Board!O$3:O$1000,"&lt;="&amp;B574,Board!P$3:P$1000,"="&amp;""),"")</f>
        <v/>
      </c>
      <c r="H574" t="str">
        <f t="shared" ca="1" si="37"/>
        <v/>
      </c>
      <c r="I574" t="str">
        <f ca="1">IF(TODAY()&gt;=$A574,COUNTIFS(Board!P$3:P$1000,"&lt;="&amp;A574,Board!Q$3:Q$1000,"="&amp;""),"")</f>
        <v/>
      </c>
      <c r="J574" t="str">
        <f ca="1">IF(TODAY()&gt;=$A574,COUNTIFS(Board!Q$3:Q$1000,"&lt;="&amp;B574,Board!R$3:R$1000,"="&amp;""),"")</f>
        <v/>
      </c>
      <c r="K574" t="str">
        <f t="shared" ca="1" si="38"/>
        <v/>
      </c>
      <c r="L574" t="str">
        <f ca="1">IF(TODAY()&gt;=A574,COUNTIFS(Board!R$3:R$1000,"&lt;="&amp;A574),"")</f>
        <v/>
      </c>
      <c r="M574" t="str">
        <f t="shared" ca="1" si="35"/>
        <v/>
      </c>
    </row>
    <row r="575" spans="1:13" x14ac:dyDescent="0.25">
      <c r="A575" s="4">
        <v>43372</v>
      </c>
      <c r="B575" t="str">
        <f ca="1">IF(TODAY()&gt;=$A575,COUNTIFS(Board!K$3:K$1000,"&lt;="&amp;A575,Board!L$3:L$1000,"="&amp;""),"")</f>
        <v/>
      </c>
      <c r="C575" t="str">
        <f ca="1">IF(TODAY()&gt;=$A575,COUNTIFS(Board!L$3:L$1000,"&lt;="&amp;B575,Board!M$3:M$1000,"="&amp;""),"")</f>
        <v/>
      </c>
      <c r="D575" t="str">
        <f ca="1">IF(TODAY()&gt;=$A575,COUNTIFS(Board!M$3:M$1000,"&lt;="&amp;C575,Board!N$3:N$1000,"="&amp;""),"")</f>
        <v/>
      </c>
      <c r="E575" t="str">
        <f t="shared" ca="1" si="36"/>
        <v/>
      </c>
      <c r="F575" t="str">
        <f ca="1">IF(TODAY()&gt;=$A575,COUNTIFS(Board!N$3:N$1000,"&lt;="&amp;A575,Board!O$3:O$1000,"="&amp;""),"")</f>
        <v/>
      </c>
      <c r="G575" t="str">
        <f ca="1">IF(TODAY()&gt;=$A575,COUNTIFS(Board!O$3:O$1000,"&lt;="&amp;B575,Board!P$3:P$1000,"="&amp;""),"")</f>
        <v/>
      </c>
      <c r="H575" t="str">
        <f t="shared" ca="1" si="37"/>
        <v/>
      </c>
      <c r="I575" t="str">
        <f ca="1">IF(TODAY()&gt;=$A575,COUNTIFS(Board!P$3:P$1000,"&lt;="&amp;A575,Board!Q$3:Q$1000,"="&amp;""),"")</f>
        <v/>
      </c>
      <c r="J575" t="str">
        <f ca="1">IF(TODAY()&gt;=$A575,COUNTIFS(Board!Q$3:Q$1000,"&lt;="&amp;B575,Board!R$3:R$1000,"="&amp;""),"")</f>
        <v/>
      </c>
      <c r="K575" t="str">
        <f t="shared" ca="1" si="38"/>
        <v/>
      </c>
      <c r="L575" t="str">
        <f ca="1">IF(TODAY()&gt;=A575,COUNTIFS(Board!R$3:R$1000,"&lt;="&amp;A575),"")</f>
        <v/>
      </c>
      <c r="M575" t="str">
        <f t="shared" ca="1" si="35"/>
        <v/>
      </c>
    </row>
    <row r="576" spans="1:13" x14ac:dyDescent="0.25">
      <c r="A576" s="4">
        <v>43373</v>
      </c>
      <c r="B576" t="str">
        <f ca="1">IF(TODAY()&gt;=$A576,COUNTIFS(Board!K$3:K$1000,"&lt;="&amp;A576,Board!L$3:L$1000,"="&amp;""),"")</f>
        <v/>
      </c>
      <c r="C576" t="str">
        <f ca="1">IF(TODAY()&gt;=$A576,COUNTIFS(Board!L$3:L$1000,"&lt;="&amp;B576,Board!M$3:M$1000,"="&amp;""),"")</f>
        <v/>
      </c>
      <c r="D576" t="str">
        <f ca="1">IF(TODAY()&gt;=$A576,COUNTIFS(Board!M$3:M$1000,"&lt;="&amp;C576,Board!N$3:N$1000,"="&amp;""),"")</f>
        <v/>
      </c>
      <c r="E576" t="str">
        <f t="shared" ca="1" si="36"/>
        <v/>
      </c>
      <c r="F576" t="str">
        <f ca="1">IF(TODAY()&gt;=$A576,COUNTIFS(Board!N$3:N$1000,"&lt;="&amp;A576,Board!O$3:O$1000,"="&amp;""),"")</f>
        <v/>
      </c>
      <c r="G576" t="str">
        <f ca="1">IF(TODAY()&gt;=$A576,COUNTIFS(Board!O$3:O$1000,"&lt;="&amp;B576,Board!P$3:P$1000,"="&amp;""),"")</f>
        <v/>
      </c>
      <c r="H576" t="str">
        <f t="shared" ca="1" si="37"/>
        <v/>
      </c>
      <c r="I576" t="str">
        <f ca="1">IF(TODAY()&gt;=$A576,COUNTIFS(Board!P$3:P$1000,"&lt;="&amp;A576,Board!Q$3:Q$1000,"="&amp;""),"")</f>
        <v/>
      </c>
      <c r="J576" t="str">
        <f ca="1">IF(TODAY()&gt;=$A576,COUNTIFS(Board!Q$3:Q$1000,"&lt;="&amp;B576,Board!R$3:R$1000,"="&amp;""),"")</f>
        <v/>
      </c>
      <c r="K576" t="str">
        <f t="shared" ca="1" si="38"/>
        <v/>
      </c>
      <c r="L576" t="str">
        <f ca="1">IF(TODAY()&gt;=A576,COUNTIFS(Board!R$3:R$1000,"&lt;="&amp;A576),"")</f>
        <v/>
      </c>
      <c r="M576" t="str">
        <f t="shared" ca="1" si="35"/>
        <v/>
      </c>
    </row>
    <row r="577" spans="1:13" x14ac:dyDescent="0.25">
      <c r="A577" s="4">
        <v>43374</v>
      </c>
      <c r="B577" t="str">
        <f ca="1">IF(TODAY()&gt;=$A577,COUNTIFS(Board!K$3:K$1000,"&lt;="&amp;A577,Board!L$3:L$1000,"="&amp;""),"")</f>
        <v/>
      </c>
      <c r="C577" t="str">
        <f ca="1">IF(TODAY()&gt;=$A577,COUNTIFS(Board!L$3:L$1000,"&lt;="&amp;B577,Board!M$3:M$1000,"="&amp;""),"")</f>
        <v/>
      </c>
      <c r="D577" t="str">
        <f ca="1">IF(TODAY()&gt;=$A577,COUNTIFS(Board!M$3:M$1000,"&lt;="&amp;C577,Board!N$3:N$1000,"="&amp;""),"")</f>
        <v/>
      </c>
      <c r="E577" t="str">
        <f t="shared" ca="1" si="36"/>
        <v/>
      </c>
      <c r="F577" t="str">
        <f ca="1">IF(TODAY()&gt;=$A577,COUNTIFS(Board!N$3:N$1000,"&lt;="&amp;A577,Board!O$3:O$1000,"="&amp;""),"")</f>
        <v/>
      </c>
      <c r="G577" t="str">
        <f ca="1">IF(TODAY()&gt;=$A577,COUNTIFS(Board!O$3:O$1000,"&lt;="&amp;B577,Board!P$3:P$1000,"="&amp;""),"")</f>
        <v/>
      </c>
      <c r="H577" t="str">
        <f t="shared" ca="1" si="37"/>
        <v/>
      </c>
      <c r="I577" t="str">
        <f ca="1">IF(TODAY()&gt;=$A577,COUNTIFS(Board!P$3:P$1000,"&lt;="&amp;A577,Board!Q$3:Q$1000,"="&amp;""),"")</f>
        <v/>
      </c>
      <c r="J577" t="str">
        <f ca="1">IF(TODAY()&gt;=$A577,COUNTIFS(Board!Q$3:Q$1000,"&lt;="&amp;B577,Board!R$3:R$1000,"="&amp;""),"")</f>
        <v/>
      </c>
      <c r="K577" t="str">
        <f t="shared" ca="1" si="38"/>
        <v/>
      </c>
      <c r="L577" t="str">
        <f ca="1">IF(TODAY()&gt;=A577,COUNTIFS(Board!R$3:R$1000,"&lt;="&amp;A577),"")</f>
        <v/>
      </c>
      <c r="M577" t="str">
        <f t="shared" ca="1" si="35"/>
        <v/>
      </c>
    </row>
    <row r="578" spans="1:13" x14ac:dyDescent="0.25">
      <c r="A578" s="4">
        <v>43375</v>
      </c>
      <c r="B578" t="str">
        <f ca="1">IF(TODAY()&gt;=$A578,COUNTIFS(Board!K$3:K$1000,"&lt;="&amp;A578,Board!L$3:L$1000,"="&amp;""),"")</f>
        <v/>
      </c>
      <c r="C578" t="str">
        <f ca="1">IF(TODAY()&gt;=$A578,COUNTIFS(Board!L$3:L$1000,"&lt;="&amp;B578,Board!M$3:M$1000,"="&amp;""),"")</f>
        <v/>
      </c>
      <c r="D578" t="str">
        <f ca="1">IF(TODAY()&gt;=$A578,COUNTIFS(Board!M$3:M$1000,"&lt;="&amp;C578,Board!N$3:N$1000,"="&amp;""),"")</f>
        <v/>
      </c>
      <c r="E578" t="str">
        <f t="shared" ca="1" si="36"/>
        <v/>
      </c>
      <c r="F578" t="str">
        <f ca="1">IF(TODAY()&gt;=$A578,COUNTIFS(Board!N$3:N$1000,"&lt;="&amp;A578,Board!O$3:O$1000,"="&amp;""),"")</f>
        <v/>
      </c>
      <c r="G578" t="str">
        <f ca="1">IF(TODAY()&gt;=$A578,COUNTIFS(Board!O$3:O$1000,"&lt;="&amp;B578,Board!P$3:P$1000,"="&amp;""),"")</f>
        <v/>
      </c>
      <c r="H578" t="str">
        <f t="shared" ca="1" si="37"/>
        <v/>
      </c>
      <c r="I578" t="str">
        <f ca="1">IF(TODAY()&gt;=$A578,COUNTIFS(Board!P$3:P$1000,"&lt;="&amp;A578,Board!Q$3:Q$1000,"="&amp;""),"")</f>
        <v/>
      </c>
      <c r="J578" t="str">
        <f ca="1">IF(TODAY()&gt;=$A578,COUNTIFS(Board!Q$3:Q$1000,"&lt;="&amp;B578,Board!R$3:R$1000,"="&amp;""),"")</f>
        <v/>
      </c>
      <c r="K578" t="str">
        <f t="shared" ca="1" si="38"/>
        <v/>
      </c>
      <c r="L578" t="str">
        <f ca="1">IF(TODAY()&gt;=A578,COUNTIFS(Board!R$3:R$1000,"&lt;="&amp;A578),"")</f>
        <v/>
      </c>
      <c r="M578" t="str">
        <f t="shared" ca="1" si="35"/>
        <v/>
      </c>
    </row>
    <row r="579" spans="1:13" x14ac:dyDescent="0.25">
      <c r="A579" s="4">
        <v>43376</v>
      </c>
      <c r="B579" t="str">
        <f ca="1">IF(TODAY()&gt;=$A579,COUNTIFS(Board!K$3:K$1000,"&lt;="&amp;A579,Board!L$3:L$1000,"="&amp;""),"")</f>
        <v/>
      </c>
      <c r="C579" t="str">
        <f ca="1">IF(TODAY()&gt;=$A579,COUNTIFS(Board!L$3:L$1000,"&lt;="&amp;B579,Board!M$3:M$1000,"="&amp;""),"")</f>
        <v/>
      </c>
      <c r="D579" t="str">
        <f ca="1">IF(TODAY()&gt;=$A579,COUNTIFS(Board!M$3:M$1000,"&lt;="&amp;C579,Board!N$3:N$1000,"="&amp;""),"")</f>
        <v/>
      </c>
      <c r="E579" t="str">
        <f t="shared" ca="1" si="36"/>
        <v/>
      </c>
      <c r="F579" t="str">
        <f ca="1">IF(TODAY()&gt;=$A579,COUNTIFS(Board!N$3:N$1000,"&lt;="&amp;A579,Board!O$3:O$1000,"="&amp;""),"")</f>
        <v/>
      </c>
      <c r="G579" t="str">
        <f ca="1">IF(TODAY()&gt;=$A579,COUNTIFS(Board!O$3:O$1000,"&lt;="&amp;B579,Board!P$3:P$1000,"="&amp;""),"")</f>
        <v/>
      </c>
      <c r="H579" t="str">
        <f t="shared" ca="1" si="37"/>
        <v/>
      </c>
      <c r="I579" t="str">
        <f ca="1">IF(TODAY()&gt;=$A579,COUNTIFS(Board!P$3:P$1000,"&lt;="&amp;A579,Board!Q$3:Q$1000,"="&amp;""),"")</f>
        <v/>
      </c>
      <c r="J579" t="str">
        <f ca="1">IF(TODAY()&gt;=$A579,COUNTIFS(Board!Q$3:Q$1000,"&lt;="&amp;B579,Board!R$3:R$1000,"="&amp;""),"")</f>
        <v/>
      </c>
      <c r="K579" t="str">
        <f t="shared" ca="1" si="38"/>
        <v/>
      </c>
      <c r="L579" t="str">
        <f ca="1">IF(TODAY()&gt;=A579,COUNTIFS(Board!R$3:R$1000,"&lt;="&amp;A579),"")</f>
        <v/>
      </c>
      <c r="M579" t="str">
        <f t="shared" ca="1" si="35"/>
        <v/>
      </c>
    </row>
    <row r="580" spans="1:13" x14ac:dyDescent="0.25">
      <c r="A580" s="4">
        <v>43377</v>
      </c>
      <c r="B580" t="str">
        <f ca="1">IF(TODAY()&gt;=$A580,COUNTIFS(Board!K$3:K$1000,"&lt;="&amp;A580,Board!L$3:L$1000,"="&amp;""),"")</f>
        <v/>
      </c>
      <c r="C580" t="str">
        <f ca="1">IF(TODAY()&gt;=$A580,COUNTIFS(Board!L$3:L$1000,"&lt;="&amp;B580,Board!M$3:M$1000,"="&amp;""),"")</f>
        <v/>
      </c>
      <c r="D580" t="str">
        <f ca="1">IF(TODAY()&gt;=$A580,COUNTIFS(Board!M$3:M$1000,"&lt;="&amp;C580,Board!N$3:N$1000,"="&amp;""),"")</f>
        <v/>
      </c>
      <c r="E580" t="str">
        <f t="shared" ca="1" si="36"/>
        <v/>
      </c>
      <c r="F580" t="str">
        <f ca="1">IF(TODAY()&gt;=$A580,COUNTIFS(Board!N$3:N$1000,"&lt;="&amp;A580,Board!O$3:O$1000,"="&amp;""),"")</f>
        <v/>
      </c>
      <c r="G580" t="str">
        <f ca="1">IF(TODAY()&gt;=$A580,COUNTIFS(Board!O$3:O$1000,"&lt;="&amp;B580,Board!P$3:P$1000,"="&amp;""),"")</f>
        <v/>
      </c>
      <c r="H580" t="str">
        <f t="shared" ca="1" si="37"/>
        <v/>
      </c>
      <c r="I580" t="str">
        <f ca="1">IF(TODAY()&gt;=$A580,COUNTIFS(Board!P$3:P$1000,"&lt;="&amp;A580,Board!Q$3:Q$1000,"="&amp;""),"")</f>
        <v/>
      </c>
      <c r="J580" t="str">
        <f ca="1">IF(TODAY()&gt;=$A580,COUNTIFS(Board!Q$3:Q$1000,"&lt;="&amp;B580,Board!R$3:R$1000,"="&amp;""),"")</f>
        <v/>
      </c>
      <c r="K580" t="str">
        <f t="shared" ca="1" si="38"/>
        <v/>
      </c>
      <c r="L580" t="str">
        <f ca="1">IF(TODAY()&gt;=A580,COUNTIFS(Board!R$3:R$1000,"&lt;="&amp;A580),"")</f>
        <v/>
      </c>
      <c r="M580" t="str">
        <f t="shared" ref="M580:M634" ca="1" si="39">IF(TODAY()&gt;=A580,B580+E580+H580+K580+L580-L579,"")</f>
        <v/>
      </c>
    </row>
    <row r="581" spans="1:13" x14ac:dyDescent="0.25">
      <c r="A581" s="4">
        <v>43378</v>
      </c>
      <c r="B581" t="str">
        <f ca="1">IF(TODAY()&gt;=$A581,COUNTIFS(Board!K$3:K$1000,"&lt;="&amp;A581,Board!L$3:L$1000,"="&amp;""),"")</f>
        <v/>
      </c>
      <c r="C581" t="str">
        <f ca="1">IF(TODAY()&gt;=$A581,COUNTIFS(Board!L$3:L$1000,"&lt;="&amp;B581,Board!M$3:M$1000,"="&amp;""),"")</f>
        <v/>
      </c>
      <c r="D581" t="str">
        <f ca="1">IF(TODAY()&gt;=$A581,COUNTIFS(Board!M$3:M$1000,"&lt;="&amp;C581,Board!N$3:N$1000,"="&amp;""),"")</f>
        <v/>
      </c>
      <c r="E581" t="str">
        <f t="shared" ca="1" si="36"/>
        <v/>
      </c>
      <c r="F581" t="str">
        <f ca="1">IF(TODAY()&gt;=$A581,COUNTIFS(Board!N$3:N$1000,"&lt;="&amp;A581,Board!O$3:O$1000,"="&amp;""),"")</f>
        <v/>
      </c>
      <c r="G581" t="str">
        <f ca="1">IF(TODAY()&gt;=$A581,COUNTIFS(Board!O$3:O$1000,"&lt;="&amp;B581,Board!P$3:P$1000,"="&amp;""),"")</f>
        <v/>
      </c>
      <c r="H581" t="str">
        <f t="shared" ca="1" si="37"/>
        <v/>
      </c>
      <c r="I581" t="str">
        <f ca="1">IF(TODAY()&gt;=$A581,COUNTIFS(Board!P$3:P$1000,"&lt;="&amp;A581,Board!Q$3:Q$1000,"="&amp;""),"")</f>
        <v/>
      </c>
      <c r="J581" t="str">
        <f ca="1">IF(TODAY()&gt;=$A581,COUNTIFS(Board!Q$3:Q$1000,"&lt;="&amp;B581,Board!R$3:R$1000,"="&amp;""),"")</f>
        <v/>
      </c>
      <c r="K581" t="str">
        <f t="shared" ca="1" si="38"/>
        <v/>
      </c>
      <c r="L581" t="str">
        <f ca="1">IF(TODAY()&gt;=A581,COUNTIFS(Board!R$3:R$1000,"&lt;="&amp;A581),"")</f>
        <v/>
      </c>
      <c r="M581" t="str">
        <f t="shared" ca="1" si="39"/>
        <v/>
      </c>
    </row>
    <row r="582" spans="1:13" x14ac:dyDescent="0.25">
      <c r="A582" s="4">
        <v>43379</v>
      </c>
      <c r="B582" t="str">
        <f ca="1">IF(TODAY()&gt;=$A582,COUNTIFS(Board!K$3:K$1000,"&lt;="&amp;A582,Board!L$3:L$1000,"="&amp;""),"")</f>
        <v/>
      </c>
      <c r="C582" t="str">
        <f ca="1">IF(TODAY()&gt;=$A582,COUNTIFS(Board!L$3:L$1000,"&lt;="&amp;B582,Board!M$3:M$1000,"="&amp;""),"")</f>
        <v/>
      </c>
      <c r="D582" t="str">
        <f ca="1">IF(TODAY()&gt;=$A582,COUNTIFS(Board!M$3:M$1000,"&lt;="&amp;C582,Board!N$3:N$1000,"="&amp;""),"")</f>
        <v/>
      </c>
      <c r="E582" t="str">
        <f t="shared" ca="1" si="36"/>
        <v/>
      </c>
      <c r="F582" t="str">
        <f ca="1">IF(TODAY()&gt;=$A582,COUNTIFS(Board!N$3:N$1000,"&lt;="&amp;A582,Board!O$3:O$1000,"="&amp;""),"")</f>
        <v/>
      </c>
      <c r="G582" t="str">
        <f ca="1">IF(TODAY()&gt;=$A582,COUNTIFS(Board!O$3:O$1000,"&lt;="&amp;B582,Board!P$3:P$1000,"="&amp;""),"")</f>
        <v/>
      </c>
      <c r="H582" t="str">
        <f t="shared" ca="1" si="37"/>
        <v/>
      </c>
      <c r="I582" t="str">
        <f ca="1">IF(TODAY()&gt;=$A582,COUNTIFS(Board!P$3:P$1000,"&lt;="&amp;A582,Board!Q$3:Q$1000,"="&amp;""),"")</f>
        <v/>
      </c>
      <c r="J582" t="str">
        <f ca="1">IF(TODAY()&gt;=$A582,COUNTIFS(Board!Q$3:Q$1000,"&lt;="&amp;B582,Board!R$3:R$1000,"="&amp;""),"")</f>
        <v/>
      </c>
      <c r="K582" t="str">
        <f t="shared" ca="1" si="38"/>
        <v/>
      </c>
      <c r="L582" t="str">
        <f ca="1">IF(TODAY()&gt;=A582,COUNTIFS(Board!R$3:R$1000,"&lt;="&amp;A582),"")</f>
        <v/>
      </c>
      <c r="M582" t="str">
        <f t="shared" ca="1" si="39"/>
        <v/>
      </c>
    </row>
    <row r="583" spans="1:13" x14ac:dyDescent="0.25">
      <c r="A583" s="4">
        <v>43380</v>
      </c>
      <c r="B583" t="str">
        <f ca="1">IF(TODAY()&gt;=$A583,COUNTIFS(Board!K$3:K$1000,"&lt;="&amp;A583,Board!L$3:L$1000,"="&amp;""),"")</f>
        <v/>
      </c>
      <c r="C583" t="str">
        <f ca="1">IF(TODAY()&gt;=$A583,COUNTIFS(Board!L$3:L$1000,"&lt;="&amp;B583,Board!M$3:M$1000,"="&amp;""),"")</f>
        <v/>
      </c>
      <c r="D583" t="str">
        <f ca="1">IF(TODAY()&gt;=$A583,COUNTIFS(Board!M$3:M$1000,"&lt;="&amp;C583,Board!N$3:N$1000,"="&amp;""),"")</f>
        <v/>
      </c>
      <c r="E583" t="str">
        <f t="shared" ca="1" si="36"/>
        <v/>
      </c>
      <c r="F583" t="str">
        <f ca="1">IF(TODAY()&gt;=$A583,COUNTIFS(Board!N$3:N$1000,"&lt;="&amp;A583,Board!O$3:O$1000,"="&amp;""),"")</f>
        <v/>
      </c>
      <c r="G583" t="str">
        <f ca="1">IF(TODAY()&gt;=$A583,COUNTIFS(Board!O$3:O$1000,"&lt;="&amp;B583,Board!P$3:P$1000,"="&amp;""),"")</f>
        <v/>
      </c>
      <c r="H583" t="str">
        <f t="shared" ca="1" si="37"/>
        <v/>
      </c>
      <c r="I583" t="str">
        <f ca="1">IF(TODAY()&gt;=$A583,COUNTIFS(Board!P$3:P$1000,"&lt;="&amp;A583,Board!Q$3:Q$1000,"="&amp;""),"")</f>
        <v/>
      </c>
      <c r="J583" t="str">
        <f ca="1">IF(TODAY()&gt;=$A583,COUNTIFS(Board!Q$3:Q$1000,"&lt;="&amp;B583,Board!R$3:R$1000,"="&amp;""),"")</f>
        <v/>
      </c>
      <c r="K583" t="str">
        <f t="shared" ca="1" si="38"/>
        <v/>
      </c>
      <c r="L583" t="str">
        <f ca="1">IF(TODAY()&gt;=A583,COUNTIFS(Board!R$3:R$1000,"&lt;="&amp;A583),"")</f>
        <v/>
      </c>
      <c r="M583" t="str">
        <f t="shared" ca="1" si="39"/>
        <v/>
      </c>
    </row>
    <row r="584" spans="1:13" x14ac:dyDescent="0.25">
      <c r="A584" s="4">
        <v>43381</v>
      </c>
      <c r="B584" t="str">
        <f ca="1">IF(TODAY()&gt;=$A584,COUNTIFS(Board!K$3:K$1000,"&lt;="&amp;A584,Board!L$3:L$1000,"="&amp;""),"")</f>
        <v/>
      </c>
      <c r="C584" t="str">
        <f ca="1">IF(TODAY()&gt;=$A584,COUNTIFS(Board!L$3:L$1000,"&lt;="&amp;B584,Board!M$3:M$1000,"="&amp;""),"")</f>
        <v/>
      </c>
      <c r="D584" t="str">
        <f ca="1">IF(TODAY()&gt;=$A584,COUNTIFS(Board!M$3:M$1000,"&lt;="&amp;C584,Board!N$3:N$1000,"="&amp;""),"")</f>
        <v/>
      </c>
      <c r="E584" t="str">
        <f t="shared" ca="1" si="36"/>
        <v/>
      </c>
      <c r="F584" t="str">
        <f ca="1">IF(TODAY()&gt;=$A584,COUNTIFS(Board!N$3:N$1000,"&lt;="&amp;A584,Board!O$3:O$1000,"="&amp;""),"")</f>
        <v/>
      </c>
      <c r="G584" t="str">
        <f ca="1">IF(TODAY()&gt;=$A584,COUNTIFS(Board!O$3:O$1000,"&lt;="&amp;B584,Board!P$3:P$1000,"="&amp;""),"")</f>
        <v/>
      </c>
      <c r="H584" t="str">
        <f t="shared" ca="1" si="37"/>
        <v/>
      </c>
      <c r="I584" t="str">
        <f ca="1">IF(TODAY()&gt;=$A584,COUNTIFS(Board!P$3:P$1000,"&lt;="&amp;A584,Board!Q$3:Q$1000,"="&amp;""),"")</f>
        <v/>
      </c>
      <c r="J584" t="str">
        <f ca="1">IF(TODAY()&gt;=$A584,COUNTIFS(Board!Q$3:Q$1000,"&lt;="&amp;B584,Board!R$3:R$1000,"="&amp;""),"")</f>
        <v/>
      </c>
      <c r="K584" t="str">
        <f t="shared" ca="1" si="38"/>
        <v/>
      </c>
      <c r="L584" t="str">
        <f ca="1">IF(TODAY()&gt;=A584,COUNTIFS(Board!R$3:R$1000,"&lt;="&amp;A584),"")</f>
        <v/>
      </c>
      <c r="M584" t="str">
        <f t="shared" ca="1" si="39"/>
        <v/>
      </c>
    </row>
    <row r="585" spans="1:13" x14ac:dyDescent="0.25">
      <c r="A585" s="4">
        <v>43382</v>
      </c>
      <c r="B585" t="str">
        <f ca="1">IF(TODAY()&gt;=$A585,COUNTIFS(Board!K$3:K$1000,"&lt;="&amp;A585,Board!L$3:L$1000,"="&amp;""),"")</f>
        <v/>
      </c>
      <c r="C585" t="str">
        <f ca="1">IF(TODAY()&gt;=$A585,COUNTIFS(Board!L$3:L$1000,"&lt;="&amp;B585,Board!M$3:M$1000,"="&amp;""),"")</f>
        <v/>
      </c>
      <c r="D585" t="str">
        <f ca="1">IF(TODAY()&gt;=$A585,COUNTIFS(Board!M$3:M$1000,"&lt;="&amp;C585,Board!N$3:N$1000,"="&amp;""),"")</f>
        <v/>
      </c>
      <c r="E585" t="str">
        <f t="shared" ca="1" si="36"/>
        <v/>
      </c>
      <c r="F585" t="str">
        <f ca="1">IF(TODAY()&gt;=$A585,COUNTIFS(Board!N$3:N$1000,"&lt;="&amp;A585,Board!O$3:O$1000,"="&amp;""),"")</f>
        <v/>
      </c>
      <c r="G585" t="str">
        <f ca="1">IF(TODAY()&gt;=$A585,COUNTIFS(Board!O$3:O$1000,"&lt;="&amp;B585,Board!P$3:P$1000,"="&amp;""),"")</f>
        <v/>
      </c>
      <c r="H585" t="str">
        <f t="shared" ca="1" si="37"/>
        <v/>
      </c>
      <c r="I585" t="str">
        <f ca="1">IF(TODAY()&gt;=$A585,COUNTIFS(Board!P$3:P$1000,"&lt;="&amp;A585,Board!Q$3:Q$1000,"="&amp;""),"")</f>
        <v/>
      </c>
      <c r="J585" t="str">
        <f ca="1">IF(TODAY()&gt;=$A585,COUNTIFS(Board!Q$3:Q$1000,"&lt;="&amp;B585,Board!R$3:R$1000,"="&amp;""),"")</f>
        <v/>
      </c>
      <c r="K585" t="str">
        <f t="shared" ca="1" si="38"/>
        <v/>
      </c>
      <c r="L585" t="str">
        <f ca="1">IF(TODAY()&gt;=A585,COUNTIFS(Board!R$3:R$1000,"&lt;="&amp;A585),"")</f>
        <v/>
      </c>
      <c r="M585" t="str">
        <f t="shared" ca="1" si="39"/>
        <v/>
      </c>
    </row>
    <row r="586" spans="1:13" x14ac:dyDescent="0.25">
      <c r="A586" s="4">
        <v>43383</v>
      </c>
      <c r="B586" t="str">
        <f ca="1">IF(TODAY()&gt;=$A586,COUNTIFS(Board!K$3:K$1000,"&lt;="&amp;A586,Board!L$3:L$1000,"="&amp;""),"")</f>
        <v/>
      </c>
      <c r="C586" t="str">
        <f ca="1">IF(TODAY()&gt;=$A586,COUNTIFS(Board!L$3:L$1000,"&lt;="&amp;B586,Board!M$3:M$1000,"="&amp;""),"")</f>
        <v/>
      </c>
      <c r="D586" t="str">
        <f ca="1">IF(TODAY()&gt;=$A586,COUNTIFS(Board!M$3:M$1000,"&lt;="&amp;C586,Board!N$3:N$1000,"="&amp;""),"")</f>
        <v/>
      </c>
      <c r="E586" t="str">
        <f t="shared" ca="1" si="36"/>
        <v/>
      </c>
      <c r="F586" t="str">
        <f ca="1">IF(TODAY()&gt;=$A586,COUNTIFS(Board!N$3:N$1000,"&lt;="&amp;A586,Board!O$3:O$1000,"="&amp;""),"")</f>
        <v/>
      </c>
      <c r="G586" t="str">
        <f ca="1">IF(TODAY()&gt;=$A586,COUNTIFS(Board!O$3:O$1000,"&lt;="&amp;B586,Board!P$3:P$1000,"="&amp;""),"")</f>
        <v/>
      </c>
      <c r="H586" t="str">
        <f t="shared" ca="1" si="37"/>
        <v/>
      </c>
      <c r="I586" t="str">
        <f ca="1">IF(TODAY()&gt;=$A586,COUNTIFS(Board!P$3:P$1000,"&lt;="&amp;A586,Board!Q$3:Q$1000,"="&amp;""),"")</f>
        <v/>
      </c>
      <c r="J586" t="str">
        <f ca="1">IF(TODAY()&gt;=$A586,COUNTIFS(Board!Q$3:Q$1000,"&lt;="&amp;B586,Board!R$3:R$1000,"="&amp;""),"")</f>
        <v/>
      </c>
      <c r="K586" t="str">
        <f t="shared" ca="1" si="38"/>
        <v/>
      </c>
      <c r="L586" t="str">
        <f ca="1">IF(TODAY()&gt;=A586,COUNTIFS(Board!R$3:R$1000,"&lt;="&amp;A586),"")</f>
        <v/>
      </c>
      <c r="M586" t="str">
        <f t="shared" ca="1" si="39"/>
        <v/>
      </c>
    </row>
    <row r="587" spans="1:13" x14ac:dyDescent="0.25">
      <c r="A587" s="4">
        <v>43384</v>
      </c>
      <c r="B587" t="str">
        <f ca="1">IF(TODAY()&gt;=$A587,COUNTIFS(Board!K$3:K$1000,"&lt;="&amp;A587,Board!L$3:L$1000,"="&amp;""),"")</f>
        <v/>
      </c>
      <c r="C587" t="str">
        <f ca="1">IF(TODAY()&gt;=$A587,COUNTIFS(Board!L$3:L$1000,"&lt;="&amp;B587,Board!M$3:M$1000,"="&amp;""),"")</f>
        <v/>
      </c>
      <c r="D587" t="str">
        <f ca="1">IF(TODAY()&gt;=$A587,COUNTIFS(Board!M$3:M$1000,"&lt;="&amp;C587,Board!N$3:N$1000,"="&amp;""),"")</f>
        <v/>
      </c>
      <c r="E587" t="str">
        <f t="shared" ca="1" si="36"/>
        <v/>
      </c>
      <c r="F587" t="str">
        <f ca="1">IF(TODAY()&gt;=$A587,COUNTIFS(Board!N$3:N$1000,"&lt;="&amp;A587,Board!O$3:O$1000,"="&amp;""),"")</f>
        <v/>
      </c>
      <c r="G587" t="str">
        <f ca="1">IF(TODAY()&gt;=$A587,COUNTIFS(Board!O$3:O$1000,"&lt;="&amp;B587,Board!P$3:P$1000,"="&amp;""),"")</f>
        <v/>
      </c>
      <c r="H587" t="str">
        <f t="shared" ca="1" si="37"/>
        <v/>
      </c>
      <c r="I587" t="str">
        <f ca="1">IF(TODAY()&gt;=$A587,COUNTIFS(Board!P$3:P$1000,"&lt;="&amp;A587,Board!Q$3:Q$1000,"="&amp;""),"")</f>
        <v/>
      </c>
      <c r="J587" t="str">
        <f ca="1">IF(TODAY()&gt;=$A587,COUNTIFS(Board!Q$3:Q$1000,"&lt;="&amp;B587,Board!R$3:R$1000,"="&amp;""),"")</f>
        <v/>
      </c>
      <c r="K587" t="str">
        <f t="shared" ca="1" si="38"/>
        <v/>
      </c>
      <c r="L587" t="str">
        <f ca="1">IF(TODAY()&gt;=A587,COUNTIFS(Board!R$3:R$1000,"&lt;="&amp;A587),"")</f>
        <v/>
      </c>
      <c r="M587" t="str">
        <f t="shared" ca="1" si="39"/>
        <v/>
      </c>
    </row>
    <row r="588" spans="1:13" x14ac:dyDescent="0.25">
      <c r="A588" s="4">
        <v>43385</v>
      </c>
      <c r="B588" t="str">
        <f ca="1">IF(TODAY()&gt;=$A588,COUNTIFS(Board!K$3:K$1000,"&lt;="&amp;A588,Board!L$3:L$1000,"="&amp;""),"")</f>
        <v/>
      </c>
      <c r="C588" t="str">
        <f ca="1">IF(TODAY()&gt;=$A588,COUNTIFS(Board!L$3:L$1000,"&lt;="&amp;B588,Board!M$3:M$1000,"="&amp;""),"")</f>
        <v/>
      </c>
      <c r="D588" t="str">
        <f ca="1">IF(TODAY()&gt;=$A588,COUNTIFS(Board!M$3:M$1000,"&lt;="&amp;C588,Board!N$3:N$1000,"="&amp;""),"")</f>
        <v/>
      </c>
      <c r="E588" t="str">
        <f t="shared" ca="1" si="36"/>
        <v/>
      </c>
      <c r="F588" t="str">
        <f ca="1">IF(TODAY()&gt;=$A588,COUNTIFS(Board!N$3:N$1000,"&lt;="&amp;A588,Board!O$3:O$1000,"="&amp;""),"")</f>
        <v/>
      </c>
      <c r="G588" t="str">
        <f ca="1">IF(TODAY()&gt;=$A588,COUNTIFS(Board!O$3:O$1000,"&lt;="&amp;B588,Board!P$3:P$1000,"="&amp;""),"")</f>
        <v/>
      </c>
      <c r="H588" t="str">
        <f t="shared" ca="1" si="37"/>
        <v/>
      </c>
      <c r="I588" t="str">
        <f ca="1">IF(TODAY()&gt;=$A588,COUNTIFS(Board!P$3:P$1000,"&lt;="&amp;A588,Board!Q$3:Q$1000,"="&amp;""),"")</f>
        <v/>
      </c>
      <c r="J588" t="str">
        <f ca="1">IF(TODAY()&gt;=$A588,COUNTIFS(Board!Q$3:Q$1000,"&lt;="&amp;B588,Board!R$3:R$1000,"="&amp;""),"")</f>
        <v/>
      </c>
      <c r="K588" t="str">
        <f t="shared" ca="1" si="38"/>
        <v/>
      </c>
      <c r="L588" t="str">
        <f ca="1">IF(TODAY()&gt;=A588,COUNTIFS(Board!R$3:R$1000,"&lt;="&amp;A588),"")</f>
        <v/>
      </c>
      <c r="M588" t="str">
        <f t="shared" ca="1" si="39"/>
        <v/>
      </c>
    </row>
    <row r="589" spans="1:13" x14ac:dyDescent="0.25">
      <c r="A589" s="4">
        <v>43386</v>
      </c>
      <c r="B589" t="str">
        <f ca="1">IF(TODAY()&gt;=$A589,COUNTIFS(Board!K$3:K$1000,"&lt;="&amp;A589,Board!L$3:L$1000,"="&amp;""),"")</f>
        <v/>
      </c>
      <c r="C589" t="str">
        <f ca="1">IF(TODAY()&gt;=$A589,COUNTIFS(Board!L$3:L$1000,"&lt;="&amp;B589,Board!M$3:M$1000,"="&amp;""),"")</f>
        <v/>
      </c>
      <c r="D589" t="str">
        <f ca="1">IF(TODAY()&gt;=$A589,COUNTIFS(Board!M$3:M$1000,"&lt;="&amp;C589,Board!N$3:N$1000,"="&amp;""),"")</f>
        <v/>
      </c>
      <c r="E589" t="str">
        <f t="shared" ca="1" si="36"/>
        <v/>
      </c>
      <c r="F589" t="str">
        <f ca="1">IF(TODAY()&gt;=$A589,COUNTIFS(Board!N$3:N$1000,"&lt;="&amp;A589,Board!O$3:O$1000,"="&amp;""),"")</f>
        <v/>
      </c>
      <c r="G589" t="str">
        <f ca="1">IF(TODAY()&gt;=$A589,COUNTIFS(Board!O$3:O$1000,"&lt;="&amp;B589,Board!P$3:P$1000,"="&amp;""),"")</f>
        <v/>
      </c>
      <c r="H589" t="str">
        <f t="shared" ca="1" si="37"/>
        <v/>
      </c>
      <c r="I589" t="str">
        <f ca="1">IF(TODAY()&gt;=$A589,COUNTIFS(Board!P$3:P$1000,"&lt;="&amp;A589,Board!Q$3:Q$1000,"="&amp;""),"")</f>
        <v/>
      </c>
      <c r="J589" t="str">
        <f ca="1">IF(TODAY()&gt;=$A589,COUNTIFS(Board!Q$3:Q$1000,"&lt;="&amp;B589,Board!R$3:R$1000,"="&amp;""),"")</f>
        <v/>
      </c>
      <c r="K589" t="str">
        <f t="shared" ca="1" si="38"/>
        <v/>
      </c>
      <c r="L589" t="str">
        <f ca="1">IF(TODAY()&gt;=A589,COUNTIFS(Board!R$3:R$1000,"&lt;="&amp;A589),"")</f>
        <v/>
      </c>
      <c r="M589" t="str">
        <f t="shared" ca="1" si="39"/>
        <v/>
      </c>
    </row>
    <row r="590" spans="1:13" x14ac:dyDescent="0.25">
      <c r="A590" s="4">
        <v>43387</v>
      </c>
      <c r="B590" t="str">
        <f ca="1">IF(TODAY()&gt;=$A590,COUNTIFS(Board!K$3:K$1000,"&lt;="&amp;A590,Board!L$3:L$1000,"="&amp;""),"")</f>
        <v/>
      </c>
      <c r="C590" t="str">
        <f ca="1">IF(TODAY()&gt;=$A590,COUNTIFS(Board!L$3:L$1000,"&lt;="&amp;B590,Board!M$3:M$1000,"="&amp;""),"")</f>
        <v/>
      </c>
      <c r="D590" t="str">
        <f ca="1">IF(TODAY()&gt;=$A590,COUNTIFS(Board!M$3:M$1000,"&lt;="&amp;C590,Board!N$3:N$1000,"="&amp;""),"")</f>
        <v/>
      </c>
      <c r="E590" t="str">
        <f t="shared" ca="1" si="36"/>
        <v/>
      </c>
      <c r="F590" t="str">
        <f ca="1">IF(TODAY()&gt;=$A590,COUNTIFS(Board!N$3:N$1000,"&lt;="&amp;A590,Board!O$3:O$1000,"="&amp;""),"")</f>
        <v/>
      </c>
      <c r="G590" t="str">
        <f ca="1">IF(TODAY()&gt;=$A590,COUNTIFS(Board!O$3:O$1000,"&lt;="&amp;B590,Board!P$3:P$1000,"="&amp;""),"")</f>
        <v/>
      </c>
      <c r="H590" t="str">
        <f t="shared" ca="1" si="37"/>
        <v/>
      </c>
      <c r="I590" t="str">
        <f ca="1">IF(TODAY()&gt;=$A590,COUNTIFS(Board!P$3:P$1000,"&lt;="&amp;A590,Board!Q$3:Q$1000,"="&amp;""),"")</f>
        <v/>
      </c>
      <c r="J590" t="str">
        <f ca="1">IF(TODAY()&gt;=$A590,COUNTIFS(Board!Q$3:Q$1000,"&lt;="&amp;B590,Board!R$3:R$1000,"="&amp;""),"")</f>
        <v/>
      </c>
      <c r="K590" t="str">
        <f t="shared" ca="1" si="38"/>
        <v/>
      </c>
      <c r="L590" t="str">
        <f ca="1">IF(TODAY()&gt;=A590,COUNTIFS(Board!R$3:R$1000,"&lt;="&amp;A590),"")</f>
        <v/>
      </c>
      <c r="M590" t="str">
        <f t="shared" ca="1" si="39"/>
        <v/>
      </c>
    </row>
    <row r="591" spans="1:13" x14ac:dyDescent="0.25">
      <c r="A591" s="4">
        <v>43388</v>
      </c>
      <c r="B591" t="str">
        <f ca="1">IF(TODAY()&gt;=$A591,COUNTIFS(Board!K$3:K$1000,"&lt;="&amp;A591,Board!L$3:L$1000,"="&amp;""),"")</f>
        <v/>
      </c>
      <c r="C591" t="str">
        <f ca="1">IF(TODAY()&gt;=$A591,COUNTIFS(Board!L$3:L$1000,"&lt;="&amp;B591,Board!M$3:M$1000,"="&amp;""),"")</f>
        <v/>
      </c>
      <c r="D591" t="str">
        <f ca="1">IF(TODAY()&gt;=$A591,COUNTIFS(Board!M$3:M$1000,"&lt;="&amp;C591,Board!N$3:N$1000,"="&amp;""),"")</f>
        <v/>
      </c>
      <c r="E591" t="str">
        <f t="shared" ref="E591:E634" ca="1" si="40">IF(D591&lt;&gt;"",SUM(C591:D591),"")</f>
        <v/>
      </c>
      <c r="F591" t="str">
        <f ca="1">IF(TODAY()&gt;=$A591,COUNTIFS(Board!N$3:N$1000,"&lt;="&amp;A591,Board!O$3:O$1000,"="&amp;""),"")</f>
        <v/>
      </c>
      <c r="G591" t="str">
        <f ca="1">IF(TODAY()&gt;=$A591,COUNTIFS(Board!O$3:O$1000,"&lt;="&amp;B591,Board!P$3:P$1000,"="&amp;""),"")</f>
        <v/>
      </c>
      <c r="H591" t="str">
        <f t="shared" ref="H591:H634" ca="1" si="41">IF(G591&lt;&gt;"",SUM(F591:G591),"")</f>
        <v/>
      </c>
      <c r="I591" t="str">
        <f ca="1">IF(TODAY()&gt;=$A591,COUNTIFS(Board!P$3:P$1000,"&lt;="&amp;A591,Board!Q$3:Q$1000,"="&amp;""),"")</f>
        <v/>
      </c>
      <c r="J591" t="str">
        <f ca="1">IF(TODAY()&gt;=$A591,COUNTIFS(Board!Q$3:Q$1000,"&lt;="&amp;B591,Board!R$3:R$1000,"="&amp;""),"")</f>
        <v/>
      </c>
      <c r="K591" t="str">
        <f t="shared" ref="K591:K634" ca="1" si="42">IF(J591&lt;&gt;"",SUM(I591:J591),"")</f>
        <v/>
      </c>
      <c r="L591" t="str">
        <f ca="1">IF(TODAY()&gt;=A591,COUNTIFS(Board!R$3:R$1000,"&lt;="&amp;A591),"")</f>
        <v/>
      </c>
      <c r="M591" t="str">
        <f t="shared" ca="1" si="39"/>
        <v/>
      </c>
    </row>
    <row r="592" spans="1:13" x14ac:dyDescent="0.25">
      <c r="A592" s="4">
        <v>43389</v>
      </c>
      <c r="B592" t="str">
        <f ca="1">IF(TODAY()&gt;=$A592,COUNTIFS(Board!K$3:K$1000,"&lt;="&amp;A592,Board!L$3:L$1000,"="&amp;""),"")</f>
        <v/>
      </c>
      <c r="C592" t="str">
        <f ca="1">IF(TODAY()&gt;=$A592,COUNTIFS(Board!L$3:L$1000,"&lt;="&amp;B592,Board!M$3:M$1000,"="&amp;""),"")</f>
        <v/>
      </c>
      <c r="D592" t="str">
        <f ca="1">IF(TODAY()&gt;=$A592,COUNTIFS(Board!M$3:M$1000,"&lt;="&amp;C592,Board!N$3:N$1000,"="&amp;""),"")</f>
        <v/>
      </c>
      <c r="E592" t="str">
        <f t="shared" ca="1" si="40"/>
        <v/>
      </c>
      <c r="F592" t="str">
        <f ca="1">IF(TODAY()&gt;=$A592,COUNTIFS(Board!N$3:N$1000,"&lt;="&amp;A592,Board!O$3:O$1000,"="&amp;""),"")</f>
        <v/>
      </c>
      <c r="G592" t="str">
        <f ca="1">IF(TODAY()&gt;=$A592,COUNTIFS(Board!O$3:O$1000,"&lt;="&amp;B592,Board!P$3:P$1000,"="&amp;""),"")</f>
        <v/>
      </c>
      <c r="H592" t="str">
        <f t="shared" ca="1" si="41"/>
        <v/>
      </c>
      <c r="I592" t="str">
        <f ca="1">IF(TODAY()&gt;=$A592,COUNTIFS(Board!P$3:P$1000,"&lt;="&amp;A592,Board!Q$3:Q$1000,"="&amp;""),"")</f>
        <v/>
      </c>
      <c r="J592" t="str">
        <f ca="1">IF(TODAY()&gt;=$A592,COUNTIFS(Board!Q$3:Q$1000,"&lt;="&amp;B592,Board!R$3:R$1000,"="&amp;""),"")</f>
        <v/>
      </c>
      <c r="K592" t="str">
        <f t="shared" ca="1" si="42"/>
        <v/>
      </c>
      <c r="L592" t="str">
        <f ca="1">IF(TODAY()&gt;=A592,COUNTIFS(Board!R$3:R$1000,"&lt;="&amp;A592),"")</f>
        <v/>
      </c>
      <c r="M592" t="str">
        <f t="shared" ca="1" si="39"/>
        <v/>
      </c>
    </row>
    <row r="593" spans="1:13" x14ac:dyDescent="0.25">
      <c r="A593" s="4">
        <v>43390</v>
      </c>
      <c r="B593" t="str">
        <f ca="1">IF(TODAY()&gt;=$A593,COUNTIFS(Board!K$3:K$1000,"&lt;="&amp;A593,Board!L$3:L$1000,"="&amp;""),"")</f>
        <v/>
      </c>
      <c r="C593" t="str">
        <f ca="1">IF(TODAY()&gt;=$A593,COUNTIFS(Board!L$3:L$1000,"&lt;="&amp;B593,Board!M$3:M$1000,"="&amp;""),"")</f>
        <v/>
      </c>
      <c r="D593" t="str">
        <f ca="1">IF(TODAY()&gt;=$A593,COUNTIFS(Board!M$3:M$1000,"&lt;="&amp;C593,Board!N$3:N$1000,"="&amp;""),"")</f>
        <v/>
      </c>
      <c r="E593" t="str">
        <f t="shared" ca="1" si="40"/>
        <v/>
      </c>
      <c r="F593" t="str">
        <f ca="1">IF(TODAY()&gt;=$A593,COUNTIFS(Board!N$3:N$1000,"&lt;="&amp;A593,Board!O$3:O$1000,"="&amp;""),"")</f>
        <v/>
      </c>
      <c r="G593" t="str">
        <f ca="1">IF(TODAY()&gt;=$A593,COUNTIFS(Board!O$3:O$1000,"&lt;="&amp;B593,Board!P$3:P$1000,"="&amp;""),"")</f>
        <v/>
      </c>
      <c r="H593" t="str">
        <f t="shared" ca="1" si="41"/>
        <v/>
      </c>
      <c r="I593" t="str">
        <f ca="1">IF(TODAY()&gt;=$A593,COUNTIFS(Board!P$3:P$1000,"&lt;="&amp;A593,Board!Q$3:Q$1000,"="&amp;""),"")</f>
        <v/>
      </c>
      <c r="J593" t="str">
        <f ca="1">IF(TODAY()&gt;=$A593,COUNTIFS(Board!Q$3:Q$1000,"&lt;="&amp;B593,Board!R$3:R$1000,"="&amp;""),"")</f>
        <v/>
      </c>
      <c r="K593" t="str">
        <f t="shared" ca="1" si="42"/>
        <v/>
      </c>
      <c r="L593" t="str">
        <f ca="1">IF(TODAY()&gt;=A593,COUNTIFS(Board!R$3:R$1000,"&lt;="&amp;A593),"")</f>
        <v/>
      </c>
      <c r="M593" t="str">
        <f t="shared" ca="1" si="39"/>
        <v/>
      </c>
    </row>
    <row r="594" spans="1:13" x14ac:dyDescent="0.25">
      <c r="A594" s="4">
        <v>43391</v>
      </c>
      <c r="B594" t="str">
        <f ca="1">IF(TODAY()&gt;=$A594,COUNTIFS(Board!K$3:K$1000,"&lt;="&amp;A594,Board!L$3:L$1000,"="&amp;""),"")</f>
        <v/>
      </c>
      <c r="C594" t="str">
        <f ca="1">IF(TODAY()&gt;=$A594,COUNTIFS(Board!L$3:L$1000,"&lt;="&amp;B594,Board!M$3:M$1000,"="&amp;""),"")</f>
        <v/>
      </c>
      <c r="D594" t="str">
        <f ca="1">IF(TODAY()&gt;=$A594,COUNTIFS(Board!M$3:M$1000,"&lt;="&amp;C594,Board!N$3:N$1000,"="&amp;""),"")</f>
        <v/>
      </c>
      <c r="E594" t="str">
        <f t="shared" ca="1" si="40"/>
        <v/>
      </c>
      <c r="F594" t="str">
        <f ca="1">IF(TODAY()&gt;=$A594,COUNTIFS(Board!N$3:N$1000,"&lt;="&amp;A594,Board!O$3:O$1000,"="&amp;""),"")</f>
        <v/>
      </c>
      <c r="G594" t="str">
        <f ca="1">IF(TODAY()&gt;=$A594,COUNTIFS(Board!O$3:O$1000,"&lt;="&amp;B594,Board!P$3:P$1000,"="&amp;""),"")</f>
        <v/>
      </c>
      <c r="H594" t="str">
        <f t="shared" ca="1" si="41"/>
        <v/>
      </c>
      <c r="I594" t="str">
        <f ca="1">IF(TODAY()&gt;=$A594,COUNTIFS(Board!P$3:P$1000,"&lt;="&amp;A594,Board!Q$3:Q$1000,"="&amp;""),"")</f>
        <v/>
      </c>
      <c r="J594" t="str">
        <f ca="1">IF(TODAY()&gt;=$A594,COUNTIFS(Board!Q$3:Q$1000,"&lt;="&amp;B594,Board!R$3:R$1000,"="&amp;""),"")</f>
        <v/>
      </c>
      <c r="K594" t="str">
        <f t="shared" ca="1" si="42"/>
        <v/>
      </c>
      <c r="L594" t="str">
        <f ca="1">IF(TODAY()&gt;=A594,COUNTIFS(Board!R$3:R$1000,"&lt;="&amp;A594),"")</f>
        <v/>
      </c>
      <c r="M594" t="str">
        <f t="shared" ca="1" si="39"/>
        <v/>
      </c>
    </row>
    <row r="595" spans="1:13" x14ac:dyDescent="0.25">
      <c r="A595" s="4">
        <v>43392</v>
      </c>
      <c r="B595" t="str">
        <f ca="1">IF(TODAY()&gt;=$A595,COUNTIFS(Board!K$3:K$1000,"&lt;="&amp;A595,Board!L$3:L$1000,"="&amp;""),"")</f>
        <v/>
      </c>
      <c r="C595" t="str">
        <f ca="1">IF(TODAY()&gt;=$A595,COUNTIFS(Board!L$3:L$1000,"&lt;="&amp;B595,Board!M$3:M$1000,"="&amp;""),"")</f>
        <v/>
      </c>
      <c r="D595" t="str">
        <f ca="1">IF(TODAY()&gt;=$A595,COUNTIFS(Board!M$3:M$1000,"&lt;="&amp;C595,Board!N$3:N$1000,"="&amp;""),"")</f>
        <v/>
      </c>
      <c r="E595" t="str">
        <f t="shared" ca="1" si="40"/>
        <v/>
      </c>
      <c r="F595" t="str">
        <f ca="1">IF(TODAY()&gt;=$A595,COUNTIFS(Board!N$3:N$1000,"&lt;="&amp;A595,Board!O$3:O$1000,"="&amp;""),"")</f>
        <v/>
      </c>
      <c r="G595" t="str">
        <f ca="1">IF(TODAY()&gt;=$A595,COUNTIFS(Board!O$3:O$1000,"&lt;="&amp;B595,Board!P$3:P$1000,"="&amp;""),"")</f>
        <v/>
      </c>
      <c r="H595" t="str">
        <f t="shared" ca="1" si="41"/>
        <v/>
      </c>
      <c r="I595" t="str">
        <f ca="1">IF(TODAY()&gt;=$A595,COUNTIFS(Board!P$3:P$1000,"&lt;="&amp;A595,Board!Q$3:Q$1000,"="&amp;""),"")</f>
        <v/>
      </c>
      <c r="J595" t="str">
        <f ca="1">IF(TODAY()&gt;=$A595,COUNTIFS(Board!Q$3:Q$1000,"&lt;="&amp;B595,Board!R$3:R$1000,"="&amp;""),"")</f>
        <v/>
      </c>
      <c r="K595" t="str">
        <f t="shared" ca="1" si="42"/>
        <v/>
      </c>
      <c r="L595" t="str">
        <f ca="1">IF(TODAY()&gt;=A595,COUNTIFS(Board!R$3:R$1000,"&lt;="&amp;A595),"")</f>
        <v/>
      </c>
      <c r="M595" t="str">
        <f t="shared" ca="1" si="39"/>
        <v/>
      </c>
    </row>
    <row r="596" spans="1:13" x14ac:dyDescent="0.25">
      <c r="A596" s="4">
        <v>43393</v>
      </c>
      <c r="B596" t="str">
        <f ca="1">IF(TODAY()&gt;=$A596,COUNTIFS(Board!K$3:K$1000,"&lt;="&amp;A596,Board!L$3:L$1000,"="&amp;""),"")</f>
        <v/>
      </c>
      <c r="C596" t="str">
        <f ca="1">IF(TODAY()&gt;=$A596,COUNTIFS(Board!L$3:L$1000,"&lt;="&amp;B596,Board!M$3:M$1000,"="&amp;""),"")</f>
        <v/>
      </c>
      <c r="D596" t="str">
        <f ca="1">IF(TODAY()&gt;=$A596,COUNTIFS(Board!M$3:M$1000,"&lt;="&amp;C596,Board!N$3:N$1000,"="&amp;""),"")</f>
        <v/>
      </c>
      <c r="E596" t="str">
        <f t="shared" ca="1" si="40"/>
        <v/>
      </c>
      <c r="F596" t="str">
        <f ca="1">IF(TODAY()&gt;=$A596,COUNTIFS(Board!N$3:N$1000,"&lt;="&amp;A596,Board!O$3:O$1000,"="&amp;""),"")</f>
        <v/>
      </c>
      <c r="G596" t="str">
        <f ca="1">IF(TODAY()&gt;=$A596,COUNTIFS(Board!O$3:O$1000,"&lt;="&amp;B596,Board!P$3:P$1000,"="&amp;""),"")</f>
        <v/>
      </c>
      <c r="H596" t="str">
        <f t="shared" ca="1" si="41"/>
        <v/>
      </c>
      <c r="I596" t="str">
        <f ca="1">IF(TODAY()&gt;=$A596,COUNTIFS(Board!P$3:P$1000,"&lt;="&amp;A596,Board!Q$3:Q$1000,"="&amp;""),"")</f>
        <v/>
      </c>
      <c r="J596" t="str">
        <f ca="1">IF(TODAY()&gt;=$A596,COUNTIFS(Board!Q$3:Q$1000,"&lt;="&amp;B596,Board!R$3:R$1000,"="&amp;""),"")</f>
        <v/>
      </c>
      <c r="K596" t="str">
        <f t="shared" ca="1" si="42"/>
        <v/>
      </c>
      <c r="L596" t="str">
        <f ca="1">IF(TODAY()&gt;=A596,COUNTIFS(Board!R$3:R$1000,"&lt;="&amp;A596),"")</f>
        <v/>
      </c>
      <c r="M596" t="str">
        <f t="shared" ca="1" si="39"/>
        <v/>
      </c>
    </row>
    <row r="597" spans="1:13" x14ac:dyDescent="0.25">
      <c r="A597" s="4">
        <v>43394</v>
      </c>
      <c r="B597" t="str">
        <f ca="1">IF(TODAY()&gt;=$A597,COUNTIFS(Board!K$3:K$1000,"&lt;="&amp;A597,Board!L$3:L$1000,"="&amp;""),"")</f>
        <v/>
      </c>
      <c r="C597" t="str">
        <f ca="1">IF(TODAY()&gt;=$A597,COUNTIFS(Board!L$3:L$1000,"&lt;="&amp;B597,Board!M$3:M$1000,"="&amp;""),"")</f>
        <v/>
      </c>
      <c r="D597" t="str">
        <f ca="1">IF(TODAY()&gt;=$A597,COUNTIFS(Board!M$3:M$1000,"&lt;="&amp;C597,Board!N$3:N$1000,"="&amp;""),"")</f>
        <v/>
      </c>
      <c r="E597" t="str">
        <f t="shared" ca="1" si="40"/>
        <v/>
      </c>
      <c r="F597" t="str">
        <f ca="1">IF(TODAY()&gt;=$A597,COUNTIFS(Board!N$3:N$1000,"&lt;="&amp;A597,Board!O$3:O$1000,"="&amp;""),"")</f>
        <v/>
      </c>
      <c r="G597" t="str">
        <f ca="1">IF(TODAY()&gt;=$A597,COUNTIFS(Board!O$3:O$1000,"&lt;="&amp;B597,Board!P$3:P$1000,"="&amp;""),"")</f>
        <v/>
      </c>
      <c r="H597" t="str">
        <f t="shared" ca="1" si="41"/>
        <v/>
      </c>
      <c r="I597" t="str">
        <f ca="1">IF(TODAY()&gt;=$A597,COUNTIFS(Board!P$3:P$1000,"&lt;="&amp;A597,Board!Q$3:Q$1000,"="&amp;""),"")</f>
        <v/>
      </c>
      <c r="J597" t="str">
        <f ca="1">IF(TODAY()&gt;=$A597,COUNTIFS(Board!Q$3:Q$1000,"&lt;="&amp;B597,Board!R$3:R$1000,"="&amp;""),"")</f>
        <v/>
      </c>
      <c r="K597" t="str">
        <f t="shared" ca="1" si="42"/>
        <v/>
      </c>
      <c r="L597" t="str">
        <f ca="1">IF(TODAY()&gt;=A597,COUNTIFS(Board!R$3:R$1000,"&lt;="&amp;A597),"")</f>
        <v/>
      </c>
      <c r="M597" t="str">
        <f t="shared" ca="1" si="39"/>
        <v/>
      </c>
    </row>
    <row r="598" spans="1:13" x14ac:dyDescent="0.25">
      <c r="A598" s="4">
        <v>43395</v>
      </c>
      <c r="B598" t="str">
        <f ca="1">IF(TODAY()&gt;=$A598,COUNTIFS(Board!K$3:K$1000,"&lt;="&amp;A598,Board!L$3:L$1000,"="&amp;""),"")</f>
        <v/>
      </c>
      <c r="C598" t="str">
        <f ca="1">IF(TODAY()&gt;=$A598,COUNTIFS(Board!L$3:L$1000,"&lt;="&amp;B598,Board!M$3:M$1000,"="&amp;""),"")</f>
        <v/>
      </c>
      <c r="D598" t="str">
        <f ca="1">IF(TODAY()&gt;=$A598,COUNTIFS(Board!M$3:M$1000,"&lt;="&amp;C598,Board!N$3:N$1000,"="&amp;""),"")</f>
        <v/>
      </c>
      <c r="E598" t="str">
        <f t="shared" ca="1" si="40"/>
        <v/>
      </c>
      <c r="F598" t="str">
        <f ca="1">IF(TODAY()&gt;=$A598,COUNTIFS(Board!N$3:N$1000,"&lt;="&amp;A598,Board!O$3:O$1000,"="&amp;""),"")</f>
        <v/>
      </c>
      <c r="G598" t="str">
        <f ca="1">IF(TODAY()&gt;=$A598,COUNTIFS(Board!O$3:O$1000,"&lt;="&amp;B598,Board!P$3:P$1000,"="&amp;""),"")</f>
        <v/>
      </c>
      <c r="H598" t="str">
        <f t="shared" ca="1" si="41"/>
        <v/>
      </c>
      <c r="I598" t="str">
        <f ca="1">IF(TODAY()&gt;=$A598,COUNTIFS(Board!P$3:P$1000,"&lt;="&amp;A598,Board!Q$3:Q$1000,"="&amp;""),"")</f>
        <v/>
      </c>
      <c r="J598" t="str">
        <f ca="1">IF(TODAY()&gt;=$A598,COUNTIFS(Board!Q$3:Q$1000,"&lt;="&amp;B598,Board!R$3:R$1000,"="&amp;""),"")</f>
        <v/>
      </c>
      <c r="K598" t="str">
        <f t="shared" ca="1" si="42"/>
        <v/>
      </c>
      <c r="L598" t="str">
        <f ca="1">IF(TODAY()&gt;=A598,COUNTIFS(Board!R$3:R$1000,"&lt;="&amp;A598),"")</f>
        <v/>
      </c>
      <c r="M598" t="str">
        <f t="shared" ca="1" si="39"/>
        <v/>
      </c>
    </row>
    <row r="599" spans="1:13" x14ac:dyDescent="0.25">
      <c r="A599" s="4">
        <v>43396</v>
      </c>
      <c r="B599" t="str">
        <f ca="1">IF(TODAY()&gt;=$A599,COUNTIFS(Board!K$3:K$1000,"&lt;="&amp;A599,Board!L$3:L$1000,"="&amp;""),"")</f>
        <v/>
      </c>
      <c r="C599" t="str">
        <f ca="1">IF(TODAY()&gt;=$A599,COUNTIFS(Board!L$3:L$1000,"&lt;="&amp;B599,Board!M$3:M$1000,"="&amp;""),"")</f>
        <v/>
      </c>
      <c r="D599" t="str">
        <f ca="1">IF(TODAY()&gt;=$A599,COUNTIFS(Board!M$3:M$1000,"&lt;="&amp;C599,Board!N$3:N$1000,"="&amp;""),"")</f>
        <v/>
      </c>
      <c r="E599" t="str">
        <f t="shared" ca="1" si="40"/>
        <v/>
      </c>
      <c r="F599" t="str">
        <f ca="1">IF(TODAY()&gt;=$A599,COUNTIFS(Board!N$3:N$1000,"&lt;="&amp;A599,Board!O$3:O$1000,"="&amp;""),"")</f>
        <v/>
      </c>
      <c r="G599" t="str">
        <f ca="1">IF(TODAY()&gt;=$A599,COUNTIFS(Board!O$3:O$1000,"&lt;="&amp;B599,Board!P$3:P$1000,"="&amp;""),"")</f>
        <v/>
      </c>
      <c r="H599" t="str">
        <f t="shared" ca="1" si="41"/>
        <v/>
      </c>
      <c r="I599" t="str">
        <f ca="1">IF(TODAY()&gt;=$A599,COUNTIFS(Board!P$3:P$1000,"&lt;="&amp;A599,Board!Q$3:Q$1000,"="&amp;""),"")</f>
        <v/>
      </c>
      <c r="J599" t="str">
        <f ca="1">IF(TODAY()&gt;=$A599,COUNTIFS(Board!Q$3:Q$1000,"&lt;="&amp;B599,Board!R$3:R$1000,"="&amp;""),"")</f>
        <v/>
      </c>
      <c r="K599" t="str">
        <f t="shared" ca="1" si="42"/>
        <v/>
      </c>
      <c r="L599" t="str">
        <f ca="1">IF(TODAY()&gt;=A599,COUNTIFS(Board!R$3:R$1000,"&lt;="&amp;A599),"")</f>
        <v/>
      </c>
      <c r="M599" t="str">
        <f t="shared" ca="1" si="39"/>
        <v/>
      </c>
    </row>
    <row r="600" spans="1:13" x14ac:dyDescent="0.25">
      <c r="A600" s="4">
        <v>43397</v>
      </c>
      <c r="B600" t="str">
        <f ca="1">IF(TODAY()&gt;=$A600,COUNTIFS(Board!K$3:K$1000,"&lt;="&amp;A600,Board!L$3:L$1000,"="&amp;""),"")</f>
        <v/>
      </c>
      <c r="C600" t="str">
        <f ca="1">IF(TODAY()&gt;=$A600,COUNTIFS(Board!L$3:L$1000,"&lt;="&amp;B600,Board!M$3:M$1000,"="&amp;""),"")</f>
        <v/>
      </c>
      <c r="D600" t="str">
        <f ca="1">IF(TODAY()&gt;=$A600,COUNTIFS(Board!M$3:M$1000,"&lt;="&amp;C600,Board!N$3:N$1000,"="&amp;""),"")</f>
        <v/>
      </c>
      <c r="E600" t="str">
        <f t="shared" ca="1" si="40"/>
        <v/>
      </c>
      <c r="F600" t="str">
        <f ca="1">IF(TODAY()&gt;=$A600,COUNTIFS(Board!N$3:N$1000,"&lt;="&amp;A600,Board!O$3:O$1000,"="&amp;""),"")</f>
        <v/>
      </c>
      <c r="G600" t="str">
        <f ca="1">IF(TODAY()&gt;=$A600,COUNTIFS(Board!O$3:O$1000,"&lt;="&amp;B600,Board!P$3:P$1000,"="&amp;""),"")</f>
        <v/>
      </c>
      <c r="H600" t="str">
        <f t="shared" ca="1" si="41"/>
        <v/>
      </c>
      <c r="I600" t="str">
        <f ca="1">IF(TODAY()&gt;=$A600,COUNTIFS(Board!P$3:P$1000,"&lt;="&amp;A600,Board!Q$3:Q$1000,"="&amp;""),"")</f>
        <v/>
      </c>
      <c r="J600" t="str">
        <f ca="1">IF(TODAY()&gt;=$A600,COUNTIFS(Board!Q$3:Q$1000,"&lt;="&amp;B600,Board!R$3:R$1000,"="&amp;""),"")</f>
        <v/>
      </c>
      <c r="K600" t="str">
        <f t="shared" ca="1" si="42"/>
        <v/>
      </c>
      <c r="L600" t="str">
        <f ca="1">IF(TODAY()&gt;=A600,COUNTIFS(Board!R$3:R$1000,"&lt;="&amp;A600),"")</f>
        <v/>
      </c>
      <c r="M600" t="str">
        <f t="shared" ca="1" si="39"/>
        <v/>
      </c>
    </row>
    <row r="601" spans="1:13" x14ac:dyDescent="0.25">
      <c r="A601" s="4">
        <v>43398</v>
      </c>
      <c r="B601" t="str">
        <f ca="1">IF(TODAY()&gt;=$A601,COUNTIFS(Board!K$3:K$1000,"&lt;="&amp;A601,Board!L$3:L$1000,"="&amp;""),"")</f>
        <v/>
      </c>
      <c r="C601" t="str">
        <f ca="1">IF(TODAY()&gt;=$A601,COUNTIFS(Board!L$3:L$1000,"&lt;="&amp;B601,Board!M$3:M$1000,"="&amp;""),"")</f>
        <v/>
      </c>
      <c r="D601" t="str">
        <f ca="1">IF(TODAY()&gt;=$A601,COUNTIFS(Board!M$3:M$1000,"&lt;="&amp;C601,Board!N$3:N$1000,"="&amp;""),"")</f>
        <v/>
      </c>
      <c r="E601" t="str">
        <f t="shared" ca="1" si="40"/>
        <v/>
      </c>
      <c r="F601" t="str">
        <f ca="1">IF(TODAY()&gt;=$A601,COUNTIFS(Board!N$3:N$1000,"&lt;="&amp;A601,Board!O$3:O$1000,"="&amp;""),"")</f>
        <v/>
      </c>
      <c r="G601" t="str">
        <f ca="1">IF(TODAY()&gt;=$A601,COUNTIFS(Board!O$3:O$1000,"&lt;="&amp;B601,Board!P$3:P$1000,"="&amp;""),"")</f>
        <v/>
      </c>
      <c r="H601" t="str">
        <f t="shared" ca="1" si="41"/>
        <v/>
      </c>
      <c r="I601" t="str">
        <f ca="1">IF(TODAY()&gt;=$A601,COUNTIFS(Board!P$3:P$1000,"&lt;="&amp;A601,Board!Q$3:Q$1000,"="&amp;""),"")</f>
        <v/>
      </c>
      <c r="J601" t="str">
        <f ca="1">IF(TODAY()&gt;=$A601,COUNTIFS(Board!Q$3:Q$1000,"&lt;="&amp;B601,Board!R$3:R$1000,"="&amp;""),"")</f>
        <v/>
      </c>
      <c r="K601" t="str">
        <f t="shared" ca="1" si="42"/>
        <v/>
      </c>
      <c r="L601" t="str">
        <f ca="1">IF(TODAY()&gt;=A601,COUNTIFS(Board!R$3:R$1000,"&lt;="&amp;A601),"")</f>
        <v/>
      </c>
      <c r="M601" t="str">
        <f t="shared" ca="1" si="39"/>
        <v/>
      </c>
    </row>
    <row r="602" spans="1:13" x14ac:dyDescent="0.25">
      <c r="A602" s="4">
        <v>43399</v>
      </c>
      <c r="B602" t="str">
        <f ca="1">IF(TODAY()&gt;=$A602,COUNTIFS(Board!K$3:K$1000,"&lt;="&amp;A602,Board!L$3:L$1000,"="&amp;""),"")</f>
        <v/>
      </c>
      <c r="C602" t="str">
        <f ca="1">IF(TODAY()&gt;=$A602,COUNTIFS(Board!L$3:L$1000,"&lt;="&amp;B602,Board!M$3:M$1000,"="&amp;""),"")</f>
        <v/>
      </c>
      <c r="D602" t="str">
        <f ca="1">IF(TODAY()&gt;=$A602,COUNTIFS(Board!M$3:M$1000,"&lt;="&amp;C602,Board!N$3:N$1000,"="&amp;""),"")</f>
        <v/>
      </c>
      <c r="E602" t="str">
        <f t="shared" ca="1" si="40"/>
        <v/>
      </c>
      <c r="F602" t="str">
        <f ca="1">IF(TODAY()&gt;=$A602,COUNTIFS(Board!N$3:N$1000,"&lt;="&amp;A602,Board!O$3:O$1000,"="&amp;""),"")</f>
        <v/>
      </c>
      <c r="G602" t="str">
        <f ca="1">IF(TODAY()&gt;=$A602,COUNTIFS(Board!O$3:O$1000,"&lt;="&amp;B602,Board!P$3:P$1000,"="&amp;""),"")</f>
        <v/>
      </c>
      <c r="H602" t="str">
        <f t="shared" ca="1" si="41"/>
        <v/>
      </c>
      <c r="I602" t="str">
        <f ca="1">IF(TODAY()&gt;=$A602,COUNTIFS(Board!P$3:P$1000,"&lt;="&amp;A602,Board!Q$3:Q$1000,"="&amp;""),"")</f>
        <v/>
      </c>
      <c r="J602" t="str">
        <f ca="1">IF(TODAY()&gt;=$A602,COUNTIFS(Board!Q$3:Q$1000,"&lt;="&amp;B602,Board!R$3:R$1000,"="&amp;""),"")</f>
        <v/>
      </c>
      <c r="K602" t="str">
        <f t="shared" ca="1" si="42"/>
        <v/>
      </c>
      <c r="L602" t="str">
        <f ca="1">IF(TODAY()&gt;=A602,COUNTIFS(Board!R$3:R$1000,"&lt;="&amp;A602),"")</f>
        <v/>
      </c>
      <c r="M602" t="str">
        <f t="shared" ca="1" si="39"/>
        <v/>
      </c>
    </row>
    <row r="603" spans="1:13" x14ac:dyDescent="0.25">
      <c r="A603" s="4">
        <v>43400</v>
      </c>
      <c r="B603" t="str">
        <f ca="1">IF(TODAY()&gt;=$A603,COUNTIFS(Board!K$3:K$1000,"&lt;="&amp;A603,Board!L$3:L$1000,"="&amp;""),"")</f>
        <v/>
      </c>
      <c r="C603" t="str">
        <f ca="1">IF(TODAY()&gt;=$A603,COUNTIFS(Board!L$3:L$1000,"&lt;="&amp;B603,Board!M$3:M$1000,"="&amp;""),"")</f>
        <v/>
      </c>
      <c r="D603" t="str">
        <f ca="1">IF(TODAY()&gt;=$A603,COUNTIFS(Board!M$3:M$1000,"&lt;="&amp;C603,Board!N$3:N$1000,"="&amp;""),"")</f>
        <v/>
      </c>
      <c r="E603" t="str">
        <f t="shared" ca="1" si="40"/>
        <v/>
      </c>
      <c r="F603" t="str">
        <f ca="1">IF(TODAY()&gt;=$A603,COUNTIFS(Board!N$3:N$1000,"&lt;="&amp;A603,Board!O$3:O$1000,"="&amp;""),"")</f>
        <v/>
      </c>
      <c r="G603" t="str">
        <f ca="1">IF(TODAY()&gt;=$A603,COUNTIFS(Board!O$3:O$1000,"&lt;="&amp;B603,Board!P$3:P$1000,"="&amp;""),"")</f>
        <v/>
      </c>
      <c r="H603" t="str">
        <f t="shared" ca="1" si="41"/>
        <v/>
      </c>
      <c r="I603" t="str">
        <f ca="1">IF(TODAY()&gt;=$A603,COUNTIFS(Board!P$3:P$1000,"&lt;="&amp;A603,Board!Q$3:Q$1000,"="&amp;""),"")</f>
        <v/>
      </c>
      <c r="J603" t="str">
        <f ca="1">IF(TODAY()&gt;=$A603,COUNTIFS(Board!Q$3:Q$1000,"&lt;="&amp;B603,Board!R$3:R$1000,"="&amp;""),"")</f>
        <v/>
      </c>
      <c r="K603" t="str">
        <f t="shared" ca="1" si="42"/>
        <v/>
      </c>
      <c r="L603" t="str">
        <f ca="1">IF(TODAY()&gt;=A603,COUNTIFS(Board!R$3:R$1000,"&lt;="&amp;A603),"")</f>
        <v/>
      </c>
      <c r="M603" t="str">
        <f t="shared" ca="1" si="39"/>
        <v/>
      </c>
    </row>
    <row r="604" spans="1:13" x14ac:dyDescent="0.25">
      <c r="A604" s="4">
        <v>43401</v>
      </c>
      <c r="B604" t="str">
        <f ca="1">IF(TODAY()&gt;=$A604,COUNTIFS(Board!K$3:K$1000,"&lt;="&amp;A604,Board!L$3:L$1000,"="&amp;""),"")</f>
        <v/>
      </c>
      <c r="C604" t="str">
        <f ca="1">IF(TODAY()&gt;=$A604,COUNTIFS(Board!L$3:L$1000,"&lt;="&amp;B604,Board!M$3:M$1000,"="&amp;""),"")</f>
        <v/>
      </c>
      <c r="D604" t="str">
        <f ca="1">IF(TODAY()&gt;=$A604,COUNTIFS(Board!M$3:M$1000,"&lt;="&amp;C604,Board!N$3:N$1000,"="&amp;""),"")</f>
        <v/>
      </c>
      <c r="E604" t="str">
        <f t="shared" ca="1" si="40"/>
        <v/>
      </c>
      <c r="F604" t="str">
        <f ca="1">IF(TODAY()&gt;=$A604,COUNTIFS(Board!N$3:N$1000,"&lt;="&amp;A604,Board!O$3:O$1000,"="&amp;""),"")</f>
        <v/>
      </c>
      <c r="G604" t="str">
        <f ca="1">IF(TODAY()&gt;=$A604,COUNTIFS(Board!O$3:O$1000,"&lt;="&amp;B604,Board!P$3:P$1000,"="&amp;""),"")</f>
        <v/>
      </c>
      <c r="H604" t="str">
        <f t="shared" ca="1" si="41"/>
        <v/>
      </c>
      <c r="I604" t="str">
        <f ca="1">IF(TODAY()&gt;=$A604,COUNTIFS(Board!P$3:P$1000,"&lt;="&amp;A604,Board!Q$3:Q$1000,"="&amp;""),"")</f>
        <v/>
      </c>
      <c r="J604" t="str">
        <f ca="1">IF(TODAY()&gt;=$A604,COUNTIFS(Board!Q$3:Q$1000,"&lt;="&amp;B604,Board!R$3:R$1000,"="&amp;""),"")</f>
        <v/>
      </c>
      <c r="K604" t="str">
        <f t="shared" ca="1" si="42"/>
        <v/>
      </c>
      <c r="L604" t="str">
        <f ca="1">IF(TODAY()&gt;=A604,COUNTIFS(Board!R$3:R$1000,"&lt;="&amp;A604),"")</f>
        <v/>
      </c>
      <c r="M604" t="str">
        <f t="shared" ca="1" si="39"/>
        <v/>
      </c>
    </row>
    <row r="605" spans="1:13" x14ac:dyDescent="0.25">
      <c r="A605" s="4">
        <v>43402</v>
      </c>
      <c r="B605" t="str">
        <f ca="1">IF(TODAY()&gt;=$A605,COUNTIFS(Board!K$3:K$1000,"&lt;="&amp;A605,Board!L$3:L$1000,"="&amp;""),"")</f>
        <v/>
      </c>
      <c r="C605" t="str">
        <f ca="1">IF(TODAY()&gt;=$A605,COUNTIFS(Board!L$3:L$1000,"&lt;="&amp;B605,Board!M$3:M$1000,"="&amp;""),"")</f>
        <v/>
      </c>
      <c r="D605" t="str">
        <f ca="1">IF(TODAY()&gt;=$A605,COUNTIFS(Board!M$3:M$1000,"&lt;="&amp;C605,Board!N$3:N$1000,"="&amp;""),"")</f>
        <v/>
      </c>
      <c r="E605" t="str">
        <f t="shared" ca="1" si="40"/>
        <v/>
      </c>
      <c r="F605" t="str">
        <f ca="1">IF(TODAY()&gt;=$A605,COUNTIFS(Board!N$3:N$1000,"&lt;="&amp;A605,Board!O$3:O$1000,"="&amp;""),"")</f>
        <v/>
      </c>
      <c r="G605" t="str">
        <f ca="1">IF(TODAY()&gt;=$A605,COUNTIFS(Board!O$3:O$1000,"&lt;="&amp;B605,Board!P$3:P$1000,"="&amp;""),"")</f>
        <v/>
      </c>
      <c r="H605" t="str">
        <f t="shared" ca="1" si="41"/>
        <v/>
      </c>
      <c r="I605" t="str">
        <f ca="1">IF(TODAY()&gt;=$A605,COUNTIFS(Board!P$3:P$1000,"&lt;="&amp;A605,Board!Q$3:Q$1000,"="&amp;""),"")</f>
        <v/>
      </c>
      <c r="J605" t="str">
        <f ca="1">IF(TODAY()&gt;=$A605,COUNTIFS(Board!Q$3:Q$1000,"&lt;="&amp;B605,Board!R$3:R$1000,"="&amp;""),"")</f>
        <v/>
      </c>
      <c r="K605" t="str">
        <f t="shared" ca="1" si="42"/>
        <v/>
      </c>
      <c r="L605" t="str">
        <f ca="1">IF(TODAY()&gt;=A605,COUNTIFS(Board!R$3:R$1000,"&lt;="&amp;A605),"")</f>
        <v/>
      </c>
      <c r="M605" t="str">
        <f t="shared" ca="1" si="39"/>
        <v/>
      </c>
    </row>
    <row r="606" spans="1:13" x14ac:dyDescent="0.25">
      <c r="A606" s="4">
        <v>43403</v>
      </c>
      <c r="B606" t="str">
        <f ca="1">IF(TODAY()&gt;=$A606,COUNTIFS(Board!K$3:K$1000,"&lt;="&amp;A606,Board!L$3:L$1000,"="&amp;""),"")</f>
        <v/>
      </c>
      <c r="C606" t="str">
        <f ca="1">IF(TODAY()&gt;=$A606,COUNTIFS(Board!L$3:L$1000,"&lt;="&amp;B606,Board!M$3:M$1000,"="&amp;""),"")</f>
        <v/>
      </c>
      <c r="D606" t="str">
        <f ca="1">IF(TODAY()&gt;=$A606,COUNTIFS(Board!M$3:M$1000,"&lt;="&amp;C606,Board!N$3:N$1000,"="&amp;""),"")</f>
        <v/>
      </c>
      <c r="E606" t="str">
        <f t="shared" ca="1" si="40"/>
        <v/>
      </c>
      <c r="F606" t="str">
        <f ca="1">IF(TODAY()&gt;=$A606,COUNTIFS(Board!N$3:N$1000,"&lt;="&amp;A606,Board!O$3:O$1000,"="&amp;""),"")</f>
        <v/>
      </c>
      <c r="G606" t="str">
        <f ca="1">IF(TODAY()&gt;=$A606,COUNTIFS(Board!O$3:O$1000,"&lt;="&amp;B606,Board!P$3:P$1000,"="&amp;""),"")</f>
        <v/>
      </c>
      <c r="H606" t="str">
        <f t="shared" ca="1" si="41"/>
        <v/>
      </c>
      <c r="I606" t="str">
        <f ca="1">IF(TODAY()&gt;=$A606,COUNTIFS(Board!P$3:P$1000,"&lt;="&amp;A606,Board!Q$3:Q$1000,"="&amp;""),"")</f>
        <v/>
      </c>
      <c r="J606" t="str">
        <f ca="1">IF(TODAY()&gt;=$A606,COUNTIFS(Board!Q$3:Q$1000,"&lt;="&amp;B606,Board!R$3:R$1000,"="&amp;""),"")</f>
        <v/>
      </c>
      <c r="K606" t="str">
        <f t="shared" ca="1" si="42"/>
        <v/>
      </c>
      <c r="L606" t="str">
        <f ca="1">IF(TODAY()&gt;=A606,COUNTIFS(Board!R$3:R$1000,"&lt;="&amp;A606),"")</f>
        <v/>
      </c>
      <c r="M606" t="str">
        <f t="shared" ca="1" si="39"/>
        <v/>
      </c>
    </row>
    <row r="607" spans="1:13" x14ac:dyDescent="0.25">
      <c r="A607" s="4">
        <v>43404</v>
      </c>
      <c r="B607" t="str">
        <f ca="1">IF(TODAY()&gt;=$A607,COUNTIFS(Board!K$3:K$1000,"&lt;="&amp;A607,Board!L$3:L$1000,"="&amp;""),"")</f>
        <v/>
      </c>
      <c r="C607" t="str">
        <f ca="1">IF(TODAY()&gt;=$A607,COUNTIFS(Board!L$3:L$1000,"&lt;="&amp;B607,Board!M$3:M$1000,"="&amp;""),"")</f>
        <v/>
      </c>
      <c r="D607" t="str">
        <f ca="1">IF(TODAY()&gt;=$A607,COUNTIFS(Board!M$3:M$1000,"&lt;="&amp;C607,Board!N$3:N$1000,"="&amp;""),"")</f>
        <v/>
      </c>
      <c r="E607" t="str">
        <f t="shared" ca="1" si="40"/>
        <v/>
      </c>
      <c r="F607" t="str">
        <f ca="1">IF(TODAY()&gt;=$A607,COUNTIFS(Board!N$3:N$1000,"&lt;="&amp;A607,Board!O$3:O$1000,"="&amp;""),"")</f>
        <v/>
      </c>
      <c r="G607" t="str">
        <f ca="1">IF(TODAY()&gt;=$A607,COUNTIFS(Board!O$3:O$1000,"&lt;="&amp;B607,Board!P$3:P$1000,"="&amp;""),"")</f>
        <v/>
      </c>
      <c r="H607" t="str">
        <f t="shared" ca="1" si="41"/>
        <v/>
      </c>
      <c r="I607" t="str">
        <f ca="1">IF(TODAY()&gt;=$A607,COUNTIFS(Board!P$3:P$1000,"&lt;="&amp;A607,Board!Q$3:Q$1000,"="&amp;""),"")</f>
        <v/>
      </c>
      <c r="J607" t="str">
        <f ca="1">IF(TODAY()&gt;=$A607,COUNTIFS(Board!Q$3:Q$1000,"&lt;="&amp;B607,Board!R$3:R$1000,"="&amp;""),"")</f>
        <v/>
      </c>
      <c r="K607" t="str">
        <f t="shared" ca="1" si="42"/>
        <v/>
      </c>
      <c r="L607" t="str">
        <f ca="1">IF(TODAY()&gt;=A607,COUNTIFS(Board!R$3:R$1000,"&lt;="&amp;A607),"")</f>
        <v/>
      </c>
      <c r="M607" t="str">
        <f t="shared" ca="1" si="39"/>
        <v/>
      </c>
    </row>
    <row r="608" spans="1:13" x14ac:dyDescent="0.25">
      <c r="A608" s="4">
        <v>43405</v>
      </c>
      <c r="B608" t="str">
        <f ca="1">IF(TODAY()&gt;=$A608,COUNTIFS(Board!K$3:K$1000,"&lt;="&amp;A608,Board!L$3:L$1000,"="&amp;""),"")</f>
        <v/>
      </c>
      <c r="C608" t="str">
        <f ca="1">IF(TODAY()&gt;=$A608,COUNTIFS(Board!L$3:L$1000,"&lt;="&amp;B608,Board!M$3:M$1000,"="&amp;""),"")</f>
        <v/>
      </c>
      <c r="D608" t="str">
        <f ca="1">IF(TODAY()&gt;=$A608,COUNTIFS(Board!M$3:M$1000,"&lt;="&amp;C608,Board!N$3:N$1000,"="&amp;""),"")</f>
        <v/>
      </c>
      <c r="E608" t="str">
        <f t="shared" ca="1" si="40"/>
        <v/>
      </c>
      <c r="F608" t="str">
        <f ca="1">IF(TODAY()&gt;=$A608,COUNTIFS(Board!N$3:N$1000,"&lt;="&amp;A608,Board!O$3:O$1000,"="&amp;""),"")</f>
        <v/>
      </c>
      <c r="G608" t="str">
        <f ca="1">IF(TODAY()&gt;=$A608,COUNTIFS(Board!O$3:O$1000,"&lt;="&amp;B608,Board!P$3:P$1000,"="&amp;""),"")</f>
        <v/>
      </c>
      <c r="H608" t="str">
        <f t="shared" ca="1" si="41"/>
        <v/>
      </c>
      <c r="I608" t="str">
        <f ca="1">IF(TODAY()&gt;=$A608,COUNTIFS(Board!P$3:P$1000,"&lt;="&amp;A608,Board!Q$3:Q$1000,"="&amp;""),"")</f>
        <v/>
      </c>
      <c r="J608" t="str">
        <f ca="1">IF(TODAY()&gt;=$A608,COUNTIFS(Board!Q$3:Q$1000,"&lt;="&amp;B608,Board!R$3:R$1000,"="&amp;""),"")</f>
        <v/>
      </c>
      <c r="K608" t="str">
        <f t="shared" ca="1" si="42"/>
        <v/>
      </c>
      <c r="L608" t="str">
        <f ca="1">IF(TODAY()&gt;=A608,COUNTIFS(Board!R$3:R$1000,"&lt;="&amp;A608),"")</f>
        <v/>
      </c>
      <c r="M608" t="str">
        <f t="shared" ca="1" si="39"/>
        <v/>
      </c>
    </row>
    <row r="609" spans="1:13" x14ac:dyDescent="0.25">
      <c r="A609" s="4">
        <v>43406</v>
      </c>
      <c r="B609" t="str">
        <f ca="1">IF(TODAY()&gt;=$A609,COUNTIFS(Board!K$3:K$1000,"&lt;="&amp;A609,Board!L$3:L$1000,"="&amp;""),"")</f>
        <v/>
      </c>
      <c r="C609" t="str">
        <f ca="1">IF(TODAY()&gt;=$A609,COUNTIFS(Board!L$3:L$1000,"&lt;="&amp;B609,Board!M$3:M$1000,"="&amp;""),"")</f>
        <v/>
      </c>
      <c r="D609" t="str">
        <f ca="1">IF(TODAY()&gt;=$A609,COUNTIFS(Board!M$3:M$1000,"&lt;="&amp;C609,Board!N$3:N$1000,"="&amp;""),"")</f>
        <v/>
      </c>
      <c r="E609" t="str">
        <f t="shared" ca="1" si="40"/>
        <v/>
      </c>
      <c r="F609" t="str">
        <f ca="1">IF(TODAY()&gt;=$A609,COUNTIFS(Board!N$3:N$1000,"&lt;="&amp;A609,Board!O$3:O$1000,"="&amp;""),"")</f>
        <v/>
      </c>
      <c r="G609" t="str">
        <f ca="1">IF(TODAY()&gt;=$A609,COUNTIFS(Board!O$3:O$1000,"&lt;="&amp;B609,Board!P$3:P$1000,"="&amp;""),"")</f>
        <v/>
      </c>
      <c r="H609" t="str">
        <f t="shared" ca="1" si="41"/>
        <v/>
      </c>
      <c r="I609" t="str">
        <f ca="1">IF(TODAY()&gt;=$A609,COUNTIFS(Board!P$3:P$1000,"&lt;="&amp;A609,Board!Q$3:Q$1000,"="&amp;""),"")</f>
        <v/>
      </c>
      <c r="J609" t="str">
        <f ca="1">IF(TODAY()&gt;=$A609,COUNTIFS(Board!Q$3:Q$1000,"&lt;="&amp;B609,Board!R$3:R$1000,"="&amp;""),"")</f>
        <v/>
      </c>
      <c r="K609" t="str">
        <f t="shared" ca="1" si="42"/>
        <v/>
      </c>
      <c r="L609" t="str">
        <f ca="1">IF(TODAY()&gt;=A609,COUNTIFS(Board!R$3:R$1000,"&lt;="&amp;A609),"")</f>
        <v/>
      </c>
      <c r="M609" t="str">
        <f t="shared" ca="1" si="39"/>
        <v/>
      </c>
    </row>
    <row r="610" spans="1:13" x14ac:dyDescent="0.25">
      <c r="A610" s="4">
        <v>43407</v>
      </c>
      <c r="B610" t="str">
        <f ca="1">IF(TODAY()&gt;=$A610,COUNTIFS(Board!K$3:K$1000,"&lt;="&amp;A610,Board!L$3:L$1000,"="&amp;""),"")</f>
        <v/>
      </c>
      <c r="C610" t="str">
        <f ca="1">IF(TODAY()&gt;=$A610,COUNTIFS(Board!L$3:L$1000,"&lt;="&amp;B610,Board!M$3:M$1000,"="&amp;""),"")</f>
        <v/>
      </c>
      <c r="D610" t="str">
        <f ca="1">IF(TODAY()&gt;=$A610,COUNTIFS(Board!M$3:M$1000,"&lt;="&amp;C610,Board!N$3:N$1000,"="&amp;""),"")</f>
        <v/>
      </c>
      <c r="E610" t="str">
        <f t="shared" ca="1" si="40"/>
        <v/>
      </c>
      <c r="F610" t="str">
        <f ca="1">IF(TODAY()&gt;=$A610,COUNTIFS(Board!N$3:N$1000,"&lt;="&amp;A610,Board!O$3:O$1000,"="&amp;""),"")</f>
        <v/>
      </c>
      <c r="G610" t="str">
        <f ca="1">IF(TODAY()&gt;=$A610,COUNTIFS(Board!O$3:O$1000,"&lt;="&amp;B610,Board!P$3:P$1000,"="&amp;""),"")</f>
        <v/>
      </c>
      <c r="H610" t="str">
        <f t="shared" ca="1" si="41"/>
        <v/>
      </c>
      <c r="I610" t="str">
        <f ca="1">IF(TODAY()&gt;=$A610,COUNTIFS(Board!P$3:P$1000,"&lt;="&amp;A610,Board!Q$3:Q$1000,"="&amp;""),"")</f>
        <v/>
      </c>
      <c r="J610" t="str">
        <f ca="1">IF(TODAY()&gt;=$A610,COUNTIFS(Board!Q$3:Q$1000,"&lt;="&amp;B610,Board!R$3:R$1000,"="&amp;""),"")</f>
        <v/>
      </c>
      <c r="K610" t="str">
        <f t="shared" ca="1" si="42"/>
        <v/>
      </c>
      <c r="L610" t="str">
        <f ca="1">IF(TODAY()&gt;=A610,COUNTIFS(Board!R$3:R$1000,"&lt;="&amp;A610),"")</f>
        <v/>
      </c>
      <c r="M610" t="str">
        <f t="shared" ca="1" si="39"/>
        <v/>
      </c>
    </row>
    <row r="611" spans="1:13" x14ac:dyDescent="0.25">
      <c r="A611" s="4">
        <v>43408</v>
      </c>
      <c r="B611" t="str">
        <f ca="1">IF(TODAY()&gt;=$A611,COUNTIFS(Board!K$3:K$1000,"&lt;="&amp;A611,Board!L$3:L$1000,"="&amp;""),"")</f>
        <v/>
      </c>
      <c r="C611" t="str">
        <f ca="1">IF(TODAY()&gt;=$A611,COUNTIFS(Board!L$3:L$1000,"&lt;="&amp;B611,Board!M$3:M$1000,"="&amp;""),"")</f>
        <v/>
      </c>
      <c r="D611" t="str">
        <f ca="1">IF(TODAY()&gt;=$A611,COUNTIFS(Board!M$3:M$1000,"&lt;="&amp;C611,Board!N$3:N$1000,"="&amp;""),"")</f>
        <v/>
      </c>
      <c r="E611" t="str">
        <f t="shared" ca="1" si="40"/>
        <v/>
      </c>
      <c r="F611" t="str">
        <f ca="1">IF(TODAY()&gt;=$A611,COUNTIFS(Board!N$3:N$1000,"&lt;="&amp;A611,Board!O$3:O$1000,"="&amp;""),"")</f>
        <v/>
      </c>
      <c r="G611" t="str">
        <f ca="1">IF(TODAY()&gt;=$A611,COUNTIFS(Board!O$3:O$1000,"&lt;="&amp;B611,Board!P$3:P$1000,"="&amp;""),"")</f>
        <v/>
      </c>
      <c r="H611" t="str">
        <f t="shared" ca="1" si="41"/>
        <v/>
      </c>
      <c r="I611" t="str">
        <f ca="1">IF(TODAY()&gt;=$A611,COUNTIFS(Board!P$3:P$1000,"&lt;="&amp;A611,Board!Q$3:Q$1000,"="&amp;""),"")</f>
        <v/>
      </c>
      <c r="J611" t="str">
        <f ca="1">IF(TODAY()&gt;=$A611,COUNTIFS(Board!Q$3:Q$1000,"&lt;="&amp;B611,Board!R$3:R$1000,"="&amp;""),"")</f>
        <v/>
      </c>
      <c r="K611" t="str">
        <f t="shared" ca="1" si="42"/>
        <v/>
      </c>
      <c r="L611" t="str">
        <f ca="1">IF(TODAY()&gt;=A611,COUNTIFS(Board!R$3:R$1000,"&lt;="&amp;A611),"")</f>
        <v/>
      </c>
      <c r="M611" t="str">
        <f t="shared" ca="1" si="39"/>
        <v/>
      </c>
    </row>
    <row r="612" spans="1:13" x14ac:dyDescent="0.25">
      <c r="A612" s="4">
        <v>43409</v>
      </c>
      <c r="B612" t="str">
        <f ca="1">IF(TODAY()&gt;=$A612,COUNTIFS(Board!K$3:K$1000,"&lt;="&amp;A612,Board!L$3:L$1000,"="&amp;""),"")</f>
        <v/>
      </c>
      <c r="C612" t="str">
        <f ca="1">IF(TODAY()&gt;=$A612,COUNTIFS(Board!L$3:L$1000,"&lt;="&amp;B612,Board!M$3:M$1000,"="&amp;""),"")</f>
        <v/>
      </c>
      <c r="D612" t="str">
        <f ca="1">IF(TODAY()&gt;=$A612,COUNTIFS(Board!M$3:M$1000,"&lt;="&amp;C612,Board!N$3:N$1000,"="&amp;""),"")</f>
        <v/>
      </c>
      <c r="E612" t="str">
        <f t="shared" ca="1" si="40"/>
        <v/>
      </c>
      <c r="F612" t="str">
        <f ca="1">IF(TODAY()&gt;=$A612,COUNTIFS(Board!N$3:N$1000,"&lt;="&amp;A612,Board!O$3:O$1000,"="&amp;""),"")</f>
        <v/>
      </c>
      <c r="G612" t="str">
        <f ca="1">IF(TODAY()&gt;=$A612,COUNTIFS(Board!O$3:O$1000,"&lt;="&amp;B612,Board!P$3:P$1000,"="&amp;""),"")</f>
        <v/>
      </c>
      <c r="H612" t="str">
        <f t="shared" ca="1" si="41"/>
        <v/>
      </c>
      <c r="I612" t="str">
        <f ca="1">IF(TODAY()&gt;=$A612,COUNTIFS(Board!P$3:P$1000,"&lt;="&amp;A612,Board!Q$3:Q$1000,"="&amp;""),"")</f>
        <v/>
      </c>
      <c r="J612" t="str">
        <f ca="1">IF(TODAY()&gt;=$A612,COUNTIFS(Board!Q$3:Q$1000,"&lt;="&amp;B612,Board!R$3:R$1000,"="&amp;""),"")</f>
        <v/>
      </c>
      <c r="K612" t="str">
        <f t="shared" ca="1" si="42"/>
        <v/>
      </c>
      <c r="L612" t="str">
        <f ca="1">IF(TODAY()&gt;=A612,COUNTIFS(Board!R$3:R$1000,"&lt;="&amp;A612),"")</f>
        <v/>
      </c>
      <c r="M612" t="str">
        <f t="shared" ca="1" si="39"/>
        <v/>
      </c>
    </row>
    <row r="613" spans="1:13" x14ac:dyDescent="0.25">
      <c r="A613" s="4">
        <v>43410</v>
      </c>
      <c r="B613" t="str">
        <f ca="1">IF(TODAY()&gt;=$A613,COUNTIFS(Board!K$3:K$1000,"&lt;="&amp;A613,Board!L$3:L$1000,"="&amp;""),"")</f>
        <v/>
      </c>
      <c r="C613" t="str">
        <f ca="1">IF(TODAY()&gt;=$A613,COUNTIFS(Board!L$3:L$1000,"&lt;="&amp;B613,Board!M$3:M$1000,"="&amp;""),"")</f>
        <v/>
      </c>
      <c r="D613" t="str">
        <f ca="1">IF(TODAY()&gt;=$A613,COUNTIFS(Board!M$3:M$1000,"&lt;="&amp;C613,Board!N$3:N$1000,"="&amp;""),"")</f>
        <v/>
      </c>
      <c r="E613" t="str">
        <f t="shared" ca="1" si="40"/>
        <v/>
      </c>
      <c r="F613" t="str">
        <f ca="1">IF(TODAY()&gt;=$A613,COUNTIFS(Board!N$3:N$1000,"&lt;="&amp;A613,Board!O$3:O$1000,"="&amp;""),"")</f>
        <v/>
      </c>
      <c r="G613" t="str">
        <f ca="1">IF(TODAY()&gt;=$A613,COUNTIFS(Board!O$3:O$1000,"&lt;="&amp;B613,Board!P$3:P$1000,"="&amp;""),"")</f>
        <v/>
      </c>
      <c r="H613" t="str">
        <f t="shared" ca="1" si="41"/>
        <v/>
      </c>
      <c r="I613" t="str">
        <f ca="1">IF(TODAY()&gt;=$A613,COUNTIFS(Board!P$3:P$1000,"&lt;="&amp;A613,Board!Q$3:Q$1000,"="&amp;""),"")</f>
        <v/>
      </c>
      <c r="J613" t="str">
        <f ca="1">IF(TODAY()&gt;=$A613,COUNTIFS(Board!Q$3:Q$1000,"&lt;="&amp;B613,Board!R$3:R$1000,"="&amp;""),"")</f>
        <v/>
      </c>
      <c r="K613" t="str">
        <f t="shared" ca="1" si="42"/>
        <v/>
      </c>
      <c r="L613" t="str">
        <f ca="1">IF(TODAY()&gt;=A613,COUNTIFS(Board!R$3:R$1000,"&lt;="&amp;A613),"")</f>
        <v/>
      </c>
      <c r="M613" t="str">
        <f t="shared" ca="1" si="39"/>
        <v/>
      </c>
    </row>
    <row r="614" spans="1:13" x14ac:dyDescent="0.25">
      <c r="A614" s="4">
        <v>43411</v>
      </c>
      <c r="B614" t="str">
        <f ca="1">IF(TODAY()&gt;=$A614,COUNTIFS(Board!K$3:K$1000,"&lt;="&amp;A614,Board!L$3:L$1000,"="&amp;""),"")</f>
        <v/>
      </c>
      <c r="C614" t="str">
        <f ca="1">IF(TODAY()&gt;=$A614,COUNTIFS(Board!L$3:L$1000,"&lt;="&amp;B614,Board!M$3:M$1000,"="&amp;""),"")</f>
        <v/>
      </c>
      <c r="D614" t="str">
        <f ca="1">IF(TODAY()&gt;=$A614,COUNTIFS(Board!M$3:M$1000,"&lt;="&amp;C614,Board!N$3:N$1000,"="&amp;""),"")</f>
        <v/>
      </c>
      <c r="E614" t="str">
        <f t="shared" ca="1" si="40"/>
        <v/>
      </c>
      <c r="F614" t="str">
        <f ca="1">IF(TODAY()&gt;=$A614,COUNTIFS(Board!N$3:N$1000,"&lt;="&amp;A614,Board!O$3:O$1000,"="&amp;""),"")</f>
        <v/>
      </c>
      <c r="G614" t="str">
        <f ca="1">IF(TODAY()&gt;=$A614,COUNTIFS(Board!O$3:O$1000,"&lt;="&amp;B614,Board!P$3:P$1000,"="&amp;""),"")</f>
        <v/>
      </c>
      <c r="H614" t="str">
        <f t="shared" ca="1" si="41"/>
        <v/>
      </c>
      <c r="I614" t="str">
        <f ca="1">IF(TODAY()&gt;=$A614,COUNTIFS(Board!P$3:P$1000,"&lt;="&amp;A614,Board!Q$3:Q$1000,"="&amp;""),"")</f>
        <v/>
      </c>
      <c r="J614" t="str">
        <f ca="1">IF(TODAY()&gt;=$A614,COUNTIFS(Board!Q$3:Q$1000,"&lt;="&amp;B614,Board!R$3:R$1000,"="&amp;""),"")</f>
        <v/>
      </c>
      <c r="K614" t="str">
        <f t="shared" ca="1" si="42"/>
        <v/>
      </c>
      <c r="L614" t="str">
        <f ca="1">IF(TODAY()&gt;=A614,COUNTIFS(Board!R$3:R$1000,"&lt;="&amp;A614),"")</f>
        <v/>
      </c>
      <c r="M614" t="str">
        <f t="shared" ca="1" si="39"/>
        <v/>
      </c>
    </row>
    <row r="615" spans="1:13" x14ac:dyDescent="0.25">
      <c r="A615" s="4">
        <v>43412</v>
      </c>
      <c r="B615" t="str">
        <f ca="1">IF(TODAY()&gt;=$A615,COUNTIFS(Board!K$3:K$1000,"&lt;="&amp;A615,Board!L$3:L$1000,"="&amp;""),"")</f>
        <v/>
      </c>
      <c r="C615" t="str">
        <f ca="1">IF(TODAY()&gt;=$A615,COUNTIFS(Board!L$3:L$1000,"&lt;="&amp;B615,Board!M$3:M$1000,"="&amp;""),"")</f>
        <v/>
      </c>
      <c r="D615" t="str">
        <f ca="1">IF(TODAY()&gt;=$A615,COUNTIFS(Board!M$3:M$1000,"&lt;="&amp;C615,Board!N$3:N$1000,"="&amp;""),"")</f>
        <v/>
      </c>
      <c r="E615" t="str">
        <f t="shared" ca="1" si="40"/>
        <v/>
      </c>
      <c r="F615" t="str">
        <f ca="1">IF(TODAY()&gt;=$A615,COUNTIFS(Board!N$3:N$1000,"&lt;="&amp;A615,Board!O$3:O$1000,"="&amp;""),"")</f>
        <v/>
      </c>
      <c r="G615" t="str">
        <f ca="1">IF(TODAY()&gt;=$A615,COUNTIFS(Board!O$3:O$1000,"&lt;="&amp;B615,Board!P$3:P$1000,"="&amp;""),"")</f>
        <v/>
      </c>
      <c r="H615" t="str">
        <f t="shared" ca="1" si="41"/>
        <v/>
      </c>
      <c r="I615" t="str">
        <f ca="1">IF(TODAY()&gt;=$A615,COUNTIFS(Board!P$3:P$1000,"&lt;="&amp;A615,Board!Q$3:Q$1000,"="&amp;""),"")</f>
        <v/>
      </c>
      <c r="J615" t="str">
        <f ca="1">IF(TODAY()&gt;=$A615,COUNTIFS(Board!Q$3:Q$1000,"&lt;="&amp;B615,Board!R$3:R$1000,"="&amp;""),"")</f>
        <v/>
      </c>
      <c r="K615" t="str">
        <f t="shared" ca="1" si="42"/>
        <v/>
      </c>
      <c r="L615" t="str">
        <f ca="1">IF(TODAY()&gt;=A615,COUNTIFS(Board!R$3:R$1000,"&lt;="&amp;A615),"")</f>
        <v/>
      </c>
      <c r="M615" t="str">
        <f t="shared" ca="1" si="39"/>
        <v/>
      </c>
    </row>
    <row r="616" spans="1:13" x14ac:dyDescent="0.25">
      <c r="A616" s="4">
        <v>43413</v>
      </c>
      <c r="B616" t="str">
        <f ca="1">IF(TODAY()&gt;=$A616,COUNTIFS(Board!K$3:K$1000,"&lt;="&amp;A616,Board!L$3:L$1000,"="&amp;""),"")</f>
        <v/>
      </c>
      <c r="C616" t="str">
        <f ca="1">IF(TODAY()&gt;=$A616,COUNTIFS(Board!L$3:L$1000,"&lt;="&amp;B616,Board!M$3:M$1000,"="&amp;""),"")</f>
        <v/>
      </c>
      <c r="D616" t="str">
        <f ca="1">IF(TODAY()&gt;=$A616,COUNTIFS(Board!M$3:M$1000,"&lt;="&amp;C616,Board!N$3:N$1000,"="&amp;""),"")</f>
        <v/>
      </c>
      <c r="E616" t="str">
        <f t="shared" ca="1" si="40"/>
        <v/>
      </c>
      <c r="F616" t="str">
        <f ca="1">IF(TODAY()&gt;=$A616,COUNTIFS(Board!N$3:N$1000,"&lt;="&amp;A616,Board!O$3:O$1000,"="&amp;""),"")</f>
        <v/>
      </c>
      <c r="G616" t="str">
        <f ca="1">IF(TODAY()&gt;=$A616,COUNTIFS(Board!O$3:O$1000,"&lt;="&amp;B616,Board!P$3:P$1000,"="&amp;""),"")</f>
        <v/>
      </c>
      <c r="H616" t="str">
        <f t="shared" ca="1" si="41"/>
        <v/>
      </c>
      <c r="I616" t="str">
        <f ca="1">IF(TODAY()&gt;=$A616,COUNTIFS(Board!P$3:P$1000,"&lt;="&amp;A616,Board!Q$3:Q$1000,"="&amp;""),"")</f>
        <v/>
      </c>
      <c r="J616" t="str">
        <f ca="1">IF(TODAY()&gt;=$A616,COUNTIFS(Board!Q$3:Q$1000,"&lt;="&amp;B616,Board!R$3:R$1000,"="&amp;""),"")</f>
        <v/>
      </c>
      <c r="K616" t="str">
        <f t="shared" ca="1" si="42"/>
        <v/>
      </c>
      <c r="L616" t="str">
        <f ca="1">IF(TODAY()&gt;=A616,COUNTIFS(Board!R$3:R$1000,"&lt;="&amp;A616),"")</f>
        <v/>
      </c>
      <c r="M616" t="str">
        <f t="shared" ca="1" si="39"/>
        <v/>
      </c>
    </row>
    <row r="617" spans="1:13" x14ac:dyDescent="0.25">
      <c r="A617" s="4">
        <v>43414</v>
      </c>
      <c r="B617" t="str">
        <f ca="1">IF(TODAY()&gt;=$A617,COUNTIFS(Board!K$3:K$1000,"&lt;="&amp;A617,Board!L$3:L$1000,"="&amp;""),"")</f>
        <v/>
      </c>
      <c r="C617" t="str">
        <f ca="1">IF(TODAY()&gt;=$A617,COUNTIFS(Board!L$3:L$1000,"&lt;="&amp;B617,Board!M$3:M$1000,"="&amp;""),"")</f>
        <v/>
      </c>
      <c r="D617" t="str">
        <f ca="1">IF(TODAY()&gt;=$A617,COUNTIFS(Board!M$3:M$1000,"&lt;="&amp;C617,Board!N$3:N$1000,"="&amp;""),"")</f>
        <v/>
      </c>
      <c r="E617" t="str">
        <f t="shared" ca="1" si="40"/>
        <v/>
      </c>
      <c r="F617" t="str">
        <f ca="1">IF(TODAY()&gt;=$A617,COUNTIFS(Board!N$3:N$1000,"&lt;="&amp;A617,Board!O$3:O$1000,"="&amp;""),"")</f>
        <v/>
      </c>
      <c r="G617" t="str">
        <f ca="1">IF(TODAY()&gt;=$A617,COUNTIFS(Board!O$3:O$1000,"&lt;="&amp;B617,Board!P$3:P$1000,"="&amp;""),"")</f>
        <v/>
      </c>
      <c r="H617" t="str">
        <f t="shared" ca="1" si="41"/>
        <v/>
      </c>
      <c r="I617" t="str">
        <f ca="1">IF(TODAY()&gt;=$A617,COUNTIFS(Board!P$3:P$1000,"&lt;="&amp;A617,Board!Q$3:Q$1000,"="&amp;""),"")</f>
        <v/>
      </c>
      <c r="J617" t="str">
        <f ca="1">IF(TODAY()&gt;=$A617,COUNTIFS(Board!Q$3:Q$1000,"&lt;="&amp;B617,Board!R$3:R$1000,"="&amp;""),"")</f>
        <v/>
      </c>
      <c r="K617" t="str">
        <f t="shared" ca="1" si="42"/>
        <v/>
      </c>
      <c r="L617" t="str">
        <f ca="1">IF(TODAY()&gt;=A617,COUNTIFS(Board!R$3:R$1000,"&lt;="&amp;A617),"")</f>
        <v/>
      </c>
      <c r="M617" t="str">
        <f t="shared" ca="1" si="39"/>
        <v/>
      </c>
    </row>
    <row r="618" spans="1:13" x14ac:dyDescent="0.25">
      <c r="A618" s="4">
        <v>43415</v>
      </c>
      <c r="B618" t="str">
        <f ca="1">IF(TODAY()&gt;=$A618,COUNTIFS(Board!K$3:K$1000,"&lt;="&amp;A618,Board!L$3:L$1000,"="&amp;""),"")</f>
        <v/>
      </c>
      <c r="C618" t="str">
        <f ca="1">IF(TODAY()&gt;=$A618,COUNTIFS(Board!L$3:L$1000,"&lt;="&amp;B618,Board!M$3:M$1000,"="&amp;""),"")</f>
        <v/>
      </c>
      <c r="D618" t="str">
        <f ca="1">IF(TODAY()&gt;=$A618,COUNTIFS(Board!M$3:M$1000,"&lt;="&amp;C618,Board!N$3:N$1000,"="&amp;""),"")</f>
        <v/>
      </c>
      <c r="E618" t="str">
        <f t="shared" ca="1" si="40"/>
        <v/>
      </c>
      <c r="F618" t="str">
        <f ca="1">IF(TODAY()&gt;=$A618,COUNTIFS(Board!N$3:N$1000,"&lt;="&amp;A618,Board!O$3:O$1000,"="&amp;""),"")</f>
        <v/>
      </c>
      <c r="G618" t="str">
        <f ca="1">IF(TODAY()&gt;=$A618,COUNTIFS(Board!O$3:O$1000,"&lt;="&amp;B618,Board!P$3:P$1000,"="&amp;""),"")</f>
        <v/>
      </c>
      <c r="H618" t="str">
        <f t="shared" ca="1" si="41"/>
        <v/>
      </c>
      <c r="I618" t="str">
        <f ca="1">IF(TODAY()&gt;=$A618,COUNTIFS(Board!P$3:P$1000,"&lt;="&amp;A618,Board!Q$3:Q$1000,"="&amp;""),"")</f>
        <v/>
      </c>
      <c r="J618" t="str">
        <f ca="1">IF(TODAY()&gt;=$A618,COUNTIFS(Board!Q$3:Q$1000,"&lt;="&amp;B618,Board!R$3:R$1000,"="&amp;""),"")</f>
        <v/>
      </c>
      <c r="K618" t="str">
        <f t="shared" ca="1" si="42"/>
        <v/>
      </c>
      <c r="L618" t="str">
        <f ca="1">IF(TODAY()&gt;=A618,COUNTIFS(Board!R$3:R$1000,"&lt;="&amp;A618),"")</f>
        <v/>
      </c>
      <c r="M618" t="str">
        <f t="shared" ca="1" si="39"/>
        <v/>
      </c>
    </row>
    <row r="619" spans="1:13" x14ac:dyDescent="0.25">
      <c r="A619" s="4">
        <v>43416</v>
      </c>
      <c r="B619" t="str">
        <f ca="1">IF(TODAY()&gt;=$A619,COUNTIFS(Board!K$3:K$1000,"&lt;="&amp;A619,Board!L$3:L$1000,"="&amp;""),"")</f>
        <v/>
      </c>
      <c r="C619" t="str">
        <f ca="1">IF(TODAY()&gt;=$A619,COUNTIFS(Board!L$3:L$1000,"&lt;="&amp;B619,Board!M$3:M$1000,"="&amp;""),"")</f>
        <v/>
      </c>
      <c r="D619" t="str">
        <f ca="1">IF(TODAY()&gt;=$A619,COUNTIFS(Board!M$3:M$1000,"&lt;="&amp;C619,Board!N$3:N$1000,"="&amp;""),"")</f>
        <v/>
      </c>
      <c r="E619" t="str">
        <f t="shared" ca="1" si="40"/>
        <v/>
      </c>
      <c r="F619" t="str">
        <f ca="1">IF(TODAY()&gt;=$A619,COUNTIFS(Board!N$3:N$1000,"&lt;="&amp;A619,Board!O$3:O$1000,"="&amp;""),"")</f>
        <v/>
      </c>
      <c r="G619" t="str">
        <f ca="1">IF(TODAY()&gt;=$A619,COUNTIFS(Board!O$3:O$1000,"&lt;="&amp;B619,Board!P$3:P$1000,"="&amp;""),"")</f>
        <v/>
      </c>
      <c r="H619" t="str">
        <f t="shared" ca="1" si="41"/>
        <v/>
      </c>
      <c r="I619" t="str">
        <f ca="1">IF(TODAY()&gt;=$A619,COUNTIFS(Board!P$3:P$1000,"&lt;="&amp;A619,Board!Q$3:Q$1000,"="&amp;""),"")</f>
        <v/>
      </c>
      <c r="J619" t="str">
        <f ca="1">IF(TODAY()&gt;=$A619,COUNTIFS(Board!Q$3:Q$1000,"&lt;="&amp;B619,Board!R$3:R$1000,"="&amp;""),"")</f>
        <v/>
      </c>
      <c r="K619" t="str">
        <f t="shared" ca="1" si="42"/>
        <v/>
      </c>
      <c r="L619" t="str">
        <f ca="1">IF(TODAY()&gt;=A619,COUNTIFS(Board!R$3:R$1000,"&lt;="&amp;A619),"")</f>
        <v/>
      </c>
      <c r="M619" t="str">
        <f t="shared" ca="1" si="39"/>
        <v/>
      </c>
    </row>
    <row r="620" spans="1:13" x14ac:dyDescent="0.25">
      <c r="A620" s="4">
        <v>43417</v>
      </c>
      <c r="B620" t="str">
        <f ca="1">IF(TODAY()&gt;=$A620,COUNTIFS(Board!K$3:K$1000,"&lt;="&amp;A620,Board!L$3:L$1000,"="&amp;""),"")</f>
        <v/>
      </c>
      <c r="C620" t="str">
        <f ca="1">IF(TODAY()&gt;=$A620,COUNTIFS(Board!L$3:L$1000,"&lt;="&amp;B620,Board!M$3:M$1000,"="&amp;""),"")</f>
        <v/>
      </c>
      <c r="D620" t="str">
        <f ca="1">IF(TODAY()&gt;=$A620,COUNTIFS(Board!M$3:M$1000,"&lt;="&amp;C620,Board!N$3:N$1000,"="&amp;""),"")</f>
        <v/>
      </c>
      <c r="E620" t="str">
        <f t="shared" ca="1" si="40"/>
        <v/>
      </c>
      <c r="F620" t="str">
        <f ca="1">IF(TODAY()&gt;=$A620,COUNTIFS(Board!N$3:N$1000,"&lt;="&amp;A620,Board!O$3:O$1000,"="&amp;""),"")</f>
        <v/>
      </c>
      <c r="G620" t="str">
        <f ca="1">IF(TODAY()&gt;=$A620,COUNTIFS(Board!O$3:O$1000,"&lt;="&amp;B620,Board!P$3:P$1000,"="&amp;""),"")</f>
        <v/>
      </c>
      <c r="H620" t="str">
        <f t="shared" ca="1" si="41"/>
        <v/>
      </c>
      <c r="I620" t="str">
        <f ca="1">IF(TODAY()&gt;=$A620,COUNTIFS(Board!P$3:P$1000,"&lt;="&amp;A620,Board!Q$3:Q$1000,"="&amp;""),"")</f>
        <v/>
      </c>
      <c r="J620" t="str">
        <f ca="1">IF(TODAY()&gt;=$A620,COUNTIFS(Board!Q$3:Q$1000,"&lt;="&amp;B620,Board!R$3:R$1000,"="&amp;""),"")</f>
        <v/>
      </c>
      <c r="K620" t="str">
        <f t="shared" ca="1" si="42"/>
        <v/>
      </c>
      <c r="L620" t="str">
        <f ca="1">IF(TODAY()&gt;=A620,COUNTIFS(Board!R$3:R$1000,"&lt;="&amp;A620),"")</f>
        <v/>
      </c>
      <c r="M620" t="str">
        <f t="shared" ca="1" si="39"/>
        <v/>
      </c>
    </row>
    <row r="621" spans="1:13" x14ac:dyDescent="0.25">
      <c r="A621" s="4">
        <v>43418</v>
      </c>
      <c r="B621" t="str">
        <f ca="1">IF(TODAY()&gt;=$A621,COUNTIFS(Board!K$3:K$1000,"&lt;="&amp;A621,Board!L$3:L$1000,"="&amp;""),"")</f>
        <v/>
      </c>
      <c r="C621" t="str">
        <f ca="1">IF(TODAY()&gt;=$A621,COUNTIFS(Board!L$3:L$1000,"&lt;="&amp;B621,Board!M$3:M$1000,"="&amp;""),"")</f>
        <v/>
      </c>
      <c r="D621" t="str">
        <f ca="1">IF(TODAY()&gt;=$A621,COUNTIFS(Board!M$3:M$1000,"&lt;="&amp;C621,Board!N$3:N$1000,"="&amp;""),"")</f>
        <v/>
      </c>
      <c r="E621" t="str">
        <f t="shared" ca="1" si="40"/>
        <v/>
      </c>
      <c r="F621" t="str">
        <f ca="1">IF(TODAY()&gt;=$A621,COUNTIFS(Board!N$3:N$1000,"&lt;="&amp;A621,Board!O$3:O$1000,"="&amp;""),"")</f>
        <v/>
      </c>
      <c r="G621" t="str">
        <f ca="1">IF(TODAY()&gt;=$A621,COUNTIFS(Board!O$3:O$1000,"&lt;="&amp;B621,Board!P$3:P$1000,"="&amp;""),"")</f>
        <v/>
      </c>
      <c r="H621" t="str">
        <f t="shared" ca="1" si="41"/>
        <v/>
      </c>
      <c r="I621" t="str">
        <f ca="1">IF(TODAY()&gt;=$A621,COUNTIFS(Board!P$3:P$1000,"&lt;="&amp;A621,Board!Q$3:Q$1000,"="&amp;""),"")</f>
        <v/>
      </c>
      <c r="J621" t="str">
        <f ca="1">IF(TODAY()&gt;=$A621,COUNTIFS(Board!Q$3:Q$1000,"&lt;="&amp;B621,Board!R$3:R$1000,"="&amp;""),"")</f>
        <v/>
      </c>
      <c r="K621" t="str">
        <f t="shared" ca="1" si="42"/>
        <v/>
      </c>
      <c r="L621" t="str">
        <f ca="1">IF(TODAY()&gt;=A621,COUNTIFS(Board!R$3:R$1000,"&lt;="&amp;A621),"")</f>
        <v/>
      </c>
      <c r="M621" t="str">
        <f t="shared" ca="1" si="39"/>
        <v/>
      </c>
    </row>
    <row r="622" spans="1:13" x14ac:dyDescent="0.25">
      <c r="A622" s="4">
        <v>43419</v>
      </c>
      <c r="B622" t="str">
        <f ca="1">IF(TODAY()&gt;=$A622,COUNTIFS(Board!K$3:K$1000,"&lt;="&amp;A622,Board!L$3:L$1000,"="&amp;""),"")</f>
        <v/>
      </c>
      <c r="C622" t="str">
        <f ca="1">IF(TODAY()&gt;=$A622,COUNTIFS(Board!L$3:L$1000,"&lt;="&amp;B622,Board!M$3:M$1000,"="&amp;""),"")</f>
        <v/>
      </c>
      <c r="D622" t="str">
        <f ca="1">IF(TODAY()&gt;=$A622,COUNTIFS(Board!M$3:M$1000,"&lt;="&amp;C622,Board!N$3:N$1000,"="&amp;""),"")</f>
        <v/>
      </c>
      <c r="E622" t="str">
        <f t="shared" ca="1" si="40"/>
        <v/>
      </c>
      <c r="F622" t="str">
        <f ca="1">IF(TODAY()&gt;=$A622,COUNTIFS(Board!N$3:N$1000,"&lt;="&amp;A622,Board!O$3:O$1000,"="&amp;""),"")</f>
        <v/>
      </c>
      <c r="G622" t="str">
        <f ca="1">IF(TODAY()&gt;=$A622,COUNTIFS(Board!O$3:O$1000,"&lt;="&amp;B622,Board!P$3:P$1000,"="&amp;""),"")</f>
        <v/>
      </c>
      <c r="H622" t="str">
        <f t="shared" ca="1" si="41"/>
        <v/>
      </c>
      <c r="I622" t="str">
        <f ca="1">IF(TODAY()&gt;=$A622,COUNTIFS(Board!P$3:P$1000,"&lt;="&amp;A622,Board!Q$3:Q$1000,"="&amp;""),"")</f>
        <v/>
      </c>
      <c r="J622" t="str">
        <f ca="1">IF(TODAY()&gt;=$A622,COUNTIFS(Board!Q$3:Q$1000,"&lt;="&amp;B622,Board!R$3:R$1000,"="&amp;""),"")</f>
        <v/>
      </c>
      <c r="K622" t="str">
        <f t="shared" ca="1" si="42"/>
        <v/>
      </c>
      <c r="L622" t="str">
        <f ca="1">IF(TODAY()&gt;=A622,COUNTIFS(Board!R$3:R$1000,"&lt;="&amp;A622),"")</f>
        <v/>
      </c>
      <c r="M622" t="str">
        <f t="shared" ca="1" si="39"/>
        <v/>
      </c>
    </row>
    <row r="623" spans="1:13" x14ac:dyDescent="0.25">
      <c r="A623" s="4">
        <v>43420</v>
      </c>
      <c r="B623" t="str">
        <f ca="1">IF(TODAY()&gt;=$A623,COUNTIFS(Board!K$3:K$1000,"&lt;="&amp;A623,Board!L$3:L$1000,"="&amp;""),"")</f>
        <v/>
      </c>
      <c r="C623" t="str">
        <f ca="1">IF(TODAY()&gt;=$A623,COUNTIFS(Board!L$3:L$1000,"&lt;="&amp;B623,Board!M$3:M$1000,"="&amp;""),"")</f>
        <v/>
      </c>
      <c r="D623" t="str">
        <f ca="1">IF(TODAY()&gt;=$A623,COUNTIFS(Board!M$3:M$1000,"&lt;="&amp;C623,Board!N$3:N$1000,"="&amp;""),"")</f>
        <v/>
      </c>
      <c r="E623" t="str">
        <f t="shared" ca="1" si="40"/>
        <v/>
      </c>
      <c r="F623" t="str">
        <f ca="1">IF(TODAY()&gt;=$A623,COUNTIFS(Board!N$3:N$1000,"&lt;="&amp;A623,Board!O$3:O$1000,"="&amp;""),"")</f>
        <v/>
      </c>
      <c r="G623" t="str">
        <f ca="1">IF(TODAY()&gt;=$A623,COUNTIFS(Board!O$3:O$1000,"&lt;="&amp;B623,Board!P$3:P$1000,"="&amp;""),"")</f>
        <v/>
      </c>
      <c r="H623" t="str">
        <f t="shared" ca="1" si="41"/>
        <v/>
      </c>
      <c r="I623" t="str">
        <f ca="1">IF(TODAY()&gt;=$A623,COUNTIFS(Board!P$3:P$1000,"&lt;="&amp;A623,Board!Q$3:Q$1000,"="&amp;""),"")</f>
        <v/>
      </c>
      <c r="J623" t="str">
        <f ca="1">IF(TODAY()&gt;=$A623,COUNTIFS(Board!Q$3:Q$1000,"&lt;="&amp;B623,Board!R$3:R$1000,"="&amp;""),"")</f>
        <v/>
      </c>
      <c r="K623" t="str">
        <f t="shared" ca="1" si="42"/>
        <v/>
      </c>
      <c r="L623" t="str">
        <f ca="1">IF(TODAY()&gt;=A623,COUNTIFS(Board!R$3:R$1000,"&lt;="&amp;A623),"")</f>
        <v/>
      </c>
      <c r="M623" t="str">
        <f t="shared" ca="1" si="39"/>
        <v/>
      </c>
    </row>
    <row r="624" spans="1:13" x14ac:dyDescent="0.25">
      <c r="A624" s="4">
        <v>43421</v>
      </c>
      <c r="B624" t="str">
        <f ca="1">IF(TODAY()&gt;=$A624,COUNTIFS(Board!K$3:K$1000,"&lt;="&amp;A624,Board!L$3:L$1000,"="&amp;""),"")</f>
        <v/>
      </c>
      <c r="C624" t="str">
        <f ca="1">IF(TODAY()&gt;=$A624,COUNTIFS(Board!L$3:L$1000,"&lt;="&amp;B624,Board!M$3:M$1000,"="&amp;""),"")</f>
        <v/>
      </c>
      <c r="D624" t="str">
        <f ca="1">IF(TODAY()&gt;=$A624,COUNTIFS(Board!M$3:M$1000,"&lt;="&amp;C624,Board!N$3:N$1000,"="&amp;""),"")</f>
        <v/>
      </c>
      <c r="E624" t="str">
        <f t="shared" ca="1" si="40"/>
        <v/>
      </c>
      <c r="F624" t="str">
        <f ca="1">IF(TODAY()&gt;=$A624,COUNTIFS(Board!N$3:N$1000,"&lt;="&amp;A624,Board!O$3:O$1000,"="&amp;""),"")</f>
        <v/>
      </c>
      <c r="G624" t="str">
        <f ca="1">IF(TODAY()&gt;=$A624,COUNTIFS(Board!O$3:O$1000,"&lt;="&amp;B624,Board!P$3:P$1000,"="&amp;""),"")</f>
        <v/>
      </c>
      <c r="H624" t="str">
        <f t="shared" ca="1" si="41"/>
        <v/>
      </c>
      <c r="I624" t="str">
        <f ca="1">IF(TODAY()&gt;=$A624,COUNTIFS(Board!P$3:P$1000,"&lt;="&amp;A624,Board!Q$3:Q$1000,"="&amp;""),"")</f>
        <v/>
      </c>
      <c r="J624" t="str">
        <f ca="1">IF(TODAY()&gt;=$A624,COUNTIFS(Board!Q$3:Q$1000,"&lt;="&amp;B624,Board!R$3:R$1000,"="&amp;""),"")</f>
        <v/>
      </c>
      <c r="K624" t="str">
        <f t="shared" ca="1" si="42"/>
        <v/>
      </c>
      <c r="L624" t="str">
        <f ca="1">IF(TODAY()&gt;=A624,COUNTIFS(Board!R$3:R$1000,"&lt;="&amp;A624),"")</f>
        <v/>
      </c>
      <c r="M624" t="str">
        <f t="shared" ca="1" si="39"/>
        <v/>
      </c>
    </row>
    <row r="625" spans="1:13" x14ac:dyDescent="0.25">
      <c r="A625" s="4">
        <v>43422</v>
      </c>
      <c r="B625" t="str">
        <f ca="1">IF(TODAY()&gt;=$A625,COUNTIFS(Board!K$3:K$1000,"&lt;="&amp;A625,Board!L$3:L$1000,"="&amp;""),"")</f>
        <v/>
      </c>
      <c r="C625" t="str">
        <f ca="1">IF(TODAY()&gt;=$A625,COUNTIFS(Board!L$3:L$1000,"&lt;="&amp;B625,Board!M$3:M$1000,"="&amp;""),"")</f>
        <v/>
      </c>
      <c r="D625" t="str">
        <f ca="1">IF(TODAY()&gt;=$A625,COUNTIFS(Board!M$3:M$1000,"&lt;="&amp;C625,Board!N$3:N$1000,"="&amp;""),"")</f>
        <v/>
      </c>
      <c r="E625" t="str">
        <f t="shared" ca="1" si="40"/>
        <v/>
      </c>
      <c r="F625" t="str">
        <f ca="1">IF(TODAY()&gt;=$A625,COUNTIFS(Board!N$3:N$1000,"&lt;="&amp;A625,Board!O$3:O$1000,"="&amp;""),"")</f>
        <v/>
      </c>
      <c r="G625" t="str">
        <f ca="1">IF(TODAY()&gt;=$A625,COUNTIFS(Board!O$3:O$1000,"&lt;="&amp;B625,Board!P$3:P$1000,"="&amp;""),"")</f>
        <v/>
      </c>
      <c r="H625" t="str">
        <f t="shared" ca="1" si="41"/>
        <v/>
      </c>
      <c r="I625" t="str">
        <f ca="1">IF(TODAY()&gt;=$A625,COUNTIFS(Board!P$3:P$1000,"&lt;="&amp;A625,Board!Q$3:Q$1000,"="&amp;""),"")</f>
        <v/>
      </c>
      <c r="J625" t="str">
        <f ca="1">IF(TODAY()&gt;=$A625,COUNTIFS(Board!Q$3:Q$1000,"&lt;="&amp;B625,Board!R$3:R$1000,"="&amp;""),"")</f>
        <v/>
      </c>
      <c r="K625" t="str">
        <f t="shared" ca="1" si="42"/>
        <v/>
      </c>
      <c r="L625" t="str">
        <f ca="1">IF(TODAY()&gt;=A625,COUNTIFS(Board!R$3:R$1000,"&lt;="&amp;A625),"")</f>
        <v/>
      </c>
      <c r="M625" t="str">
        <f t="shared" ca="1" si="39"/>
        <v/>
      </c>
    </row>
    <row r="626" spans="1:13" x14ac:dyDescent="0.25">
      <c r="A626" s="4">
        <v>43423</v>
      </c>
      <c r="B626" t="str">
        <f ca="1">IF(TODAY()&gt;=$A626,COUNTIFS(Board!K$3:K$1000,"&lt;="&amp;A626,Board!L$3:L$1000,"="&amp;""),"")</f>
        <v/>
      </c>
      <c r="C626" t="str">
        <f ca="1">IF(TODAY()&gt;=$A626,COUNTIFS(Board!L$3:L$1000,"&lt;="&amp;B626,Board!M$3:M$1000,"="&amp;""),"")</f>
        <v/>
      </c>
      <c r="D626" t="str">
        <f ca="1">IF(TODAY()&gt;=$A626,COUNTIFS(Board!M$3:M$1000,"&lt;="&amp;C626,Board!N$3:N$1000,"="&amp;""),"")</f>
        <v/>
      </c>
      <c r="E626" t="str">
        <f t="shared" ca="1" si="40"/>
        <v/>
      </c>
      <c r="F626" t="str">
        <f ca="1">IF(TODAY()&gt;=$A626,COUNTIFS(Board!N$3:N$1000,"&lt;="&amp;A626,Board!O$3:O$1000,"="&amp;""),"")</f>
        <v/>
      </c>
      <c r="G626" t="str">
        <f ca="1">IF(TODAY()&gt;=$A626,COUNTIFS(Board!O$3:O$1000,"&lt;="&amp;B626,Board!P$3:P$1000,"="&amp;""),"")</f>
        <v/>
      </c>
      <c r="H626" t="str">
        <f t="shared" ca="1" si="41"/>
        <v/>
      </c>
      <c r="I626" t="str">
        <f ca="1">IF(TODAY()&gt;=$A626,COUNTIFS(Board!P$3:P$1000,"&lt;="&amp;A626,Board!Q$3:Q$1000,"="&amp;""),"")</f>
        <v/>
      </c>
      <c r="J626" t="str">
        <f ca="1">IF(TODAY()&gt;=$A626,COUNTIFS(Board!Q$3:Q$1000,"&lt;="&amp;B626,Board!R$3:R$1000,"="&amp;""),"")</f>
        <v/>
      </c>
      <c r="K626" t="str">
        <f t="shared" ca="1" si="42"/>
        <v/>
      </c>
      <c r="L626" t="str">
        <f ca="1">IF(TODAY()&gt;=A626,COUNTIFS(Board!R$3:R$1000,"&lt;="&amp;A626),"")</f>
        <v/>
      </c>
      <c r="M626" t="str">
        <f t="shared" ca="1" si="39"/>
        <v/>
      </c>
    </row>
    <row r="627" spans="1:13" x14ac:dyDescent="0.25">
      <c r="A627" s="4">
        <v>43424</v>
      </c>
      <c r="B627" t="str">
        <f ca="1">IF(TODAY()&gt;=$A627,COUNTIFS(Board!K$3:K$1000,"&lt;="&amp;A627,Board!L$3:L$1000,"="&amp;""),"")</f>
        <v/>
      </c>
      <c r="C627" t="str">
        <f ca="1">IF(TODAY()&gt;=$A627,COUNTIFS(Board!L$3:L$1000,"&lt;="&amp;B627,Board!M$3:M$1000,"="&amp;""),"")</f>
        <v/>
      </c>
      <c r="D627" t="str">
        <f ca="1">IF(TODAY()&gt;=$A627,COUNTIFS(Board!M$3:M$1000,"&lt;="&amp;C627,Board!N$3:N$1000,"="&amp;""),"")</f>
        <v/>
      </c>
      <c r="E627" t="str">
        <f t="shared" ca="1" si="40"/>
        <v/>
      </c>
      <c r="F627" t="str">
        <f ca="1">IF(TODAY()&gt;=$A627,COUNTIFS(Board!N$3:N$1000,"&lt;="&amp;A627,Board!O$3:O$1000,"="&amp;""),"")</f>
        <v/>
      </c>
      <c r="G627" t="str">
        <f ca="1">IF(TODAY()&gt;=$A627,COUNTIFS(Board!O$3:O$1000,"&lt;="&amp;B627,Board!P$3:P$1000,"="&amp;""),"")</f>
        <v/>
      </c>
      <c r="H627" t="str">
        <f t="shared" ca="1" si="41"/>
        <v/>
      </c>
      <c r="I627" t="str">
        <f ca="1">IF(TODAY()&gt;=$A627,COUNTIFS(Board!P$3:P$1000,"&lt;="&amp;A627,Board!Q$3:Q$1000,"="&amp;""),"")</f>
        <v/>
      </c>
      <c r="J627" t="str">
        <f ca="1">IF(TODAY()&gt;=$A627,COUNTIFS(Board!Q$3:Q$1000,"&lt;="&amp;B627,Board!R$3:R$1000,"="&amp;""),"")</f>
        <v/>
      </c>
      <c r="K627" t="str">
        <f t="shared" ca="1" si="42"/>
        <v/>
      </c>
      <c r="L627" t="str">
        <f ca="1">IF(TODAY()&gt;=A627,COUNTIFS(Board!R$3:R$1000,"&lt;="&amp;A627),"")</f>
        <v/>
      </c>
      <c r="M627" t="str">
        <f t="shared" ca="1" si="39"/>
        <v/>
      </c>
    </row>
    <row r="628" spans="1:13" x14ac:dyDescent="0.25">
      <c r="A628" s="4">
        <v>43425</v>
      </c>
      <c r="B628" t="str">
        <f ca="1">IF(TODAY()&gt;=$A628,COUNTIFS(Board!K$3:K$1000,"&lt;="&amp;A628,Board!L$3:L$1000,"="&amp;""),"")</f>
        <v/>
      </c>
      <c r="C628" t="str">
        <f ca="1">IF(TODAY()&gt;=$A628,COUNTIFS(Board!L$3:L$1000,"&lt;="&amp;B628,Board!M$3:M$1000,"="&amp;""),"")</f>
        <v/>
      </c>
      <c r="D628" t="str">
        <f ca="1">IF(TODAY()&gt;=$A628,COUNTIFS(Board!M$3:M$1000,"&lt;="&amp;C628,Board!N$3:N$1000,"="&amp;""),"")</f>
        <v/>
      </c>
      <c r="E628" t="str">
        <f t="shared" ca="1" si="40"/>
        <v/>
      </c>
      <c r="F628" t="str">
        <f ca="1">IF(TODAY()&gt;=$A628,COUNTIFS(Board!N$3:N$1000,"&lt;="&amp;A628,Board!O$3:O$1000,"="&amp;""),"")</f>
        <v/>
      </c>
      <c r="G628" t="str">
        <f ca="1">IF(TODAY()&gt;=$A628,COUNTIFS(Board!O$3:O$1000,"&lt;="&amp;B628,Board!P$3:P$1000,"="&amp;""),"")</f>
        <v/>
      </c>
      <c r="H628" t="str">
        <f t="shared" ca="1" si="41"/>
        <v/>
      </c>
      <c r="I628" t="str">
        <f ca="1">IF(TODAY()&gt;=$A628,COUNTIFS(Board!P$3:P$1000,"&lt;="&amp;A628,Board!Q$3:Q$1000,"="&amp;""),"")</f>
        <v/>
      </c>
      <c r="J628" t="str">
        <f ca="1">IF(TODAY()&gt;=$A628,COUNTIFS(Board!Q$3:Q$1000,"&lt;="&amp;B628,Board!R$3:R$1000,"="&amp;""),"")</f>
        <v/>
      </c>
      <c r="K628" t="str">
        <f t="shared" ca="1" si="42"/>
        <v/>
      </c>
      <c r="L628" t="str">
        <f ca="1">IF(TODAY()&gt;=A628,COUNTIFS(Board!R$3:R$1000,"&lt;="&amp;A628),"")</f>
        <v/>
      </c>
      <c r="M628" t="str">
        <f t="shared" ca="1" si="39"/>
        <v/>
      </c>
    </row>
    <row r="629" spans="1:13" x14ac:dyDescent="0.25">
      <c r="A629" s="4">
        <v>43426</v>
      </c>
      <c r="B629" t="str">
        <f ca="1">IF(TODAY()&gt;=$A629,COUNTIFS(Board!K$3:K$1000,"&lt;="&amp;A629,Board!L$3:L$1000,"="&amp;""),"")</f>
        <v/>
      </c>
      <c r="C629" t="str">
        <f ca="1">IF(TODAY()&gt;=$A629,COUNTIFS(Board!L$3:L$1000,"&lt;="&amp;B629,Board!M$3:M$1000,"="&amp;""),"")</f>
        <v/>
      </c>
      <c r="D629" t="str">
        <f ca="1">IF(TODAY()&gt;=$A629,COUNTIFS(Board!M$3:M$1000,"&lt;="&amp;C629,Board!N$3:N$1000,"="&amp;""),"")</f>
        <v/>
      </c>
      <c r="E629" t="str">
        <f t="shared" ca="1" si="40"/>
        <v/>
      </c>
      <c r="F629" t="str">
        <f ca="1">IF(TODAY()&gt;=$A629,COUNTIFS(Board!N$3:N$1000,"&lt;="&amp;A629,Board!O$3:O$1000,"="&amp;""),"")</f>
        <v/>
      </c>
      <c r="G629" t="str">
        <f ca="1">IF(TODAY()&gt;=$A629,COUNTIFS(Board!O$3:O$1000,"&lt;="&amp;B629,Board!P$3:P$1000,"="&amp;""),"")</f>
        <v/>
      </c>
      <c r="H629" t="str">
        <f t="shared" ca="1" si="41"/>
        <v/>
      </c>
      <c r="I629" t="str">
        <f ca="1">IF(TODAY()&gt;=$A629,COUNTIFS(Board!P$3:P$1000,"&lt;="&amp;A629,Board!Q$3:Q$1000,"="&amp;""),"")</f>
        <v/>
      </c>
      <c r="J629" t="str">
        <f ca="1">IF(TODAY()&gt;=$A629,COUNTIFS(Board!Q$3:Q$1000,"&lt;="&amp;B629,Board!R$3:R$1000,"="&amp;""),"")</f>
        <v/>
      </c>
      <c r="K629" t="str">
        <f t="shared" ca="1" si="42"/>
        <v/>
      </c>
      <c r="L629" t="str">
        <f ca="1">IF(TODAY()&gt;=A629,COUNTIFS(Board!R$3:R$1000,"&lt;="&amp;A629),"")</f>
        <v/>
      </c>
      <c r="M629" t="str">
        <f t="shared" ca="1" si="39"/>
        <v/>
      </c>
    </row>
    <row r="630" spans="1:13" x14ac:dyDescent="0.25">
      <c r="A630" s="4">
        <v>43427</v>
      </c>
      <c r="B630" t="str">
        <f ca="1">IF(TODAY()&gt;=$A630,COUNTIFS(Board!K$3:K$1000,"&lt;="&amp;A630,Board!L$3:L$1000,"="&amp;""),"")</f>
        <v/>
      </c>
      <c r="C630" t="str">
        <f ca="1">IF(TODAY()&gt;=$A630,COUNTIFS(Board!L$3:L$1000,"&lt;="&amp;B630,Board!M$3:M$1000,"="&amp;""),"")</f>
        <v/>
      </c>
      <c r="D630" t="str">
        <f ca="1">IF(TODAY()&gt;=$A630,COUNTIFS(Board!M$3:M$1000,"&lt;="&amp;C630,Board!N$3:N$1000,"="&amp;""),"")</f>
        <v/>
      </c>
      <c r="E630" t="str">
        <f t="shared" ca="1" si="40"/>
        <v/>
      </c>
      <c r="F630" t="str">
        <f ca="1">IF(TODAY()&gt;=$A630,COUNTIFS(Board!N$3:N$1000,"&lt;="&amp;A630,Board!O$3:O$1000,"="&amp;""),"")</f>
        <v/>
      </c>
      <c r="G630" t="str">
        <f ca="1">IF(TODAY()&gt;=$A630,COUNTIFS(Board!O$3:O$1000,"&lt;="&amp;B630,Board!P$3:P$1000,"="&amp;""),"")</f>
        <v/>
      </c>
      <c r="H630" t="str">
        <f t="shared" ca="1" si="41"/>
        <v/>
      </c>
      <c r="I630" t="str">
        <f ca="1">IF(TODAY()&gt;=$A630,COUNTIFS(Board!P$3:P$1000,"&lt;="&amp;A630,Board!Q$3:Q$1000,"="&amp;""),"")</f>
        <v/>
      </c>
      <c r="J630" t="str">
        <f ca="1">IF(TODAY()&gt;=$A630,COUNTIFS(Board!Q$3:Q$1000,"&lt;="&amp;B630,Board!R$3:R$1000,"="&amp;""),"")</f>
        <v/>
      </c>
      <c r="K630" t="str">
        <f t="shared" ca="1" si="42"/>
        <v/>
      </c>
      <c r="L630" t="str">
        <f ca="1">IF(TODAY()&gt;=A630,COUNTIFS(Board!R$3:R$1000,"&lt;="&amp;A630),"")</f>
        <v/>
      </c>
      <c r="M630" t="str">
        <f t="shared" ca="1" si="39"/>
        <v/>
      </c>
    </row>
    <row r="631" spans="1:13" x14ac:dyDescent="0.25">
      <c r="A631" s="4">
        <v>43428</v>
      </c>
      <c r="B631" t="str">
        <f ca="1">IF(TODAY()&gt;=$A631,COUNTIFS(Board!K$3:K$1000,"&lt;="&amp;A631,Board!L$3:L$1000,"="&amp;""),"")</f>
        <v/>
      </c>
      <c r="C631" t="str">
        <f ca="1">IF(TODAY()&gt;=$A631,COUNTIFS(Board!L$3:L$1000,"&lt;="&amp;B631,Board!M$3:M$1000,"="&amp;""),"")</f>
        <v/>
      </c>
      <c r="D631" t="str">
        <f ca="1">IF(TODAY()&gt;=$A631,COUNTIFS(Board!M$3:M$1000,"&lt;="&amp;C631,Board!N$3:N$1000,"="&amp;""),"")</f>
        <v/>
      </c>
      <c r="E631" t="str">
        <f t="shared" ca="1" si="40"/>
        <v/>
      </c>
      <c r="F631" t="str">
        <f ca="1">IF(TODAY()&gt;=$A631,COUNTIFS(Board!N$3:N$1000,"&lt;="&amp;A631,Board!O$3:O$1000,"="&amp;""),"")</f>
        <v/>
      </c>
      <c r="G631" t="str">
        <f ca="1">IF(TODAY()&gt;=$A631,COUNTIFS(Board!O$3:O$1000,"&lt;="&amp;B631,Board!P$3:P$1000,"="&amp;""),"")</f>
        <v/>
      </c>
      <c r="H631" t="str">
        <f t="shared" ca="1" si="41"/>
        <v/>
      </c>
      <c r="I631" t="str">
        <f ca="1">IF(TODAY()&gt;=$A631,COUNTIFS(Board!P$3:P$1000,"&lt;="&amp;A631,Board!Q$3:Q$1000,"="&amp;""),"")</f>
        <v/>
      </c>
      <c r="J631" t="str">
        <f ca="1">IF(TODAY()&gt;=$A631,COUNTIFS(Board!Q$3:Q$1000,"&lt;="&amp;B631,Board!R$3:R$1000,"="&amp;""),"")</f>
        <v/>
      </c>
      <c r="K631" t="str">
        <f t="shared" ca="1" si="42"/>
        <v/>
      </c>
      <c r="L631" t="str">
        <f ca="1">IF(TODAY()&gt;=A631,COUNTIFS(Board!R$3:R$1000,"&lt;="&amp;A631),"")</f>
        <v/>
      </c>
      <c r="M631" t="str">
        <f t="shared" ca="1" si="39"/>
        <v/>
      </c>
    </row>
    <row r="632" spans="1:13" x14ac:dyDescent="0.25">
      <c r="A632" s="4">
        <v>43429</v>
      </c>
      <c r="B632" t="str">
        <f ca="1">IF(TODAY()&gt;=$A632,COUNTIFS(Board!K$3:K$1000,"&lt;="&amp;A632,Board!L$3:L$1000,"="&amp;""),"")</f>
        <v/>
      </c>
      <c r="C632" t="str">
        <f ca="1">IF(TODAY()&gt;=$A632,COUNTIFS(Board!L$3:L$1000,"&lt;="&amp;B632,Board!M$3:M$1000,"="&amp;""),"")</f>
        <v/>
      </c>
      <c r="D632" t="str">
        <f ca="1">IF(TODAY()&gt;=$A632,COUNTIFS(Board!M$3:M$1000,"&lt;="&amp;C632,Board!N$3:N$1000,"="&amp;""),"")</f>
        <v/>
      </c>
      <c r="E632" t="str">
        <f t="shared" ca="1" si="40"/>
        <v/>
      </c>
      <c r="F632" t="str">
        <f ca="1">IF(TODAY()&gt;=$A632,COUNTIFS(Board!N$3:N$1000,"&lt;="&amp;A632,Board!O$3:O$1000,"="&amp;""),"")</f>
        <v/>
      </c>
      <c r="G632" t="str">
        <f ca="1">IF(TODAY()&gt;=$A632,COUNTIFS(Board!O$3:O$1000,"&lt;="&amp;B632,Board!P$3:P$1000,"="&amp;""),"")</f>
        <v/>
      </c>
      <c r="H632" t="str">
        <f t="shared" ca="1" si="41"/>
        <v/>
      </c>
      <c r="I632" t="str">
        <f ca="1">IF(TODAY()&gt;=$A632,COUNTIFS(Board!P$3:P$1000,"&lt;="&amp;A632,Board!Q$3:Q$1000,"="&amp;""),"")</f>
        <v/>
      </c>
      <c r="J632" t="str">
        <f ca="1">IF(TODAY()&gt;=$A632,COUNTIFS(Board!Q$3:Q$1000,"&lt;="&amp;B632,Board!R$3:R$1000,"="&amp;""),"")</f>
        <v/>
      </c>
      <c r="K632" t="str">
        <f t="shared" ca="1" si="42"/>
        <v/>
      </c>
      <c r="L632" t="str">
        <f ca="1">IF(TODAY()&gt;=A632,COUNTIFS(Board!R$3:R$1000,"&lt;="&amp;A632),"")</f>
        <v/>
      </c>
      <c r="M632" t="str">
        <f t="shared" ca="1" si="39"/>
        <v/>
      </c>
    </row>
    <row r="633" spans="1:13" x14ac:dyDescent="0.25">
      <c r="A633" s="4">
        <v>43430</v>
      </c>
      <c r="B633" t="str">
        <f ca="1">IF(TODAY()&gt;=$A633,COUNTIFS(Board!K$3:K$1000,"&lt;="&amp;A633,Board!L$3:L$1000,"="&amp;""),"")</f>
        <v/>
      </c>
      <c r="C633" t="str">
        <f ca="1">IF(TODAY()&gt;=$A633,COUNTIFS(Board!L$3:L$1000,"&lt;="&amp;B633,Board!M$3:M$1000,"="&amp;""),"")</f>
        <v/>
      </c>
      <c r="D633" t="str">
        <f ca="1">IF(TODAY()&gt;=$A633,COUNTIFS(Board!M$3:M$1000,"&lt;="&amp;C633,Board!N$3:N$1000,"="&amp;""),"")</f>
        <v/>
      </c>
      <c r="E633" t="str">
        <f t="shared" ca="1" si="40"/>
        <v/>
      </c>
      <c r="F633" t="str">
        <f ca="1">IF(TODAY()&gt;=$A633,COUNTIFS(Board!N$3:N$1000,"&lt;="&amp;A633,Board!O$3:O$1000,"="&amp;""),"")</f>
        <v/>
      </c>
      <c r="G633" t="str">
        <f ca="1">IF(TODAY()&gt;=$A633,COUNTIFS(Board!O$3:O$1000,"&lt;="&amp;B633,Board!P$3:P$1000,"="&amp;""),"")</f>
        <v/>
      </c>
      <c r="H633" t="str">
        <f t="shared" ca="1" si="41"/>
        <v/>
      </c>
      <c r="I633" t="str">
        <f ca="1">IF(TODAY()&gt;=$A633,COUNTIFS(Board!P$3:P$1000,"&lt;="&amp;A633,Board!Q$3:Q$1000,"="&amp;""),"")</f>
        <v/>
      </c>
      <c r="J633" t="str">
        <f ca="1">IF(TODAY()&gt;=$A633,COUNTIFS(Board!Q$3:Q$1000,"&lt;="&amp;B633,Board!R$3:R$1000,"="&amp;""),"")</f>
        <v/>
      </c>
      <c r="K633" t="str">
        <f t="shared" ca="1" si="42"/>
        <v/>
      </c>
      <c r="L633" t="str">
        <f ca="1">IF(TODAY()&gt;=A633,COUNTIFS(Board!R$3:R$1000,"&lt;="&amp;A633),"")</f>
        <v/>
      </c>
      <c r="M633" t="str">
        <f t="shared" ca="1" si="39"/>
        <v/>
      </c>
    </row>
    <row r="634" spans="1:13" x14ac:dyDescent="0.25">
      <c r="A634" s="4">
        <v>43431</v>
      </c>
      <c r="B634" t="str">
        <f ca="1">IF(TODAY()&gt;=$A634,COUNTIFS(Board!K$3:K$1000,"&lt;="&amp;A634,Board!L$3:L$1000,"="&amp;""),"")</f>
        <v/>
      </c>
      <c r="C634" t="str">
        <f ca="1">IF(TODAY()&gt;=$A634,COUNTIFS(Board!L$3:L$1000,"&lt;="&amp;B634,Board!M$3:M$1000,"="&amp;""),"")</f>
        <v/>
      </c>
      <c r="D634" t="str">
        <f ca="1">IF(TODAY()&gt;=$A634,COUNTIFS(Board!M$3:M$1000,"&lt;="&amp;C634,Board!N$3:N$1000,"="&amp;""),"")</f>
        <v/>
      </c>
      <c r="E634" t="str">
        <f t="shared" ca="1" si="40"/>
        <v/>
      </c>
      <c r="F634" t="str">
        <f ca="1">IF(TODAY()&gt;=$A634,COUNTIFS(Board!N$3:N$1000,"&lt;="&amp;A634,Board!O$3:O$1000,"="&amp;""),"")</f>
        <v/>
      </c>
      <c r="G634" t="str">
        <f ca="1">IF(TODAY()&gt;=$A634,COUNTIFS(Board!O$3:O$1000,"&lt;="&amp;B634,Board!P$3:P$1000,"="&amp;""),"")</f>
        <v/>
      </c>
      <c r="H634" t="str">
        <f t="shared" ca="1" si="41"/>
        <v/>
      </c>
      <c r="I634" t="str">
        <f ca="1">IF(TODAY()&gt;=$A634,COUNTIFS(Board!P$3:P$1000,"&lt;="&amp;A634,Board!Q$3:Q$1000,"="&amp;""),"")</f>
        <v/>
      </c>
      <c r="J634" t="str">
        <f ca="1">IF(TODAY()&gt;=$A634,COUNTIFS(Board!Q$3:Q$1000,"&lt;="&amp;B634,Board!R$3:R$1000,"="&amp;""),"")</f>
        <v/>
      </c>
      <c r="K634" t="str">
        <f t="shared" ca="1" si="42"/>
        <v/>
      </c>
      <c r="L634" t="str">
        <f ca="1">IF(TODAY()&gt;=A634,COUNTIFS(Board!R$3:R$1000,"&lt;="&amp;A634),"")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election activeCell="P24" sqref="P24"/>
    </sheetView>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COUNTIFS(Board!K$3:K1000,"&gt;="&amp;$B2,Board!K$3:K1000,"&lt;="&amp;$C2,Board!L$3:L1000,"="&amp;"")</f>
        <v>4</v>
      </c>
      <c r="E2">
        <f>COUNTIFS(Board!L$3:L1000,"&gt;="&amp;$B2,Board!L$3:L1000,"&lt;="&amp;$C2,Board!M$3:M1000,"="&amp;"")</f>
        <v>3</v>
      </c>
      <c r="F2">
        <f>COUNTIFS(Board!M$3:M1000,"&gt;="&amp;$B2,Board!M$3:M1000,"&lt;="&amp;$C2,Board!N$3:N1000,"="&amp;"")</f>
        <v>0</v>
      </c>
      <c r="G2">
        <f>IF(OR(E2,F2),1,0)</f>
        <v>1</v>
      </c>
      <c r="H2">
        <f>COUNTIFS(Board!O$3:O1000,"&gt;="&amp;$B2,Board!O$3:O1000,"&lt;="&amp;$C2,Board!P$3:P1000,"="&amp;"")</f>
        <v>1</v>
      </c>
      <c r="I2">
        <f>COUNTIFS(Board!P$3:P1000,"&gt;="&amp;$B2,Board!P$3:P1000,"&lt;="&amp;$C2,Board!Q$3:Q1000,"="&amp;"")</f>
        <v>1</v>
      </c>
      <c r="J2">
        <f>IF(OR(H2,I2),1,0)</f>
        <v>1</v>
      </c>
      <c r="K2">
        <f>COUNTIFS(Board!R$3:R1000,"&gt;="&amp;$B2,Board!R$3:R1000,"&lt;="&amp;$C2,Board!B$3:B1000,"="&amp;"")</f>
        <v>0</v>
      </c>
      <c r="L2">
        <f>COUNTIFS(Board!B$3:B1000,"&gt;="&amp;'Monthly Summary'!$B2,Board!B$3:B1000,"&lt;="&amp;'Monthly Summary'!$C2,Board!S$3:S1000,"="&amp;"")</f>
        <v>0</v>
      </c>
      <c r="M2">
        <f>IF(OR(K2,L2),1,0)</f>
        <v>0</v>
      </c>
      <c r="N2">
        <f>COUNTIFS(Board!R$3:R1000,"&gt;"&amp;'Monthly Summary'!$B2,Board!R$3:R1000,"&lt;"&amp;'Monthly Summary'!$C2)</f>
        <v>5</v>
      </c>
      <c r="O2">
        <f>N2</f>
        <v>5</v>
      </c>
      <c r="P2">
        <f>IFERROR(AVERAGEIFS(Board!S$3:S$1000,Board!R$3:R1000,"&gt;="&amp;B2,Board!R$3:R1000,"&lt;="&amp;C2),"")</f>
        <v>2</v>
      </c>
    </row>
    <row r="3" spans="1:16" ht="14.45" x14ac:dyDescent="0.3">
      <c r="A3" s="5">
        <v>42826</v>
      </c>
      <c r="B3" s="4">
        <v>42826</v>
      </c>
      <c r="C3" s="4">
        <f t="shared" ref="C3:C43" si="0">B4-1</f>
        <v>42855</v>
      </c>
      <c r="D3">
        <f>COUNTIFS(Board!K$3:K1001,"&gt;"&amp;'Monthly Summary'!$B3,Board!K$3:K1001,"&lt;"&amp;'Monthly Summary'!$C3)</f>
        <v>0</v>
      </c>
      <c r="E3">
        <f>COUNTIFS(Board!L$3:L1001,"&gt;"&amp;'Monthly Summary'!$B3,Board!L$3:L1001,"&lt;"&amp;'Monthly Summary'!$C3)</f>
        <v>0</v>
      </c>
      <c r="F3">
        <f>COUNTIFS(Board!M$3:M1001,"&gt;"&amp;'Monthly Summary'!$B3,Board!M$3:M1001,"&lt;"&amp;'Monthly Summary'!$C3)</f>
        <v>0</v>
      </c>
      <c r="G3">
        <f t="shared" ref="G3:G44" si="1">IF(OR(E3,F3),1,0)</f>
        <v>0</v>
      </c>
      <c r="H3">
        <f>COUNTIFS(Board!N$3:N1001,"&gt;"&amp;'Monthly Summary'!$B3,Board!N$3:N1001,"&lt;"&amp;'Monthly Summary'!$C3)</f>
        <v>0</v>
      </c>
      <c r="I3">
        <f>COUNTIFS(Board!O$3:O1001,"&gt;"&amp;'Monthly Summary'!$B3,Board!O$3:O1001,"&lt;"&amp;'Monthly Summary'!$C3)</f>
        <v>0</v>
      </c>
      <c r="J3">
        <f t="shared" ref="J3:J44" si="2">IF(OR(H3,I3),1,0)</f>
        <v>0</v>
      </c>
      <c r="K3">
        <f>COUNTIFS(Board!P$3:P1001,"&gt;"&amp;'Monthly Summary'!$B3,Board!P$3:P1001,"&lt;"&amp;'Monthly Summary'!$C3)</f>
        <v>0</v>
      </c>
      <c r="L3">
        <f>COUNTIFS(Board!Q$3:Q1001,"&gt;"&amp;'Monthly Summary'!$B3,Board!Q$3:Q1001,"&lt;"&amp;'Monthly Summary'!$C3)</f>
        <v>0</v>
      </c>
      <c r="M3">
        <f t="shared" ref="M3:M44" si="3">IF(OR(K3,L3),1,0)</f>
        <v>0</v>
      </c>
      <c r="N3">
        <f>COUNTIFS(Board!R$3:R1001,"&gt;"&amp;'Monthly Summary'!$B3,Board!R$3:R1001,"&lt;"&amp;'Monthly Summary'!$C3)</f>
        <v>0</v>
      </c>
      <c r="O3">
        <f t="shared" ref="O3:O44" si="4">N3</f>
        <v>0</v>
      </c>
      <c r="P3" t="str">
        <f>IFERROR(AVERAGEIFS(Board!S$3:S$1000,Board!R$3:R1001,"&gt;="&amp;B3,Board!R$3:R1001,"&lt;="&amp;C3),"")</f>
        <v/>
      </c>
    </row>
    <row r="4" spans="1:16" ht="14.45" x14ac:dyDescent="0.3">
      <c r="A4" s="5">
        <v>42856</v>
      </c>
      <c r="B4" s="4">
        <v>42856</v>
      </c>
      <c r="C4" s="4">
        <f t="shared" si="0"/>
        <v>42886</v>
      </c>
      <c r="D4">
        <f>COUNTIFS(Board!K$3:K1002,"&gt;"&amp;'Monthly Summary'!$B4,Board!K$3:K1002,"&lt;"&amp;'Monthly Summary'!$C4)</f>
        <v>0</v>
      </c>
      <c r="E4">
        <f>COUNTIFS(Board!L$3:L1002,"&gt;"&amp;'Monthly Summary'!$B4,Board!L$3:L1002,"&lt;"&amp;'Monthly Summary'!$C4)</f>
        <v>0</v>
      </c>
      <c r="F4">
        <f>COUNTIFS(Board!M$3:M1002,"&gt;"&amp;'Monthly Summary'!$B4,Board!M$3:M1002,"&lt;"&amp;'Monthly Summary'!$C4)</f>
        <v>0</v>
      </c>
      <c r="G4">
        <f t="shared" si="1"/>
        <v>0</v>
      </c>
      <c r="H4">
        <f>COUNTIFS(Board!N$3:N1002,"&gt;"&amp;'Monthly Summary'!$B4,Board!N$3:N1002,"&lt;"&amp;'Monthly Summary'!$C4)</f>
        <v>0</v>
      </c>
      <c r="I4">
        <f>COUNTIFS(Board!O$3:O1002,"&gt;"&amp;'Monthly Summary'!$B4,Board!O$3:O1002,"&lt;"&amp;'Monthly Summary'!$C4)</f>
        <v>0</v>
      </c>
      <c r="J4">
        <f t="shared" si="2"/>
        <v>0</v>
      </c>
      <c r="K4">
        <f>COUNTIFS(Board!P$3:P1002,"&gt;"&amp;'Monthly Summary'!$B4,Board!P$3:P1002,"&lt;"&amp;'Monthly Summary'!$C4)</f>
        <v>0</v>
      </c>
      <c r="L4">
        <f>COUNTIFS(Board!Q$3:Q1002,"&gt;"&amp;'Monthly Summary'!$B4,Board!Q$3:Q1002,"&lt;"&amp;'Monthly Summary'!$C4)</f>
        <v>0</v>
      </c>
      <c r="M4">
        <f t="shared" si="3"/>
        <v>0</v>
      </c>
      <c r="N4">
        <f>COUNTIFS(Board!R$3:R1002,"&gt;"&amp;'Monthly Summary'!$B4,Board!R$3:R1002,"&lt;"&amp;'Monthly Summary'!$C4)</f>
        <v>0</v>
      </c>
      <c r="O4">
        <f t="shared" si="4"/>
        <v>0</v>
      </c>
      <c r="P4" t="str">
        <f>IFERROR(AVERAGEIFS(Board!S$3:S$1000,Board!R$3:R1002,"&gt;="&amp;B4,Board!R$3:R1002,"&lt;="&amp;C4),"")</f>
        <v/>
      </c>
    </row>
    <row r="5" spans="1:16" ht="14.45" x14ac:dyDescent="0.3">
      <c r="A5" s="5">
        <v>42887</v>
      </c>
      <c r="B5" s="4">
        <v>42887</v>
      </c>
      <c r="C5" s="4">
        <f t="shared" si="0"/>
        <v>42916</v>
      </c>
      <c r="D5">
        <f>COUNTIFS(Board!K$3:K1003,"&gt;"&amp;'Monthly Summary'!$B5,Board!K$3:K1003,"&lt;"&amp;'Monthly Summary'!$C5)</f>
        <v>0</v>
      </c>
      <c r="E5">
        <f>COUNTIFS(Board!L$3:L1003,"&gt;"&amp;'Monthly Summary'!$B5,Board!L$3:L1003,"&lt;"&amp;'Monthly Summary'!$C5)</f>
        <v>0</v>
      </c>
      <c r="F5">
        <f>COUNTIFS(Board!M$3:M1003,"&gt;"&amp;'Monthly Summary'!$B5,Board!M$3:M1003,"&lt;"&amp;'Monthly Summary'!$C5)</f>
        <v>0</v>
      </c>
      <c r="G5">
        <f t="shared" si="1"/>
        <v>0</v>
      </c>
      <c r="H5">
        <f>COUNTIFS(Board!N$3:N1003,"&gt;"&amp;'Monthly Summary'!$B5,Board!N$3:N1003,"&lt;"&amp;'Monthly Summary'!$C5)</f>
        <v>0</v>
      </c>
      <c r="I5">
        <f>COUNTIFS(Board!O$3:O1003,"&gt;"&amp;'Monthly Summary'!$B5,Board!O$3:O1003,"&lt;"&amp;'Monthly Summary'!$C5)</f>
        <v>0</v>
      </c>
      <c r="J5">
        <f t="shared" si="2"/>
        <v>0</v>
      </c>
      <c r="K5">
        <f>COUNTIFS(Board!P$3:P1003,"&gt;"&amp;'Monthly Summary'!$B5,Board!P$3:P1003,"&lt;"&amp;'Monthly Summary'!$C5)</f>
        <v>0</v>
      </c>
      <c r="L5">
        <f>COUNTIFS(Board!Q$3:Q1003,"&gt;"&amp;'Monthly Summary'!$B5,Board!Q$3:Q1003,"&lt;"&amp;'Monthly Summary'!$C5)</f>
        <v>0</v>
      </c>
      <c r="M5">
        <f t="shared" si="3"/>
        <v>0</v>
      </c>
      <c r="N5">
        <f>COUNTIFS(Board!R$3:R1003,"&gt;"&amp;'Monthly Summary'!$B5,Board!R$3:R1003,"&lt;"&amp;'Monthly Summary'!$C5)</f>
        <v>0</v>
      </c>
      <c r="O5">
        <f t="shared" si="4"/>
        <v>0</v>
      </c>
      <c r="P5" t="str">
        <f>IFERROR(AVERAGEIFS(Board!S$3:S$1000,Board!R$3:R1003,"&gt;="&amp;B5,Board!R$3:R1003,"&lt;="&amp;C5),"")</f>
        <v/>
      </c>
    </row>
    <row r="6" spans="1:16" ht="14.45" x14ac:dyDescent="0.3">
      <c r="A6" s="5">
        <v>42917</v>
      </c>
      <c r="B6" s="4">
        <v>42917</v>
      </c>
      <c r="C6" s="4">
        <f t="shared" si="0"/>
        <v>42947</v>
      </c>
      <c r="D6">
        <f>COUNTIFS(Board!K$3:K1004,"&gt;"&amp;'Monthly Summary'!$B6,Board!K$3:K1004,"&lt;"&amp;'Monthly Summary'!$C6)</f>
        <v>0</v>
      </c>
      <c r="E6">
        <f>COUNTIFS(Board!L$3:L1004,"&gt;"&amp;'Monthly Summary'!$B6,Board!L$3:L1004,"&lt;"&amp;'Monthly Summary'!$C6)</f>
        <v>0</v>
      </c>
      <c r="F6">
        <f>COUNTIFS(Board!M$3:M1004,"&gt;"&amp;'Monthly Summary'!$B6,Board!M$3:M1004,"&lt;"&amp;'Monthly Summary'!$C6)</f>
        <v>0</v>
      </c>
      <c r="G6">
        <f t="shared" si="1"/>
        <v>0</v>
      </c>
      <c r="H6">
        <f>COUNTIFS(Board!N$3:N1004,"&gt;"&amp;'Monthly Summary'!$B6,Board!N$3:N1004,"&lt;"&amp;'Monthly Summary'!$C6)</f>
        <v>0</v>
      </c>
      <c r="I6">
        <f>COUNTIFS(Board!O$3:O1004,"&gt;"&amp;'Monthly Summary'!$B6,Board!O$3:O1004,"&lt;"&amp;'Monthly Summary'!$C6)</f>
        <v>0</v>
      </c>
      <c r="J6">
        <f t="shared" si="2"/>
        <v>0</v>
      </c>
      <c r="K6">
        <f>COUNTIFS(Board!P$3:P1004,"&gt;"&amp;'Monthly Summary'!$B6,Board!P$3:P1004,"&lt;"&amp;'Monthly Summary'!$C6)</f>
        <v>0</v>
      </c>
      <c r="L6">
        <f>COUNTIFS(Board!Q$3:Q1004,"&gt;"&amp;'Monthly Summary'!$B6,Board!Q$3:Q1004,"&lt;"&amp;'Monthly Summary'!$C6)</f>
        <v>0</v>
      </c>
      <c r="M6">
        <f t="shared" si="3"/>
        <v>0</v>
      </c>
      <c r="N6">
        <f>COUNTIFS(Board!R$3:R1004,"&gt;"&amp;'Monthly Summary'!$B6,Board!R$3:R1004,"&lt;"&amp;'Monthly Summary'!$C6)</f>
        <v>0</v>
      </c>
      <c r="O6">
        <f t="shared" si="4"/>
        <v>0</v>
      </c>
      <c r="P6" t="str">
        <f>IFERROR(AVERAGEIFS(Board!S$3:S$1000,Board!R$3:R1004,"&gt;="&amp;B6,Board!R$3:R1004,"&lt;="&amp;C6),"")</f>
        <v/>
      </c>
    </row>
    <row r="7" spans="1:16" ht="14.45" x14ac:dyDescent="0.3">
      <c r="A7" s="5">
        <v>42948</v>
      </c>
      <c r="B7" s="4">
        <v>42948</v>
      </c>
      <c r="C7" s="4">
        <f t="shared" si="0"/>
        <v>42978</v>
      </c>
      <c r="D7">
        <f>COUNTIFS(Board!K$3:K1005,"&gt;"&amp;'Monthly Summary'!$B7,Board!K$3:K1005,"&lt;"&amp;'Monthly Summary'!$C7)</f>
        <v>0</v>
      </c>
      <c r="E7">
        <f>COUNTIFS(Board!L$3:L1005,"&gt;"&amp;'Monthly Summary'!$B7,Board!L$3:L1005,"&lt;"&amp;'Monthly Summary'!$C7)</f>
        <v>0</v>
      </c>
      <c r="F7">
        <f>COUNTIFS(Board!M$3:M1005,"&gt;"&amp;'Monthly Summary'!$B7,Board!M$3:M1005,"&lt;"&amp;'Monthly Summary'!$C7)</f>
        <v>0</v>
      </c>
      <c r="G7">
        <f t="shared" si="1"/>
        <v>0</v>
      </c>
      <c r="H7">
        <f>COUNTIFS(Board!N$3:N1005,"&gt;"&amp;'Monthly Summary'!$B7,Board!N$3:N1005,"&lt;"&amp;'Monthly Summary'!$C7)</f>
        <v>0</v>
      </c>
      <c r="I7">
        <f>COUNTIFS(Board!O$3:O1005,"&gt;"&amp;'Monthly Summary'!$B7,Board!O$3:O1005,"&lt;"&amp;'Monthly Summary'!$C7)</f>
        <v>0</v>
      </c>
      <c r="J7">
        <f t="shared" si="2"/>
        <v>0</v>
      </c>
      <c r="K7">
        <f>COUNTIFS(Board!P$3:P1005,"&gt;"&amp;'Monthly Summary'!$B7,Board!P$3:P1005,"&lt;"&amp;'Monthly Summary'!$C7)</f>
        <v>0</v>
      </c>
      <c r="L7">
        <f>COUNTIFS(Board!Q$3:Q1005,"&gt;"&amp;'Monthly Summary'!$B7,Board!Q$3:Q1005,"&lt;"&amp;'Monthly Summary'!$C7)</f>
        <v>0</v>
      </c>
      <c r="M7">
        <f t="shared" si="3"/>
        <v>0</v>
      </c>
      <c r="N7">
        <f>COUNTIFS(Board!R$3:R1005,"&gt;"&amp;'Monthly Summary'!$B7,Board!R$3:R1005,"&lt;"&amp;'Monthly Summary'!$C7)</f>
        <v>0</v>
      </c>
      <c r="O7">
        <f t="shared" si="4"/>
        <v>0</v>
      </c>
      <c r="P7" t="str">
        <f>IFERROR(AVERAGEIFS(Board!S$3:S$1000,Board!R$3:R1005,"&gt;="&amp;B7,Board!R$3:R1005,"&lt;="&amp;C7),"")</f>
        <v/>
      </c>
    </row>
    <row r="8" spans="1:16" ht="14.45" x14ac:dyDescent="0.3">
      <c r="A8" s="5">
        <v>42979</v>
      </c>
      <c r="B8" s="4">
        <v>42979</v>
      </c>
      <c r="C8" s="4">
        <f t="shared" si="0"/>
        <v>43008</v>
      </c>
      <c r="D8">
        <f>COUNTIFS(Board!K$3:K1006,"&gt;"&amp;'Monthly Summary'!$B8,Board!K$3:K1006,"&lt;"&amp;'Monthly Summary'!$C8)</f>
        <v>0</v>
      </c>
      <c r="E8">
        <f>COUNTIFS(Board!L$3:L1006,"&gt;"&amp;'Monthly Summary'!$B8,Board!L$3:L1006,"&lt;"&amp;'Monthly Summary'!$C8)</f>
        <v>0</v>
      </c>
      <c r="F8">
        <f>COUNTIFS(Board!M$3:M1006,"&gt;"&amp;'Monthly Summary'!$B8,Board!M$3:M1006,"&lt;"&amp;'Monthly Summary'!$C8)</f>
        <v>0</v>
      </c>
      <c r="G8">
        <f t="shared" si="1"/>
        <v>0</v>
      </c>
      <c r="H8">
        <f>COUNTIFS(Board!N$3:N1006,"&gt;"&amp;'Monthly Summary'!$B8,Board!N$3:N1006,"&lt;"&amp;'Monthly Summary'!$C8)</f>
        <v>0</v>
      </c>
      <c r="I8">
        <f>COUNTIFS(Board!O$3:O1006,"&gt;"&amp;'Monthly Summary'!$B8,Board!O$3:O1006,"&lt;"&amp;'Monthly Summary'!$C8)</f>
        <v>0</v>
      </c>
      <c r="J8">
        <f t="shared" si="2"/>
        <v>0</v>
      </c>
      <c r="K8">
        <f>COUNTIFS(Board!P$3:P1006,"&gt;"&amp;'Monthly Summary'!$B8,Board!P$3:P1006,"&lt;"&amp;'Monthly Summary'!$C8)</f>
        <v>0</v>
      </c>
      <c r="L8">
        <f>COUNTIFS(Board!Q$3:Q1006,"&gt;"&amp;'Monthly Summary'!$B8,Board!Q$3:Q1006,"&lt;"&amp;'Monthly Summary'!$C8)</f>
        <v>0</v>
      </c>
      <c r="M8">
        <f t="shared" si="3"/>
        <v>0</v>
      </c>
      <c r="N8">
        <f>COUNTIFS(Board!R$3:R1006,"&gt;"&amp;'Monthly Summary'!$B8,Board!R$3:R1006,"&lt;"&amp;'Monthly Summary'!$C8)</f>
        <v>0</v>
      </c>
      <c r="O8">
        <f t="shared" si="4"/>
        <v>0</v>
      </c>
      <c r="P8" t="str">
        <f>IFERROR(AVERAGEIFS(Board!S$3:S$1000,Board!R$3:R1006,"&gt;="&amp;B8,Board!R$3:R1006,"&lt;="&amp;C8),"")</f>
        <v/>
      </c>
    </row>
    <row r="9" spans="1:16" ht="14.45" x14ac:dyDescent="0.3">
      <c r="A9" s="5">
        <v>43009</v>
      </c>
      <c r="B9" s="4">
        <v>43009</v>
      </c>
      <c r="C9" s="4">
        <f t="shared" si="0"/>
        <v>43039</v>
      </c>
      <c r="D9">
        <f>COUNTIFS(Board!K$3:K1007,"&gt;"&amp;'Monthly Summary'!$B9,Board!K$3:K1007,"&lt;"&amp;'Monthly Summary'!$C9)</f>
        <v>0</v>
      </c>
      <c r="E9">
        <f>COUNTIFS(Board!L$3:L1007,"&gt;"&amp;'Monthly Summary'!$B9,Board!L$3:L1007,"&lt;"&amp;'Monthly Summary'!$C9)</f>
        <v>0</v>
      </c>
      <c r="F9">
        <f>COUNTIFS(Board!M$3:M1007,"&gt;"&amp;'Monthly Summary'!$B9,Board!M$3:M1007,"&lt;"&amp;'Monthly Summary'!$C9)</f>
        <v>0</v>
      </c>
      <c r="G9">
        <f t="shared" si="1"/>
        <v>0</v>
      </c>
      <c r="H9">
        <f>COUNTIFS(Board!N$3:N1007,"&gt;"&amp;'Monthly Summary'!$B9,Board!N$3:N1007,"&lt;"&amp;'Monthly Summary'!$C9)</f>
        <v>0</v>
      </c>
      <c r="I9">
        <f>COUNTIFS(Board!O$3:O1007,"&gt;"&amp;'Monthly Summary'!$B9,Board!O$3:O1007,"&lt;"&amp;'Monthly Summary'!$C9)</f>
        <v>0</v>
      </c>
      <c r="J9">
        <f t="shared" si="2"/>
        <v>0</v>
      </c>
      <c r="K9">
        <f>COUNTIFS(Board!P$3:P1007,"&gt;"&amp;'Monthly Summary'!$B9,Board!P$3:P1007,"&lt;"&amp;'Monthly Summary'!$C9)</f>
        <v>0</v>
      </c>
      <c r="L9">
        <f>COUNTIFS(Board!Q$3:Q1007,"&gt;"&amp;'Monthly Summary'!$B9,Board!Q$3:Q1007,"&lt;"&amp;'Monthly Summary'!$C9)</f>
        <v>0</v>
      </c>
      <c r="M9">
        <f t="shared" si="3"/>
        <v>0</v>
      </c>
      <c r="N9">
        <f>COUNTIFS(Board!R$3:R1007,"&gt;"&amp;'Monthly Summary'!$B9,Board!R$3:R1007,"&lt;"&amp;'Monthly Summary'!$C9)</f>
        <v>0</v>
      </c>
      <c r="O9">
        <f t="shared" si="4"/>
        <v>0</v>
      </c>
      <c r="P9" t="str">
        <f>IFERROR(AVERAGEIFS(Board!S$3:S$1000,Board!R$3:R1007,"&gt;="&amp;B9,Board!R$3:R1007,"&lt;="&amp;C9),"")</f>
        <v/>
      </c>
    </row>
    <row r="10" spans="1:16" ht="14.45" x14ac:dyDescent="0.3">
      <c r="A10" s="5">
        <v>43040</v>
      </c>
      <c r="B10" s="4">
        <v>43040</v>
      </c>
      <c r="C10" s="4">
        <f t="shared" si="0"/>
        <v>43069</v>
      </c>
      <c r="D10">
        <f>COUNTIFS(Board!K$3:K1008,"&gt;"&amp;'Monthly Summary'!$B10,Board!K$3:K1008,"&lt;"&amp;'Monthly Summary'!$C10)</f>
        <v>0</v>
      </c>
      <c r="E10">
        <f>COUNTIFS(Board!L$3:L1008,"&gt;"&amp;'Monthly Summary'!$B10,Board!L$3:L1008,"&lt;"&amp;'Monthly Summary'!$C10)</f>
        <v>0</v>
      </c>
      <c r="F10">
        <f>COUNTIFS(Board!M$3:M1008,"&gt;"&amp;'Monthly Summary'!$B10,Board!M$3:M1008,"&lt;"&amp;'Monthly Summary'!$C10)</f>
        <v>0</v>
      </c>
      <c r="G10">
        <f t="shared" si="1"/>
        <v>0</v>
      </c>
      <c r="H10">
        <f>COUNTIFS(Board!N$3:N1008,"&gt;"&amp;'Monthly Summary'!$B10,Board!N$3:N1008,"&lt;"&amp;'Monthly Summary'!$C10)</f>
        <v>0</v>
      </c>
      <c r="I10">
        <f>COUNTIFS(Board!O$3:O1008,"&gt;"&amp;'Monthly Summary'!$B10,Board!O$3:O1008,"&lt;"&amp;'Monthly Summary'!$C10)</f>
        <v>0</v>
      </c>
      <c r="J10">
        <f t="shared" si="2"/>
        <v>0</v>
      </c>
      <c r="K10">
        <f>COUNTIFS(Board!P$3:P1008,"&gt;"&amp;'Monthly Summary'!$B10,Board!P$3:P1008,"&lt;"&amp;'Monthly Summary'!$C10)</f>
        <v>0</v>
      </c>
      <c r="L10">
        <f>COUNTIFS(Board!Q$3:Q1008,"&gt;"&amp;'Monthly Summary'!$B10,Board!Q$3:Q1008,"&lt;"&amp;'Monthly Summary'!$C10)</f>
        <v>0</v>
      </c>
      <c r="M10">
        <f t="shared" si="3"/>
        <v>0</v>
      </c>
      <c r="N10">
        <f>COUNTIFS(Board!R$3:R1008,"&gt;"&amp;'Monthly Summary'!$B10,Board!R$3:R1008,"&lt;"&amp;'Monthly Summary'!$C10)</f>
        <v>0</v>
      </c>
      <c r="O10">
        <f t="shared" si="4"/>
        <v>0</v>
      </c>
      <c r="P10" t="str">
        <f>IFERROR(AVERAGEIFS(Board!S$3:S$1000,Board!R$3:R1008,"&gt;="&amp;B10,Board!R$3:R1008,"&lt;="&amp;C10),"")</f>
        <v/>
      </c>
    </row>
    <row r="11" spans="1:16" ht="14.45" x14ac:dyDescent="0.3">
      <c r="A11" s="5">
        <v>43070</v>
      </c>
      <c r="B11" s="4">
        <v>43070</v>
      </c>
      <c r="C11" s="4">
        <f t="shared" si="0"/>
        <v>43100</v>
      </c>
      <c r="D11">
        <f>COUNTIFS(Board!K$3:K1009,"&gt;"&amp;'Monthly Summary'!$B11,Board!K$3:K1009,"&lt;"&amp;'Monthly Summary'!$C11)</f>
        <v>0</v>
      </c>
      <c r="E11">
        <f>COUNTIFS(Board!L$3:L1009,"&gt;"&amp;'Monthly Summary'!$B11,Board!L$3:L1009,"&lt;"&amp;'Monthly Summary'!$C11)</f>
        <v>0</v>
      </c>
      <c r="F11">
        <f>COUNTIFS(Board!M$3:M1009,"&gt;"&amp;'Monthly Summary'!$B11,Board!M$3:M1009,"&lt;"&amp;'Monthly Summary'!$C11)</f>
        <v>0</v>
      </c>
      <c r="G11">
        <f t="shared" si="1"/>
        <v>0</v>
      </c>
      <c r="H11">
        <f>COUNTIFS(Board!N$3:N1009,"&gt;"&amp;'Monthly Summary'!$B11,Board!N$3:N1009,"&lt;"&amp;'Monthly Summary'!$C11)</f>
        <v>0</v>
      </c>
      <c r="I11">
        <f>COUNTIFS(Board!O$3:O1009,"&gt;"&amp;'Monthly Summary'!$B11,Board!O$3:O1009,"&lt;"&amp;'Monthly Summary'!$C11)</f>
        <v>0</v>
      </c>
      <c r="J11">
        <f t="shared" si="2"/>
        <v>0</v>
      </c>
      <c r="K11">
        <f>COUNTIFS(Board!P$3:P1009,"&gt;"&amp;'Monthly Summary'!$B11,Board!P$3:P1009,"&lt;"&amp;'Monthly Summary'!$C11)</f>
        <v>0</v>
      </c>
      <c r="L11">
        <f>COUNTIFS(Board!Q$3:Q1009,"&gt;"&amp;'Monthly Summary'!$B11,Board!Q$3:Q1009,"&lt;"&amp;'Monthly Summary'!$C11)</f>
        <v>0</v>
      </c>
      <c r="M11">
        <f t="shared" si="3"/>
        <v>0</v>
      </c>
      <c r="N11">
        <f>COUNTIFS(Board!R$3:R1009,"&gt;"&amp;'Monthly Summary'!$B11,Board!R$3:R1009,"&lt;"&amp;'Monthly Summary'!$C11)</f>
        <v>0</v>
      </c>
      <c r="O11">
        <f t="shared" si="4"/>
        <v>0</v>
      </c>
      <c r="P11" t="str">
        <f>IFERROR(AVERAGEIFS(Board!S$3:S$1000,Board!R$3:R1009,"&gt;="&amp;B11,Board!R$3:R1009,"&lt;="&amp;C11),"")</f>
        <v/>
      </c>
    </row>
    <row r="12" spans="1:16" ht="14.45" x14ac:dyDescent="0.3">
      <c r="A12" s="5">
        <v>43101</v>
      </c>
      <c r="B12" s="4">
        <v>43101</v>
      </c>
      <c r="C12" s="4">
        <f t="shared" si="0"/>
        <v>43131</v>
      </c>
      <c r="D12">
        <f>COUNTIFS(Board!K$3:K1010,"&gt;"&amp;'Monthly Summary'!$B12,Board!K$3:K1010,"&lt;"&amp;'Monthly Summary'!$C12)</f>
        <v>0</v>
      </c>
      <c r="E12">
        <f>COUNTIFS(Board!L$3:L1010,"&gt;"&amp;'Monthly Summary'!$B12,Board!L$3:L1010,"&lt;"&amp;'Monthly Summary'!$C12)</f>
        <v>0</v>
      </c>
      <c r="F12">
        <f>COUNTIFS(Board!M$3:M1010,"&gt;"&amp;'Monthly Summary'!$B12,Board!M$3:M1010,"&lt;"&amp;'Monthly Summary'!$C12)</f>
        <v>0</v>
      </c>
      <c r="G12">
        <f t="shared" si="1"/>
        <v>0</v>
      </c>
      <c r="H12">
        <f>COUNTIFS(Board!N$3:N1010,"&gt;"&amp;'Monthly Summary'!$B12,Board!N$3:N1010,"&lt;"&amp;'Monthly Summary'!$C12)</f>
        <v>0</v>
      </c>
      <c r="I12">
        <f>COUNTIFS(Board!O$3:O1010,"&gt;"&amp;'Monthly Summary'!$B12,Board!O$3:O1010,"&lt;"&amp;'Monthly Summary'!$C12)</f>
        <v>0</v>
      </c>
      <c r="J12">
        <f t="shared" si="2"/>
        <v>0</v>
      </c>
      <c r="K12">
        <f>COUNTIFS(Board!P$3:P1010,"&gt;"&amp;'Monthly Summary'!$B12,Board!P$3:P1010,"&lt;"&amp;'Monthly Summary'!$C12)</f>
        <v>0</v>
      </c>
      <c r="L12">
        <f>COUNTIFS(Board!Q$3:Q1010,"&gt;"&amp;'Monthly Summary'!$B12,Board!Q$3:Q1010,"&lt;"&amp;'Monthly Summary'!$C12)</f>
        <v>0</v>
      </c>
      <c r="M12">
        <f t="shared" si="3"/>
        <v>0</v>
      </c>
      <c r="N12">
        <f>COUNTIFS(Board!R$3:R1010,"&gt;"&amp;'Monthly Summary'!$B12,Board!R$3:R1010,"&lt;"&amp;'Monthly Summary'!$C12)</f>
        <v>0</v>
      </c>
      <c r="O12">
        <f t="shared" si="4"/>
        <v>0</v>
      </c>
      <c r="P12" t="str">
        <f>IFERROR(AVERAGEIFS(Board!S$3:S$1000,Board!R$3:R1010,"&gt;="&amp;B12,Board!R$3:R1010,"&lt;="&amp;C12),"")</f>
        <v/>
      </c>
    </row>
    <row r="13" spans="1:16" ht="14.45" x14ac:dyDescent="0.3">
      <c r="A13" s="5">
        <v>43132</v>
      </c>
      <c r="B13" s="4">
        <v>43132</v>
      </c>
      <c r="C13" s="4">
        <f t="shared" si="0"/>
        <v>43159</v>
      </c>
      <c r="D13">
        <f>COUNTIFS(Board!K$3:K1011,"&gt;"&amp;'Monthly Summary'!$B13,Board!K$3:K1011,"&lt;"&amp;'Monthly Summary'!$C13)</f>
        <v>0</v>
      </c>
      <c r="E13">
        <f>COUNTIFS(Board!L$3:L1011,"&gt;"&amp;'Monthly Summary'!$B13,Board!L$3:L1011,"&lt;"&amp;'Monthly Summary'!$C13)</f>
        <v>0</v>
      </c>
      <c r="F13">
        <f>COUNTIFS(Board!M$3:M1011,"&gt;"&amp;'Monthly Summary'!$B13,Board!M$3:M1011,"&lt;"&amp;'Monthly Summary'!$C13)</f>
        <v>0</v>
      </c>
      <c r="G13">
        <f t="shared" si="1"/>
        <v>0</v>
      </c>
      <c r="H13">
        <f>COUNTIFS(Board!N$3:N1011,"&gt;"&amp;'Monthly Summary'!$B13,Board!N$3:N1011,"&lt;"&amp;'Monthly Summary'!$C13)</f>
        <v>0</v>
      </c>
      <c r="I13">
        <f>COUNTIFS(Board!O$3:O1011,"&gt;"&amp;'Monthly Summary'!$B13,Board!O$3:O1011,"&lt;"&amp;'Monthly Summary'!$C13)</f>
        <v>0</v>
      </c>
      <c r="J13">
        <f t="shared" si="2"/>
        <v>0</v>
      </c>
      <c r="K13">
        <f>COUNTIFS(Board!P$3:P1011,"&gt;"&amp;'Monthly Summary'!$B13,Board!P$3:P1011,"&lt;"&amp;'Monthly Summary'!$C13)</f>
        <v>0</v>
      </c>
      <c r="L13">
        <f>COUNTIFS(Board!Q$3:Q1011,"&gt;"&amp;'Monthly Summary'!$B13,Board!Q$3:Q1011,"&lt;"&amp;'Monthly Summary'!$C13)</f>
        <v>0</v>
      </c>
      <c r="M13">
        <f t="shared" si="3"/>
        <v>0</v>
      </c>
      <c r="N13">
        <f>COUNTIFS(Board!R$3:R1011,"&gt;"&amp;'Monthly Summary'!$B13,Board!R$3:R1011,"&lt;"&amp;'Monthly Summary'!$C13)</f>
        <v>0</v>
      </c>
      <c r="O13">
        <f t="shared" si="4"/>
        <v>0</v>
      </c>
      <c r="P13" t="str">
        <f>IFERROR(AVERAGEIFS(Board!S$3:S$1000,Board!R$3:R1011,"&gt;="&amp;B13,Board!R$3:R1011,"&lt;="&amp;C13),"")</f>
        <v/>
      </c>
    </row>
    <row r="14" spans="1:16" ht="14.45" x14ac:dyDescent="0.3">
      <c r="A14" s="5">
        <v>43160</v>
      </c>
      <c r="B14" s="4">
        <v>43160</v>
      </c>
      <c r="C14" s="4">
        <f t="shared" si="0"/>
        <v>43190</v>
      </c>
      <c r="D14">
        <f>COUNTIFS(Board!K$3:K1012,"&gt;"&amp;'Monthly Summary'!$B14,Board!K$3:K1012,"&lt;"&amp;'Monthly Summary'!$C14)</f>
        <v>0</v>
      </c>
      <c r="E14">
        <f>COUNTIFS(Board!L$3:L1012,"&gt;"&amp;'Monthly Summary'!$B14,Board!L$3:L1012,"&lt;"&amp;'Monthly Summary'!$C14)</f>
        <v>0</v>
      </c>
      <c r="F14">
        <f>COUNTIFS(Board!M$3:M1012,"&gt;"&amp;'Monthly Summary'!$B14,Board!M$3:M1012,"&lt;"&amp;'Monthly Summary'!$C14)</f>
        <v>0</v>
      </c>
      <c r="G14">
        <f t="shared" si="1"/>
        <v>0</v>
      </c>
      <c r="H14">
        <f>COUNTIFS(Board!N$3:N1012,"&gt;"&amp;'Monthly Summary'!$B14,Board!N$3:N1012,"&lt;"&amp;'Monthly Summary'!$C14)</f>
        <v>0</v>
      </c>
      <c r="I14">
        <f>COUNTIFS(Board!O$3:O1012,"&gt;"&amp;'Monthly Summary'!$B14,Board!O$3:O1012,"&lt;"&amp;'Monthly Summary'!$C14)</f>
        <v>0</v>
      </c>
      <c r="J14">
        <f t="shared" si="2"/>
        <v>0</v>
      </c>
      <c r="K14">
        <f>COUNTIFS(Board!P$3:P1012,"&gt;"&amp;'Monthly Summary'!$B14,Board!P$3:P1012,"&lt;"&amp;'Monthly Summary'!$C14)</f>
        <v>0</v>
      </c>
      <c r="L14">
        <f>COUNTIFS(Board!Q$3:Q1012,"&gt;"&amp;'Monthly Summary'!$B14,Board!Q$3:Q1012,"&lt;"&amp;'Monthly Summary'!$C14)</f>
        <v>0</v>
      </c>
      <c r="M14">
        <f t="shared" si="3"/>
        <v>0</v>
      </c>
      <c r="N14">
        <f>COUNTIFS(Board!R$3:R1012,"&gt;"&amp;'Monthly Summary'!$B14,Board!R$3:R1012,"&lt;"&amp;'Monthly Summary'!$C14)</f>
        <v>0</v>
      </c>
      <c r="O14">
        <f t="shared" si="4"/>
        <v>0</v>
      </c>
      <c r="P14" t="str">
        <f>IFERROR(AVERAGEIFS(Board!S$3:S$1000,Board!R$3:R1012,"&gt;="&amp;B14,Board!R$3:R1012,"&lt;="&amp;C14),"")</f>
        <v/>
      </c>
    </row>
    <row r="15" spans="1:16" ht="14.45" x14ac:dyDescent="0.3">
      <c r="A15" s="5">
        <v>43191</v>
      </c>
      <c r="B15" s="4">
        <v>43191</v>
      </c>
      <c r="C15" s="4">
        <f t="shared" si="0"/>
        <v>43220</v>
      </c>
      <c r="D15">
        <f>COUNTIFS(Board!K$3:K1013,"&gt;"&amp;'Monthly Summary'!$B15,Board!K$3:K1013,"&lt;"&amp;'Monthly Summary'!$C15)</f>
        <v>0</v>
      </c>
      <c r="E15">
        <f>COUNTIFS(Board!L$3:L1013,"&gt;"&amp;'Monthly Summary'!$B15,Board!L$3:L1013,"&lt;"&amp;'Monthly Summary'!$C15)</f>
        <v>0</v>
      </c>
      <c r="F15">
        <f>COUNTIFS(Board!M$3:M1013,"&gt;"&amp;'Monthly Summary'!$B15,Board!M$3:M1013,"&lt;"&amp;'Monthly Summary'!$C15)</f>
        <v>0</v>
      </c>
      <c r="G15">
        <f t="shared" si="1"/>
        <v>0</v>
      </c>
      <c r="H15">
        <f>COUNTIFS(Board!N$3:N1013,"&gt;"&amp;'Monthly Summary'!$B15,Board!N$3:N1013,"&lt;"&amp;'Monthly Summary'!$C15)</f>
        <v>0</v>
      </c>
      <c r="I15">
        <f>COUNTIFS(Board!O$3:O1013,"&gt;"&amp;'Monthly Summary'!$B15,Board!O$3:O1013,"&lt;"&amp;'Monthly Summary'!$C15)</f>
        <v>0</v>
      </c>
      <c r="J15">
        <f t="shared" si="2"/>
        <v>0</v>
      </c>
      <c r="K15">
        <f>COUNTIFS(Board!P$3:P1013,"&gt;"&amp;'Monthly Summary'!$B15,Board!P$3:P1013,"&lt;"&amp;'Monthly Summary'!$C15)</f>
        <v>0</v>
      </c>
      <c r="L15">
        <f>COUNTIFS(Board!Q$3:Q1013,"&gt;"&amp;'Monthly Summary'!$B15,Board!Q$3:Q1013,"&lt;"&amp;'Monthly Summary'!$C15)</f>
        <v>0</v>
      </c>
      <c r="M15">
        <f t="shared" si="3"/>
        <v>0</v>
      </c>
      <c r="N15">
        <f>COUNTIFS(Board!R$3:R1013,"&gt;"&amp;'Monthly Summary'!$B15,Board!R$3:R1013,"&lt;"&amp;'Monthly Summary'!$C15)</f>
        <v>0</v>
      </c>
      <c r="O15">
        <f t="shared" si="4"/>
        <v>0</v>
      </c>
      <c r="P15" t="str">
        <f>IFERROR(AVERAGEIFS(Board!S$3:S$1000,Board!R$3:R1013,"&gt;="&amp;B15,Board!R$3:R1013,"&lt;="&amp;C15),"")</f>
        <v/>
      </c>
    </row>
    <row r="16" spans="1:16" ht="14.45" x14ac:dyDescent="0.3">
      <c r="A16" s="5">
        <v>43221</v>
      </c>
      <c r="B16" s="4">
        <v>43221</v>
      </c>
      <c r="C16" s="4">
        <f t="shared" si="0"/>
        <v>43251</v>
      </c>
      <c r="D16">
        <f>COUNTIFS(Board!K$3:K1014,"&gt;"&amp;'Monthly Summary'!$B16,Board!K$3:K1014,"&lt;"&amp;'Monthly Summary'!$C16)</f>
        <v>0</v>
      </c>
      <c r="E16">
        <f>COUNTIFS(Board!L$3:L1014,"&gt;"&amp;'Monthly Summary'!$B16,Board!L$3:L1014,"&lt;"&amp;'Monthly Summary'!$C16)</f>
        <v>0</v>
      </c>
      <c r="F16">
        <f>COUNTIFS(Board!M$3:M1014,"&gt;"&amp;'Monthly Summary'!$B16,Board!M$3:M1014,"&lt;"&amp;'Monthly Summary'!$C16)</f>
        <v>0</v>
      </c>
      <c r="G16">
        <f t="shared" si="1"/>
        <v>0</v>
      </c>
      <c r="H16">
        <f>COUNTIFS(Board!N$3:N1014,"&gt;"&amp;'Monthly Summary'!$B16,Board!N$3:N1014,"&lt;"&amp;'Monthly Summary'!$C16)</f>
        <v>0</v>
      </c>
      <c r="I16">
        <f>COUNTIFS(Board!O$3:O1014,"&gt;"&amp;'Monthly Summary'!$B16,Board!O$3:O1014,"&lt;"&amp;'Monthly Summary'!$C16)</f>
        <v>0</v>
      </c>
      <c r="J16">
        <f t="shared" si="2"/>
        <v>0</v>
      </c>
      <c r="K16">
        <f>COUNTIFS(Board!P$3:P1014,"&gt;"&amp;'Monthly Summary'!$B16,Board!P$3:P1014,"&lt;"&amp;'Monthly Summary'!$C16)</f>
        <v>0</v>
      </c>
      <c r="L16">
        <f>COUNTIFS(Board!Q$3:Q1014,"&gt;"&amp;'Monthly Summary'!$B16,Board!Q$3:Q1014,"&lt;"&amp;'Monthly Summary'!$C16)</f>
        <v>0</v>
      </c>
      <c r="M16">
        <f t="shared" si="3"/>
        <v>0</v>
      </c>
      <c r="N16">
        <f>COUNTIFS(Board!R$3:R1014,"&gt;"&amp;'Monthly Summary'!$B16,Board!R$3:R1014,"&lt;"&amp;'Monthly Summary'!$C16)</f>
        <v>0</v>
      </c>
      <c r="O16">
        <f t="shared" si="4"/>
        <v>0</v>
      </c>
      <c r="P16" t="str">
        <f>IFERROR(AVERAGEIFS(Board!S$3:S$1000,Board!R$3:R1014,"&gt;="&amp;B16,Board!R$3:R1014,"&lt;="&amp;C16),"")</f>
        <v/>
      </c>
    </row>
    <row r="17" spans="1:16" ht="14.45" x14ac:dyDescent="0.3">
      <c r="A17" s="5">
        <v>43252</v>
      </c>
      <c r="B17" s="4">
        <v>43252</v>
      </c>
      <c r="C17" s="4">
        <f t="shared" si="0"/>
        <v>43281</v>
      </c>
      <c r="D17">
        <f>COUNTIFS(Board!K$3:K1015,"&gt;"&amp;'Monthly Summary'!$B17,Board!K$3:K1015,"&lt;"&amp;'Monthly Summary'!$C17)</f>
        <v>0</v>
      </c>
      <c r="E17">
        <f>COUNTIFS(Board!L$3:L1015,"&gt;"&amp;'Monthly Summary'!$B17,Board!L$3:L1015,"&lt;"&amp;'Monthly Summary'!$C17)</f>
        <v>0</v>
      </c>
      <c r="F17">
        <f>COUNTIFS(Board!M$3:M1015,"&gt;"&amp;'Monthly Summary'!$B17,Board!M$3:M1015,"&lt;"&amp;'Monthly Summary'!$C17)</f>
        <v>0</v>
      </c>
      <c r="G17">
        <f t="shared" si="1"/>
        <v>0</v>
      </c>
      <c r="H17">
        <f>COUNTIFS(Board!N$3:N1015,"&gt;"&amp;'Monthly Summary'!$B17,Board!N$3:N1015,"&lt;"&amp;'Monthly Summary'!$C17)</f>
        <v>0</v>
      </c>
      <c r="I17">
        <f>COUNTIFS(Board!O$3:O1015,"&gt;"&amp;'Monthly Summary'!$B17,Board!O$3:O1015,"&lt;"&amp;'Monthly Summary'!$C17)</f>
        <v>0</v>
      </c>
      <c r="J17">
        <f t="shared" si="2"/>
        <v>0</v>
      </c>
      <c r="K17">
        <f>COUNTIFS(Board!P$3:P1015,"&gt;"&amp;'Monthly Summary'!$B17,Board!P$3:P1015,"&lt;"&amp;'Monthly Summary'!$C17)</f>
        <v>0</v>
      </c>
      <c r="L17">
        <f>COUNTIFS(Board!Q$3:Q1015,"&gt;"&amp;'Monthly Summary'!$B17,Board!Q$3:Q1015,"&lt;"&amp;'Monthly Summary'!$C17)</f>
        <v>0</v>
      </c>
      <c r="M17">
        <f t="shared" si="3"/>
        <v>0</v>
      </c>
      <c r="N17">
        <f>COUNTIFS(Board!R$3:R1015,"&gt;"&amp;'Monthly Summary'!$B17,Board!R$3:R1015,"&lt;"&amp;'Monthly Summary'!$C17)</f>
        <v>0</v>
      </c>
      <c r="O17">
        <f t="shared" si="4"/>
        <v>0</v>
      </c>
      <c r="P17" t="str">
        <f>IFERROR(AVERAGEIFS(Board!S$3:S$1000,Board!R$3:R1015,"&gt;="&amp;B17,Board!R$3:R1015,"&lt;="&amp;C17),"")</f>
        <v/>
      </c>
    </row>
    <row r="18" spans="1:16" ht="14.45" x14ac:dyDescent="0.3">
      <c r="A18" s="5">
        <v>43282</v>
      </c>
      <c r="B18" s="4">
        <v>43282</v>
      </c>
      <c r="C18" s="4">
        <f t="shared" si="0"/>
        <v>43312</v>
      </c>
      <c r="D18">
        <f>COUNTIFS(Board!K$3:K1016,"&gt;"&amp;'Monthly Summary'!$B18,Board!K$3:K1016,"&lt;"&amp;'Monthly Summary'!$C18)</f>
        <v>0</v>
      </c>
      <c r="E18">
        <f>COUNTIFS(Board!L$3:L1016,"&gt;"&amp;'Monthly Summary'!$B18,Board!L$3:L1016,"&lt;"&amp;'Monthly Summary'!$C18)</f>
        <v>0</v>
      </c>
      <c r="F18">
        <f>COUNTIFS(Board!M$3:M1016,"&gt;"&amp;'Monthly Summary'!$B18,Board!M$3:M1016,"&lt;"&amp;'Monthly Summary'!$C18)</f>
        <v>0</v>
      </c>
      <c r="G18">
        <f t="shared" si="1"/>
        <v>0</v>
      </c>
      <c r="H18">
        <f>COUNTIFS(Board!N$3:N1016,"&gt;"&amp;'Monthly Summary'!$B18,Board!N$3:N1016,"&lt;"&amp;'Monthly Summary'!$C18)</f>
        <v>0</v>
      </c>
      <c r="I18">
        <f>COUNTIFS(Board!O$3:O1016,"&gt;"&amp;'Monthly Summary'!$B18,Board!O$3:O1016,"&lt;"&amp;'Monthly Summary'!$C18)</f>
        <v>0</v>
      </c>
      <c r="J18">
        <f t="shared" si="2"/>
        <v>0</v>
      </c>
      <c r="K18">
        <f>COUNTIFS(Board!P$3:P1016,"&gt;"&amp;'Monthly Summary'!$B18,Board!P$3:P1016,"&lt;"&amp;'Monthly Summary'!$C18)</f>
        <v>0</v>
      </c>
      <c r="L18">
        <f>COUNTIFS(Board!Q$3:Q1016,"&gt;"&amp;'Monthly Summary'!$B18,Board!Q$3:Q1016,"&lt;"&amp;'Monthly Summary'!$C18)</f>
        <v>0</v>
      </c>
      <c r="M18">
        <f t="shared" si="3"/>
        <v>0</v>
      </c>
      <c r="N18">
        <f>COUNTIFS(Board!R$3:R1016,"&gt;"&amp;'Monthly Summary'!$B18,Board!R$3:R1016,"&lt;"&amp;'Monthly Summary'!$C18)</f>
        <v>0</v>
      </c>
      <c r="O18">
        <f t="shared" si="4"/>
        <v>0</v>
      </c>
      <c r="P18" t="str">
        <f>IFERROR(AVERAGEIFS(Board!S$3:S$1000,Board!R$3:R1016,"&gt;="&amp;B18,Board!R$3:R1016,"&lt;="&amp;C18),"")</f>
        <v/>
      </c>
    </row>
    <row r="19" spans="1:16" ht="14.45" x14ac:dyDescent="0.3">
      <c r="A19" s="5">
        <v>43313</v>
      </c>
      <c r="B19" s="4">
        <v>43313</v>
      </c>
      <c r="C19" s="4">
        <f t="shared" si="0"/>
        <v>43343</v>
      </c>
      <c r="D19">
        <f>COUNTIFS(Board!K$3:K1017,"&gt;"&amp;'Monthly Summary'!$B19,Board!K$3:K1017,"&lt;"&amp;'Monthly Summary'!$C19)</f>
        <v>0</v>
      </c>
      <c r="E19">
        <f>COUNTIFS(Board!L$3:L1017,"&gt;"&amp;'Monthly Summary'!$B19,Board!L$3:L1017,"&lt;"&amp;'Monthly Summary'!$C19)</f>
        <v>0</v>
      </c>
      <c r="F19">
        <f>COUNTIFS(Board!M$3:M1017,"&gt;"&amp;'Monthly Summary'!$B19,Board!M$3:M1017,"&lt;"&amp;'Monthly Summary'!$C19)</f>
        <v>0</v>
      </c>
      <c r="G19">
        <f t="shared" si="1"/>
        <v>0</v>
      </c>
      <c r="H19">
        <f>COUNTIFS(Board!N$3:N1017,"&gt;"&amp;'Monthly Summary'!$B19,Board!N$3:N1017,"&lt;"&amp;'Monthly Summary'!$C19)</f>
        <v>0</v>
      </c>
      <c r="I19">
        <f>COUNTIFS(Board!O$3:O1017,"&gt;"&amp;'Monthly Summary'!$B19,Board!O$3:O1017,"&lt;"&amp;'Monthly Summary'!$C19)</f>
        <v>0</v>
      </c>
      <c r="J19">
        <f t="shared" si="2"/>
        <v>0</v>
      </c>
      <c r="K19">
        <f>COUNTIFS(Board!P$3:P1017,"&gt;"&amp;'Monthly Summary'!$B19,Board!P$3:P1017,"&lt;"&amp;'Monthly Summary'!$C19)</f>
        <v>0</v>
      </c>
      <c r="L19">
        <f>COUNTIFS(Board!Q$3:Q1017,"&gt;"&amp;'Monthly Summary'!$B19,Board!Q$3:Q1017,"&lt;"&amp;'Monthly Summary'!$C19)</f>
        <v>0</v>
      </c>
      <c r="M19">
        <f t="shared" si="3"/>
        <v>0</v>
      </c>
      <c r="N19">
        <f>COUNTIFS(Board!R$3:R1017,"&gt;"&amp;'Monthly Summary'!$B19,Board!R$3:R1017,"&lt;"&amp;'Monthly Summary'!$C19)</f>
        <v>0</v>
      </c>
      <c r="O19">
        <f t="shared" si="4"/>
        <v>0</v>
      </c>
      <c r="P19" t="str">
        <f>IFERROR(AVERAGEIFS(Board!S$3:S$1000,Board!R$3:R1017,"&gt;="&amp;B19,Board!R$3:R1017,"&lt;="&amp;C19),"")</f>
        <v/>
      </c>
    </row>
    <row r="20" spans="1:16" ht="14.45" x14ac:dyDescent="0.3">
      <c r="A20" s="5">
        <v>43344</v>
      </c>
      <c r="B20" s="4">
        <v>43344</v>
      </c>
      <c r="C20" s="4">
        <f t="shared" si="0"/>
        <v>43373</v>
      </c>
      <c r="D20">
        <f>COUNTIFS(Board!K$3:K1018,"&gt;"&amp;'Monthly Summary'!$B20,Board!K$3:K1018,"&lt;"&amp;'Monthly Summary'!$C20)</f>
        <v>0</v>
      </c>
      <c r="E20">
        <f>COUNTIFS(Board!L$3:L1018,"&gt;"&amp;'Monthly Summary'!$B20,Board!L$3:L1018,"&lt;"&amp;'Monthly Summary'!$C20)</f>
        <v>0</v>
      </c>
      <c r="F20">
        <f>COUNTIFS(Board!M$3:M1018,"&gt;"&amp;'Monthly Summary'!$B20,Board!M$3:M1018,"&lt;"&amp;'Monthly Summary'!$C20)</f>
        <v>0</v>
      </c>
      <c r="G20">
        <f t="shared" si="1"/>
        <v>0</v>
      </c>
      <c r="H20">
        <f>COUNTIFS(Board!N$3:N1018,"&gt;"&amp;'Monthly Summary'!$B20,Board!N$3:N1018,"&lt;"&amp;'Monthly Summary'!$C20)</f>
        <v>0</v>
      </c>
      <c r="I20">
        <f>COUNTIFS(Board!O$3:O1018,"&gt;"&amp;'Monthly Summary'!$B20,Board!O$3:O1018,"&lt;"&amp;'Monthly Summary'!$C20)</f>
        <v>0</v>
      </c>
      <c r="J20">
        <f t="shared" si="2"/>
        <v>0</v>
      </c>
      <c r="K20">
        <f>COUNTIFS(Board!P$3:P1018,"&gt;"&amp;'Monthly Summary'!$B20,Board!P$3:P1018,"&lt;"&amp;'Monthly Summary'!$C20)</f>
        <v>0</v>
      </c>
      <c r="L20">
        <f>COUNTIFS(Board!Q$3:Q1018,"&gt;"&amp;'Monthly Summary'!$B20,Board!Q$3:Q1018,"&lt;"&amp;'Monthly Summary'!$C20)</f>
        <v>0</v>
      </c>
      <c r="M20">
        <f t="shared" si="3"/>
        <v>0</v>
      </c>
      <c r="N20">
        <f>COUNTIFS(Board!R$3:R1018,"&gt;"&amp;'Monthly Summary'!$B20,Board!R$3:R1018,"&lt;"&amp;'Monthly Summary'!$C20)</f>
        <v>0</v>
      </c>
      <c r="O20">
        <f t="shared" si="4"/>
        <v>0</v>
      </c>
      <c r="P20" t="str">
        <f>IFERROR(AVERAGEIFS(Board!S$3:S$1000,Board!R$3:R1018,"&gt;="&amp;B20,Board!R$3:R1018,"&lt;="&amp;C20),"")</f>
        <v/>
      </c>
    </row>
    <row r="21" spans="1:16" ht="14.45" x14ac:dyDescent="0.3">
      <c r="A21" s="5">
        <v>43374</v>
      </c>
      <c r="B21" s="4">
        <v>43374</v>
      </c>
      <c r="C21" s="4">
        <f t="shared" si="0"/>
        <v>43404</v>
      </c>
      <c r="D21">
        <f>COUNTIFS(Board!K$3:K1019,"&gt;"&amp;'Monthly Summary'!$B21,Board!K$3:K1019,"&lt;"&amp;'Monthly Summary'!$C21)</f>
        <v>0</v>
      </c>
      <c r="E21">
        <f>COUNTIFS(Board!L$3:L1019,"&gt;"&amp;'Monthly Summary'!$B21,Board!L$3:L1019,"&lt;"&amp;'Monthly Summary'!$C21)</f>
        <v>0</v>
      </c>
      <c r="F21">
        <f>COUNTIFS(Board!M$3:M1019,"&gt;"&amp;'Monthly Summary'!$B21,Board!M$3:M1019,"&lt;"&amp;'Monthly Summary'!$C21)</f>
        <v>0</v>
      </c>
      <c r="G21">
        <f t="shared" si="1"/>
        <v>0</v>
      </c>
      <c r="H21">
        <f>COUNTIFS(Board!N$3:N1019,"&gt;"&amp;'Monthly Summary'!$B21,Board!N$3:N1019,"&lt;"&amp;'Monthly Summary'!$C21)</f>
        <v>0</v>
      </c>
      <c r="I21">
        <f>COUNTIFS(Board!O$3:O1019,"&gt;"&amp;'Monthly Summary'!$B21,Board!O$3:O1019,"&lt;"&amp;'Monthly Summary'!$C21)</f>
        <v>0</v>
      </c>
      <c r="J21">
        <f t="shared" si="2"/>
        <v>0</v>
      </c>
      <c r="K21">
        <f>COUNTIFS(Board!P$3:P1019,"&gt;"&amp;'Monthly Summary'!$B21,Board!P$3:P1019,"&lt;"&amp;'Monthly Summary'!$C21)</f>
        <v>0</v>
      </c>
      <c r="L21">
        <f>COUNTIFS(Board!Q$3:Q1019,"&gt;"&amp;'Monthly Summary'!$B21,Board!Q$3:Q1019,"&lt;"&amp;'Monthly Summary'!$C21)</f>
        <v>0</v>
      </c>
      <c r="M21">
        <f t="shared" si="3"/>
        <v>0</v>
      </c>
      <c r="N21">
        <f>COUNTIFS(Board!R$3:R1019,"&gt;"&amp;'Monthly Summary'!$B21,Board!R$3:R1019,"&lt;"&amp;'Monthly Summary'!$C21)</f>
        <v>0</v>
      </c>
      <c r="O21">
        <f t="shared" si="4"/>
        <v>0</v>
      </c>
      <c r="P21" t="str">
        <f>IFERROR(AVERAGEIFS(Board!S$3:S$1000,Board!R$3:R1019,"&gt;="&amp;B21,Board!R$3:R1019,"&lt;="&amp;C21),"")</f>
        <v/>
      </c>
    </row>
    <row r="22" spans="1:16" ht="14.45" x14ac:dyDescent="0.3">
      <c r="A22" s="5">
        <v>43405</v>
      </c>
      <c r="B22" s="4">
        <v>43405</v>
      </c>
      <c r="C22" s="4">
        <f t="shared" si="0"/>
        <v>43434</v>
      </c>
      <c r="D22">
        <f>COUNTIFS(Board!K$3:K1020,"&gt;"&amp;'Monthly Summary'!$B22,Board!K$3:K1020,"&lt;"&amp;'Monthly Summary'!$C22)</f>
        <v>0</v>
      </c>
      <c r="E22">
        <f>COUNTIFS(Board!L$3:L1020,"&gt;"&amp;'Monthly Summary'!$B22,Board!L$3:L1020,"&lt;"&amp;'Monthly Summary'!$C22)</f>
        <v>0</v>
      </c>
      <c r="F22">
        <f>COUNTIFS(Board!M$3:M1020,"&gt;"&amp;'Monthly Summary'!$B22,Board!M$3:M1020,"&lt;"&amp;'Monthly Summary'!$C22)</f>
        <v>0</v>
      </c>
      <c r="G22">
        <f t="shared" si="1"/>
        <v>0</v>
      </c>
      <c r="H22">
        <f>COUNTIFS(Board!N$3:N1020,"&gt;"&amp;'Monthly Summary'!$B22,Board!N$3:N1020,"&lt;"&amp;'Monthly Summary'!$C22)</f>
        <v>0</v>
      </c>
      <c r="I22">
        <f>COUNTIFS(Board!O$3:O1020,"&gt;"&amp;'Monthly Summary'!$B22,Board!O$3:O1020,"&lt;"&amp;'Monthly Summary'!$C22)</f>
        <v>0</v>
      </c>
      <c r="J22">
        <f t="shared" si="2"/>
        <v>0</v>
      </c>
      <c r="K22">
        <f>COUNTIFS(Board!P$3:P1020,"&gt;"&amp;'Monthly Summary'!$B22,Board!P$3:P1020,"&lt;"&amp;'Monthly Summary'!$C22)</f>
        <v>0</v>
      </c>
      <c r="L22">
        <f>COUNTIFS(Board!Q$3:Q1020,"&gt;"&amp;'Monthly Summary'!$B22,Board!Q$3:Q1020,"&lt;"&amp;'Monthly Summary'!$C22)</f>
        <v>0</v>
      </c>
      <c r="M22">
        <f t="shared" si="3"/>
        <v>0</v>
      </c>
      <c r="N22">
        <f>COUNTIFS(Board!R$3:R1020,"&gt;"&amp;'Monthly Summary'!$B22,Board!R$3:R1020,"&lt;"&amp;'Monthly Summary'!$C22)</f>
        <v>0</v>
      </c>
      <c r="O22">
        <f t="shared" si="4"/>
        <v>0</v>
      </c>
      <c r="P22" t="str">
        <f>IFERROR(AVERAGEIFS(Board!S$3:S$1000,Board!R$3:R1020,"&gt;="&amp;B22,Board!R$3:R1020,"&lt;="&amp;C22),"")</f>
        <v/>
      </c>
    </row>
    <row r="23" spans="1:16" ht="14.45" x14ac:dyDescent="0.3">
      <c r="A23" s="5">
        <v>43435</v>
      </c>
      <c r="B23" s="4">
        <v>43435</v>
      </c>
      <c r="C23" s="4">
        <f t="shared" si="0"/>
        <v>43465</v>
      </c>
      <c r="D23">
        <f>COUNTIFS(Board!K$3:K1021,"&gt;"&amp;'Monthly Summary'!$B23,Board!K$3:K1021,"&lt;"&amp;'Monthly Summary'!$C23)</f>
        <v>0</v>
      </c>
      <c r="E23">
        <f>COUNTIFS(Board!L$3:L1021,"&gt;"&amp;'Monthly Summary'!$B23,Board!L$3:L1021,"&lt;"&amp;'Monthly Summary'!$C23)</f>
        <v>0</v>
      </c>
      <c r="F23">
        <f>COUNTIFS(Board!M$3:M1021,"&gt;"&amp;'Monthly Summary'!$B23,Board!M$3:M1021,"&lt;"&amp;'Monthly Summary'!$C23)</f>
        <v>0</v>
      </c>
      <c r="G23">
        <f t="shared" si="1"/>
        <v>0</v>
      </c>
      <c r="H23">
        <f>COUNTIFS(Board!N$3:N1021,"&gt;"&amp;'Monthly Summary'!$B23,Board!N$3:N1021,"&lt;"&amp;'Monthly Summary'!$C23)</f>
        <v>0</v>
      </c>
      <c r="I23">
        <f>COUNTIFS(Board!O$3:O1021,"&gt;"&amp;'Monthly Summary'!$B23,Board!O$3:O1021,"&lt;"&amp;'Monthly Summary'!$C23)</f>
        <v>0</v>
      </c>
      <c r="J23">
        <f t="shared" si="2"/>
        <v>0</v>
      </c>
      <c r="K23">
        <f>COUNTIFS(Board!P$3:P1021,"&gt;"&amp;'Monthly Summary'!$B23,Board!P$3:P1021,"&lt;"&amp;'Monthly Summary'!$C23)</f>
        <v>0</v>
      </c>
      <c r="L23">
        <f>COUNTIFS(Board!Q$3:Q1021,"&gt;"&amp;'Monthly Summary'!$B23,Board!Q$3:Q1021,"&lt;"&amp;'Monthly Summary'!$C23)</f>
        <v>0</v>
      </c>
      <c r="M23">
        <f t="shared" si="3"/>
        <v>0</v>
      </c>
      <c r="N23">
        <f>COUNTIFS(Board!R$3:R1021,"&gt;"&amp;'Monthly Summary'!$B23,Board!R$3:R1021,"&lt;"&amp;'Monthly Summary'!$C23)</f>
        <v>0</v>
      </c>
      <c r="O23">
        <f t="shared" si="4"/>
        <v>0</v>
      </c>
      <c r="P23" t="str">
        <f>IFERROR(AVERAGEIFS(Board!S$3:S$1000,Board!R$3:R1021,"&gt;="&amp;B23,Board!R$3:R1021,"&lt;="&amp;C23),"")</f>
        <v/>
      </c>
    </row>
    <row r="24" spans="1:16" ht="14.45" x14ac:dyDescent="0.3">
      <c r="A24" s="5">
        <v>43466</v>
      </c>
      <c r="B24" s="4">
        <v>43466</v>
      </c>
      <c r="C24" s="4">
        <f t="shared" si="0"/>
        <v>43496</v>
      </c>
      <c r="D24">
        <f>COUNTIFS(Board!K$3:K1022,"&gt;"&amp;'Monthly Summary'!$B24,Board!K$3:K1022,"&lt;"&amp;'Monthly Summary'!$C24)</f>
        <v>0</v>
      </c>
      <c r="E24">
        <f>COUNTIFS(Board!L$3:L1022,"&gt;"&amp;'Monthly Summary'!$B24,Board!L$3:L1022,"&lt;"&amp;'Monthly Summary'!$C24)</f>
        <v>0</v>
      </c>
      <c r="F24">
        <f>COUNTIFS(Board!M$3:M1022,"&gt;"&amp;'Monthly Summary'!$B24,Board!M$3:M1022,"&lt;"&amp;'Monthly Summary'!$C24)</f>
        <v>0</v>
      </c>
      <c r="G24">
        <f t="shared" si="1"/>
        <v>0</v>
      </c>
      <c r="H24">
        <f>COUNTIFS(Board!N$3:N1022,"&gt;"&amp;'Monthly Summary'!$B24,Board!N$3:N1022,"&lt;"&amp;'Monthly Summary'!$C24)</f>
        <v>0</v>
      </c>
      <c r="I24">
        <f>COUNTIFS(Board!O$3:O1022,"&gt;"&amp;'Monthly Summary'!$B24,Board!O$3:O1022,"&lt;"&amp;'Monthly Summary'!$C24)</f>
        <v>0</v>
      </c>
      <c r="J24">
        <f t="shared" si="2"/>
        <v>0</v>
      </c>
      <c r="K24">
        <f>COUNTIFS(Board!P$3:P1022,"&gt;"&amp;'Monthly Summary'!$B24,Board!P$3:P1022,"&lt;"&amp;'Monthly Summary'!$C24)</f>
        <v>0</v>
      </c>
      <c r="L24">
        <f>COUNTIFS(Board!Q$3:Q1022,"&gt;"&amp;'Monthly Summary'!$B24,Board!Q$3:Q1022,"&lt;"&amp;'Monthly Summary'!$C24)</f>
        <v>0</v>
      </c>
      <c r="M24">
        <f t="shared" si="3"/>
        <v>0</v>
      </c>
      <c r="N24">
        <f>COUNTIFS(Board!R$3:R1022,"&gt;"&amp;'Monthly Summary'!$B24,Board!R$3:R1022,"&lt;"&amp;'Monthly Summary'!$C24)</f>
        <v>0</v>
      </c>
      <c r="O24">
        <f t="shared" si="4"/>
        <v>0</v>
      </c>
      <c r="P24" t="str">
        <f>IFERROR(AVERAGEIFS(Board!S$3:S$1000,Board!R$3:R1022,"&gt;="&amp;B24,Board!R$3:R1022,"&lt;="&amp;C24),"")</f>
        <v/>
      </c>
    </row>
    <row r="25" spans="1:16" ht="14.45" x14ac:dyDescent="0.3">
      <c r="A25" s="5">
        <v>43497</v>
      </c>
      <c r="B25" s="4">
        <v>43497</v>
      </c>
      <c r="C25" s="4">
        <f t="shared" si="0"/>
        <v>43524</v>
      </c>
      <c r="D25">
        <f>COUNTIFS(Board!K$3:K1023,"&gt;"&amp;'Monthly Summary'!$B25,Board!K$3:K1023,"&lt;"&amp;'Monthly Summary'!$C25)</f>
        <v>0</v>
      </c>
      <c r="E25">
        <f>COUNTIFS(Board!L$3:L1023,"&gt;"&amp;'Monthly Summary'!$B25,Board!L$3:L1023,"&lt;"&amp;'Monthly Summary'!$C25)</f>
        <v>0</v>
      </c>
      <c r="F25">
        <f>COUNTIFS(Board!M$3:M1023,"&gt;"&amp;'Monthly Summary'!$B25,Board!M$3:M1023,"&lt;"&amp;'Monthly Summary'!$C25)</f>
        <v>0</v>
      </c>
      <c r="G25">
        <f t="shared" si="1"/>
        <v>0</v>
      </c>
      <c r="H25">
        <f>COUNTIFS(Board!N$3:N1023,"&gt;"&amp;'Monthly Summary'!$B25,Board!N$3:N1023,"&lt;"&amp;'Monthly Summary'!$C25)</f>
        <v>0</v>
      </c>
      <c r="I25">
        <f>COUNTIFS(Board!O$3:O1023,"&gt;"&amp;'Monthly Summary'!$B25,Board!O$3:O1023,"&lt;"&amp;'Monthly Summary'!$C25)</f>
        <v>0</v>
      </c>
      <c r="J25">
        <f t="shared" si="2"/>
        <v>0</v>
      </c>
      <c r="K25">
        <f>COUNTIFS(Board!P$3:P1023,"&gt;"&amp;'Monthly Summary'!$B25,Board!P$3:P1023,"&lt;"&amp;'Monthly Summary'!$C25)</f>
        <v>0</v>
      </c>
      <c r="L25">
        <f>COUNTIFS(Board!Q$3:Q1023,"&gt;"&amp;'Monthly Summary'!$B25,Board!Q$3:Q1023,"&lt;"&amp;'Monthly Summary'!$C25)</f>
        <v>0</v>
      </c>
      <c r="M25">
        <f t="shared" si="3"/>
        <v>0</v>
      </c>
      <c r="N25">
        <f>COUNTIFS(Board!R$3:R1023,"&gt;"&amp;'Monthly Summary'!$B25,Board!R$3:R1023,"&lt;"&amp;'Monthly Summary'!$C25)</f>
        <v>0</v>
      </c>
      <c r="O25">
        <f t="shared" si="4"/>
        <v>0</v>
      </c>
      <c r="P25" t="str">
        <f>IFERROR(AVERAGEIFS(Board!S$3:S$1000,Board!R$3:R1023,"&gt;="&amp;B25,Board!R$3:R1023,"&lt;="&amp;C25),"")</f>
        <v/>
      </c>
    </row>
    <row r="26" spans="1:16" x14ac:dyDescent="0.25">
      <c r="A26" s="5">
        <v>43525</v>
      </c>
      <c r="B26" s="4">
        <v>43525</v>
      </c>
      <c r="C26" s="4">
        <f t="shared" si="0"/>
        <v>43555</v>
      </c>
      <c r="D26">
        <f>COUNTIFS(Board!K$3:K1024,"&gt;"&amp;'Monthly Summary'!$B26,Board!K$3:K1024,"&lt;"&amp;'Monthly Summary'!$C26)</f>
        <v>0</v>
      </c>
      <c r="E26">
        <f>COUNTIFS(Board!L$3:L1024,"&gt;"&amp;'Monthly Summary'!$B26,Board!L$3:L1024,"&lt;"&amp;'Monthly Summary'!$C26)</f>
        <v>0</v>
      </c>
      <c r="F26">
        <f>COUNTIFS(Board!M$3:M1024,"&gt;"&amp;'Monthly Summary'!$B26,Board!M$3:M1024,"&lt;"&amp;'Monthly Summary'!$C26)</f>
        <v>0</v>
      </c>
      <c r="G26">
        <f t="shared" si="1"/>
        <v>0</v>
      </c>
      <c r="H26">
        <f>COUNTIFS(Board!N$3:N1024,"&gt;"&amp;'Monthly Summary'!$B26,Board!N$3:N1024,"&lt;"&amp;'Monthly Summary'!$C26)</f>
        <v>0</v>
      </c>
      <c r="I26">
        <f>COUNTIFS(Board!O$3:O1024,"&gt;"&amp;'Monthly Summary'!$B26,Board!O$3:O1024,"&lt;"&amp;'Monthly Summary'!$C26)</f>
        <v>0</v>
      </c>
      <c r="J26">
        <f t="shared" si="2"/>
        <v>0</v>
      </c>
      <c r="K26">
        <f>COUNTIFS(Board!P$3:P1024,"&gt;"&amp;'Monthly Summary'!$B26,Board!P$3:P1024,"&lt;"&amp;'Monthly Summary'!$C26)</f>
        <v>0</v>
      </c>
      <c r="L26">
        <f>COUNTIFS(Board!Q$3:Q1024,"&gt;"&amp;'Monthly Summary'!$B26,Board!Q$3:Q1024,"&lt;"&amp;'Monthly Summary'!$C26)</f>
        <v>0</v>
      </c>
      <c r="M26">
        <f t="shared" si="3"/>
        <v>0</v>
      </c>
      <c r="N26">
        <f>COUNTIFS(Board!R$3:R1024,"&gt;"&amp;'Monthly Summary'!$B26,Board!R$3:R1024,"&lt;"&amp;'Monthly Summary'!$C26)</f>
        <v>0</v>
      </c>
      <c r="O26">
        <f t="shared" si="4"/>
        <v>0</v>
      </c>
      <c r="P26" t="str">
        <f>IFERROR(AVERAGEIFS(Board!S$3:S$1000,Board!R$3:R1024,"&gt;="&amp;B26,Board!R$3:R1024,"&lt;="&amp;C26),"")</f>
        <v/>
      </c>
    </row>
    <row r="27" spans="1:16" x14ac:dyDescent="0.25">
      <c r="A27" s="5">
        <v>43556</v>
      </c>
      <c r="B27" s="4">
        <v>43556</v>
      </c>
      <c r="C27" s="4">
        <f t="shared" si="0"/>
        <v>43585</v>
      </c>
      <c r="D27">
        <f>COUNTIFS(Board!K$3:K1025,"&gt;"&amp;'Monthly Summary'!$B27,Board!K$3:K1025,"&lt;"&amp;'Monthly Summary'!$C27)</f>
        <v>0</v>
      </c>
      <c r="E27">
        <f>COUNTIFS(Board!L$3:L1025,"&gt;"&amp;'Monthly Summary'!$B27,Board!L$3:L1025,"&lt;"&amp;'Monthly Summary'!$C27)</f>
        <v>0</v>
      </c>
      <c r="F27">
        <f>COUNTIFS(Board!M$3:M1025,"&gt;"&amp;'Monthly Summary'!$B27,Board!M$3:M1025,"&lt;"&amp;'Monthly Summary'!$C27)</f>
        <v>0</v>
      </c>
      <c r="G27">
        <f t="shared" si="1"/>
        <v>0</v>
      </c>
      <c r="H27">
        <f>COUNTIFS(Board!N$3:N1025,"&gt;"&amp;'Monthly Summary'!$B27,Board!N$3:N1025,"&lt;"&amp;'Monthly Summary'!$C27)</f>
        <v>0</v>
      </c>
      <c r="I27">
        <f>COUNTIFS(Board!O$3:O1025,"&gt;"&amp;'Monthly Summary'!$B27,Board!O$3:O1025,"&lt;"&amp;'Monthly Summary'!$C27)</f>
        <v>0</v>
      </c>
      <c r="J27">
        <f t="shared" si="2"/>
        <v>0</v>
      </c>
      <c r="K27">
        <f>COUNTIFS(Board!P$3:P1025,"&gt;"&amp;'Monthly Summary'!$B27,Board!P$3:P1025,"&lt;"&amp;'Monthly Summary'!$C27)</f>
        <v>0</v>
      </c>
      <c r="L27">
        <f>COUNTIFS(Board!Q$3:Q1025,"&gt;"&amp;'Monthly Summary'!$B27,Board!Q$3:Q1025,"&lt;"&amp;'Monthly Summary'!$C27)</f>
        <v>0</v>
      </c>
      <c r="M27">
        <f t="shared" si="3"/>
        <v>0</v>
      </c>
      <c r="N27">
        <f>COUNTIFS(Board!R$3:R1025,"&gt;"&amp;'Monthly Summary'!$B27,Board!R$3:R1025,"&lt;"&amp;'Monthly Summary'!$C27)</f>
        <v>0</v>
      </c>
      <c r="O27">
        <f t="shared" si="4"/>
        <v>0</v>
      </c>
      <c r="P27" t="str">
        <f>IFERROR(AVERAGEIFS(Board!S$3:S$1000,Board!R$3:R1025,"&gt;="&amp;B27,Board!R$3:R1025,"&lt;="&amp;C27),"")</f>
        <v/>
      </c>
    </row>
    <row r="28" spans="1:16" x14ac:dyDescent="0.25">
      <c r="A28" s="5">
        <v>43586</v>
      </c>
      <c r="B28" s="4">
        <v>43586</v>
      </c>
      <c r="C28" s="4">
        <f t="shared" si="0"/>
        <v>43616</v>
      </c>
      <c r="D28">
        <f>COUNTIFS(Board!K$3:K1026,"&gt;"&amp;'Monthly Summary'!$B28,Board!K$3:K1026,"&lt;"&amp;'Monthly Summary'!$C28)</f>
        <v>0</v>
      </c>
      <c r="E28">
        <f>COUNTIFS(Board!L$3:L1026,"&gt;"&amp;'Monthly Summary'!$B28,Board!L$3:L1026,"&lt;"&amp;'Monthly Summary'!$C28)</f>
        <v>0</v>
      </c>
      <c r="F28">
        <f>COUNTIFS(Board!M$3:M1026,"&gt;"&amp;'Monthly Summary'!$B28,Board!M$3:M1026,"&lt;"&amp;'Monthly Summary'!$C28)</f>
        <v>0</v>
      </c>
      <c r="G28">
        <f t="shared" si="1"/>
        <v>0</v>
      </c>
      <c r="H28">
        <f>COUNTIFS(Board!N$3:N1026,"&gt;"&amp;'Monthly Summary'!$B28,Board!N$3:N1026,"&lt;"&amp;'Monthly Summary'!$C28)</f>
        <v>0</v>
      </c>
      <c r="I28">
        <f>COUNTIFS(Board!O$3:O1026,"&gt;"&amp;'Monthly Summary'!$B28,Board!O$3:O1026,"&lt;"&amp;'Monthly Summary'!$C28)</f>
        <v>0</v>
      </c>
      <c r="J28">
        <f t="shared" si="2"/>
        <v>0</v>
      </c>
      <c r="K28">
        <f>COUNTIFS(Board!P$3:P1026,"&gt;"&amp;'Monthly Summary'!$B28,Board!P$3:P1026,"&lt;"&amp;'Monthly Summary'!$C28)</f>
        <v>0</v>
      </c>
      <c r="L28">
        <f>COUNTIFS(Board!Q$3:Q1026,"&gt;"&amp;'Monthly Summary'!$B28,Board!Q$3:Q1026,"&lt;"&amp;'Monthly Summary'!$C28)</f>
        <v>0</v>
      </c>
      <c r="M28">
        <f t="shared" si="3"/>
        <v>0</v>
      </c>
      <c r="N28">
        <f>COUNTIFS(Board!R$3:R1026,"&gt;"&amp;'Monthly Summary'!$B28,Board!R$3:R1026,"&lt;"&amp;'Monthly Summary'!$C28)</f>
        <v>0</v>
      </c>
      <c r="O28">
        <f t="shared" si="4"/>
        <v>0</v>
      </c>
      <c r="P28" t="str">
        <f>IFERROR(AVERAGEIFS(Board!S$3:S$1000,Board!R$3:R1026,"&gt;="&amp;B28,Board!R$3:R1026,"&lt;="&amp;C28),"")</f>
        <v/>
      </c>
    </row>
    <row r="29" spans="1:16" x14ac:dyDescent="0.25">
      <c r="A29" s="5">
        <v>43617</v>
      </c>
      <c r="B29" s="4">
        <v>43617</v>
      </c>
      <c r="C29" s="4">
        <f t="shared" si="0"/>
        <v>43646</v>
      </c>
      <c r="D29">
        <f>COUNTIFS(Board!K$3:K1027,"&gt;"&amp;'Monthly Summary'!$B29,Board!K$3:K1027,"&lt;"&amp;'Monthly Summary'!$C29)</f>
        <v>0</v>
      </c>
      <c r="E29">
        <f>COUNTIFS(Board!L$3:L1027,"&gt;"&amp;'Monthly Summary'!$B29,Board!L$3:L1027,"&lt;"&amp;'Monthly Summary'!$C29)</f>
        <v>0</v>
      </c>
      <c r="F29">
        <f>COUNTIFS(Board!M$3:M1027,"&gt;"&amp;'Monthly Summary'!$B29,Board!M$3:M1027,"&lt;"&amp;'Monthly Summary'!$C29)</f>
        <v>0</v>
      </c>
      <c r="G29">
        <f t="shared" si="1"/>
        <v>0</v>
      </c>
      <c r="H29">
        <f>COUNTIFS(Board!N$3:N1027,"&gt;"&amp;'Monthly Summary'!$B29,Board!N$3:N1027,"&lt;"&amp;'Monthly Summary'!$C29)</f>
        <v>0</v>
      </c>
      <c r="I29">
        <f>COUNTIFS(Board!O$3:O1027,"&gt;"&amp;'Monthly Summary'!$B29,Board!O$3:O1027,"&lt;"&amp;'Monthly Summary'!$C29)</f>
        <v>0</v>
      </c>
      <c r="J29">
        <f t="shared" si="2"/>
        <v>0</v>
      </c>
      <c r="K29">
        <f>COUNTIFS(Board!P$3:P1027,"&gt;"&amp;'Monthly Summary'!$B29,Board!P$3:P1027,"&lt;"&amp;'Monthly Summary'!$C29)</f>
        <v>0</v>
      </c>
      <c r="L29">
        <f>COUNTIFS(Board!Q$3:Q1027,"&gt;"&amp;'Monthly Summary'!$B29,Board!Q$3:Q1027,"&lt;"&amp;'Monthly Summary'!$C29)</f>
        <v>0</v>
      </c>
      <c r="M29">
        <f t="shared" si="3"/>
        <v>0</v>
      </c>
      <c r="N29">
        <f>COUNTIFS(Board!R$3:R1027,"&gt;"&amp;'Monthly Summary'!$B29,Board!R$3:R1027,"&lt;"&amp;'Monthly Summary'!$C29)</f>
        <v>0</v>
      </c>
      <c r="O29">
        <f t="shared" si="4"/>
        <v>0</v>
      </c>
      <c r="P29" t="str">
        <f>IFERROR(AVERAGEIFS(Board!S$3:S$1000,Board!R$3:R1027,"&gt;="&amp;B29,Board!R$3:R1027,"&lt;="&amp;C29),"")</f>
        <v/>
      </c>
    </row>
    <row r="30" spans="1:16" x14ac:dyDescent="0.25">
      <c r="A30" s="5">
        <v>43647</v>
      </c>
      <c r="B30" s="4">
        <v>43647</v>
      </c>
      <c r="C30" s="4">
        <f t="shared" si="0"/>
        <v>43677</v>
      </c>
      <c r="D30">
        <f>COUNTIFS(Board!K$3:K1028,"&gt;"&amp;'Monthly Summary'!$B30,Board!K$3:K1028,"&lt;"&amp;'Monthly Summary'!$C30)</f>
        <v>0</v>
      </c>
      <c r="E30">
        <f>COUNTIFS(Board!L$3:L1028,"&gt;"&amp;'Monthly Summary'!$B30,Board!L$3:L1028,"&lt;"&amp;'Monthly Summary'!$C30)</f>
        <v>0</v>
      </c>
      <c r="F30">
        <f>COUNTIFS(Board!M$3:M1028,"&gt;"&amp;'Monthly Summary'!$B30,Board!M$3:M1028,"&lt;"&amp;'Monthly Summary'!$C30)</f>
        <v>0</v>
      </c>
      <c r="G30">
        <f t="shared" si="1"/>
        <v>0</v>
      </c>
      <c r="H30">
        <f>COUNTIFS(Board!N$3:N1028,"&gt;"&amp;'Monthly Summary'!$B30,Board!N$3:N1028,"&lt;"&amp;'Monthly Summary'!$C30)</f>
        <v>0</v>
      </c>
      <c r="I30">
        <f>COUNTIFS(Board!O$3:O1028,"&gt;"&amp;'Monthly Summary'!$B30,Board!O$3:O1028,"&lt;"&amp;'Monthly Summary'!$C30)</f>
        <v>0</v>
      </c>
      <c r="J30">
        <f t="shared" si="2"/>
        <v>0</v>
      </c>
      <c r="K30">
        <f>COUNTIFS(Board!P$3:P1028,"&gt;"&amp;'Monthly Summary'!$B30,Board!P$3:P1028,"&lt;"&amp;'Monthly Summary'!$C30)</f>
        <v>0</v>
      </c>
      <c r="L30">
        <f>COUNTIFS(Board!Q$3:Q1028,"&gt;"&amp;'Monthly Summary'!$B30,Board!Q$3:Q1028,"&lt;"&amp;'Monthly Summary'!$C30)</f>
        <v>0</v>
      </c>
      <c r="M30">
        <f t="shared" si="3"/>
        <v>0</v>
      </c>
      <c r="N30">
        <f>COUNTIFS(Board!R$3:R1028,"&gt;"&amp;'Monthly Summary'!$B30,Board!R$3:R1028,"&lt;"&amp;'Monthly Summary'!$C30)</f>
        <v>0</v>
      </c>
      <c r="O30">
        <f t="shared" si="4"/>
        <v>0</v>
      </c>
      <c r="P30" t="str">
        <f>IFERROR(AVERAGEIFS(Board!S$3:S$1000,Board!R$3:R1028,"&gt;="&amp;B30,Board!R$3:R1028,"&lt;="&amp;C30),"")</f>
        <v/>
      </c>
    </row>
    <row r="31" spans="1:16" x14ac:dyDescent="0.25">
      <c r="A31" s="5">
        <v>43678</v>
      </c>
      <c r="B31" s="4">
        <v>43678</v>
      </c>
      <c r="C31" s="4">
        <f t="shared" si="0"/>
        <v>43708</v>
      </c>
      <c r="D31">
        <f>COUNTIFS(Board!K$3:K1029,"&gt;"&amp;'Monthly Summary'!$B31,Board!K$3:K1029,"&lt;"&amp;'Monthly Summary'!$C31)</f>
        <v>0</v>
      </c>
      <c r="E31">
        <f>COUNTIFS(Board!L$3:L1029,"&gt;"&amp;'Monthly Summary'!$B31,Board!L$3:L1029,"&lt;"&amp;'Monthly Summary'!$C31)</f>
        <v>0</v>
      </c>
      <c r="F31">
        <f>COUNTIFS(Board!M$3:M1029,"&gt;"&amp;'Monthly Summary'!$B31,Board!M$3:M1029,"&lt;"&amp;'Monthly Summary'!$C31)</f>
        <v>0</v>
      </c>
      <c r="G31">
        <f t="shared" si="1"/>
        <v>0</v>
      </c>
      <c r="H31">
        <f>COUNTIFS(Board!N$3:N1029,"&gt;"&amp;'Monthly Summary'!$B31,Board!N$3:N1029,"&lt;"&amp;'Monthly Summary'!$C31)</f>
        <v>0</v>
      </c>
      <c r="I31">
        <f>COUNTIFS(Board!O$3:O1029,"&gt;"&amp;'Monthly Summary'!$B31,Board!O$3:O1029,"&lt;"&amp;'Monthly Summary'!$C31)</f>
        <v>0</v>
      </c>
      <c r="J31">
        <f t="shared" si="2"/>
        <v>0</v>
      </c>
      <c r="K31">
        <f>COUNTIFS(Board!P$3:P1029,"&gt;"&amp;'Monthly Summary'!$B31,Board!P$3:P1029,"&lt;"&amp;'Monthly Summary'!$C31)</f>
        <v>0</v>
      </c>
      <c r="L31">
        <f>COUNTIFS(Board!Q$3:Q1029,"&gt;"&amp;'Monthly Summary'!$B31,Board!Q$3:Q1029,"&lt;"&amp;'Monthly Summary'!$C31)</f>
        <v>0</v>
      </c>
      <c r="M31">
        <f t="shared" si="3"/>
        <v>0</v>
      </c>
      <c r="N31">
        <f>COUNTIFS(Board!R$3:R1029,"&gt;"&amp;'Monthly Summary'!$B31,Board!R$3:R1029,"&lt;"&amp;'Monthly Summary'!$C31)</f>
        <v>0</v>
      </c>
      <c r="O31">
        <f t="shared" si="4"/>
        <v>0</v>
      </c>
      <c r="P31" t="str">
        <f>IFERROR(AVERAGEIFS(Board!S$3:S$1000,Board!R$3:R1029,"&gt;="&amp;B31,Board!R$3:R1029,"&lt;="&amp;C31),"")</f>
        <v/>
      </c>
    </row>
    <row r="32" spans="1:16" x14ac:dyDescent="0.25">
      <c r="A32" s="5">
        <v>43709</v>
      </c>
      <c r="B32" s="4">
        <v>43709</v>
      </c>
      <c r="C32" s="4">
        <f t="shared" si="0"/>
        <v>43738</v>
      </c>
      <c r="D32">
        <f>COUNTIFS(Board!K$3:K1030,"&gt;"&amp;'Monthly Summary'!$B32,Board!K$3:K1030,"&lt;"&amp;'Monthly Summary'!$C32)</f>
        <v>0</v>
      </c>
      <c r="E32">
        <f>COUNTIFS(Board!L$3:L1030,"&gt;"&amp;'Monthly Summary'!$B32,Board!L$3:L1030,"&lt;"&amp;'Monthly Summary'!$C32)</f>
        <v>0</v>
      </c>
      <c r="F32">
        <f>COUNTIFS(Board!M$3:M1030,"&gt;"&amp;'Monthly Summary'!$B32,Board!M$3:M1030,"&lt;"&amp;'Monthly Summary'!$C32)</f>
        <v>0</v>
      </c>
      <c r="G32">
        <f t="shared" si="1"/>
        <v>0</v>
      </c>
      <c r="H32">
        <f>COUNTIFS(Board!N$3:N1030,"&gt;"&amp;'Monthly Summary'!$B32,Board!N$3:N1030,"&lt;"&amp;'Monthly Summary'!$C32)</f>
        <v>0</v>
      </c>
      <c r="I32">
        <f>COUNTIFS(Board!O$3:O1030,"&gt;"&amp;'Monthly Summary'!$B32,Board!O$3:O1030,"&lt;"&amp;'Monthly Summary'!$C32)</f>
        <v>0</v>
      </c>
      <c r="J32">
        <f t="shared" si="2"/>
        <v>0</v>
      </c>
      <c r="K32">
        <f>COUNTIFS(Board!P$3:P1030,"&gt;"&amp;'Monthly Summary'!$B32,Board!P$3:P1030,"&lt;"&amp;'Monthly Summary'!$C32)</f>
        <v>0</v>
      </c>
      <c r="L32">
        <f>COUNTIFS(Board!Q$3:Q1030,"&gt;"&amp;'Monthly Summary'!$B32,Board!Q$3:Q1030,"&lt;"&amp;'Monthly Summary'!$C32)</f>
        <v>0</v>
      </c>
      <c r="M32">
        <f t="shared" si="3"/>
        <v>0</v>
      </c>
      <c r="N32">
        <f>COUNTIFS(Board!R$3:R1030,"&gt;"&amp;'Monthly Summary'!$B32,Board!R$3:R1030,"&lt;"&amp;'Monthly Summary'!$C32)</f>
        <v>0</v>
      </c>
      <c r="O32">
        <f t="shared" si="4"/>
        <v>0</v>
      </c>
      <c r="P32" t="str">
        <f>IFERROR(AVERAGEIFS(Board!S$3:S$1000,Board!R$3:R1030,"&gt;="&amp;B32,Board!R$3:R1030,"&lt;="&amp;C32),"")</f>
        <v/>
      </c>
    </row>
    <row r="33" spans="1:16" x14ac:dyDescent="0.25">
      <c r="A33" s="5">
        <v>43739</v>
      </c>
      <c r="B33" s="4">
        <v>43739</v>
      </c>
      <c r="C33" s="4">
        <f t="shared" si="0"/>
        <v>43769</v>
      </c>
      <c r="D33">
        <f>COUNTIFS(Board!K$3:K1031,"&gt;"&amp;'Monthly Summary'!$B33,Board!K$3:K1031,"&lt;"&amp;'Monthly Summary'!$C33)</f>
        <v>0</v>
      </c>
      <c r="E33">
        <f>COUNTIFS(Board!L$3:L1031,"&gt;"&amp;'Monthly Summary'!$B33,Board!L$3:L1031,"&lt;"&amp;'Monthly Summary'!$C33)</f>
        <v>0</v>
      </c>
      <c r="F33">
        <f>COUNTIFS(Board!M$3:M1031,"&gt;"&amp;'Monthly Summary'!$B33,Board!M$3:M1031,"&lt;"&amp;'Monthly Summary'!$C33)</f>
        <v>0</v>
      </c>
      <c r="G33">
        <f t="shared" si="1"/>
        <v>0</v>
      </c>
      <c r="H33">
        <f>COUNTIFS(Board!N$3:N1031,"&gt;"&amp;'Monthly Summary'!$B33,Board!N$3:N1031,"&lt;"&amp;'Monthly Summary'!$C33)</f>
        <v>0</v>
      </c>
      <c r="I33">
        <f>COUNTIFS(Board!O$3:O1031,"&gt;"&amp;'Monthly Summary'!$B33,Board!O$3:O1031,"&lt;"&amp;'Monthly Summary'!$C33)</f>
        <v>0</v>
      </c>
      <c r="J33">
        <f t="shared" si="2"/>
        <v>0</v>
      </c>
      <c r="K33">
        <f>COUNTIFS(Board!P$3:P1031,"&gt;"&amp;'Monthly Summary'!$B33,Board!P$3:P1031,"&lt;"&amp;'Monthly Summary'!$C33)</f>
        <v>0</v>
      </c>
      <c r="L33">
        <f>COUNTIFS(Board!Q$3:Q1031,"&gt;"&amp;'Monthly Summary'!$B33,Board!Q$3:Q1031,"&lt;"&amp;'Monthly Summary'!$C33)</f>
        <v>0</v>
      </c>
      <c r="M33">
        <f t="shared" si="3"/>
        <v>0</v>
      </c>
      <c r="N33">
        <f>COUNTIFS(Board!R$3:R1031,"&gt;"&amp;'Monthly Summary'!$B33,Board!R$3:R1031,"&lt;"&amp;'Monthly Summary'!$C33)</f>
        <v>0</v>
      </c>
      <c r="O33">
        <f t="shared" si="4"/>
        <v>0</v>
      </c>
      <c r="P33" t="str">
        <f>IFERROR(AVERAGEIFS(Board!S$3:S$1000,Board!R$3:R1031,"&gt;="&amp;B33,Board!R$3:R1031,"&lt;="&amp;C33),"")</f>
        <v/>
      </c>
    </row>
    <row r="34" spans="1:16" x14ac:dyDescent="0.25">
      <c r="A34" s="5">
        <v>43770</v>
      </c>
      <c r="B34" s="4">
        <v>43770</v>
      </c>
      <c r="C34" s="4">
        <f t="shared" si="0"/>
        <v>43799</v>
      </c>
      <c r="D34">
        <f>COUNTIFS(Board!K$3:K1032,"&gt;"&amp;'Monthly Summary'!$B34,Board!K$3:K1032,"&lt;"&amp;'Monthly Summary'!$C34)</f>
        <v>0</v>
      </c>
      <c r="E34">
        <f>COUNTIFS(Board!L$3:L1032,"&gt;"&amp;'Monthly Summary'!$B34,Board!L$3:L1032,"&lt;"&amp;'Monthly Summary'!$C34)</f>
        <v>0</v>
      </c>
      <c r="F34">
        <f>COUNTIFS(Board!M$3:M1032,"&gt;"&amp;'Monthly Summary'!$B34,Board!M$3:M1032,"&lt;"&amp;'Monthly Summary'!$C34)</f>
        <v>0</v>
      </c>
      <c r="G34">
        <f t="shared" si="1"/>
        <v>0</v>
      </c>
      <c r="H34">
        <f>COUNTIFS(Board!N$3:N1032,"&gt;"&amp;'Monthly Summary'!$B34,Board!N$3:N1032,"&lt;"&amp;'Monthly Summary'!$C34)</f>
        <v>0</v>
      </c>
      <c r="I34">
        <f>COUNTIFS(Board!O$3:O1032,"&gt;"&amp;'Monthly Summary'!$B34,Board!O$3:O1032,"&lt;"&amp;'Monthly Summary'!$C34)</f>
        <v>0</v>
      </c>
      <c r="J34">
        <f t="shared" si="2"/>
        <v>0</v>
      </c>
      <c r="K34">
        <f>COUNTIFS(Board!P$3:P1032,"&gt;"&amp;'Monthly Summary'!$B34,Board!P$3:P1032,"&lt;"&amp;'Monthly Summary'!$C34)</f>
        <v>0</v>
      </c>
      <c r="L34">
        <f>COUNTIFS(Board!Q$3:Q1032,"&gt;"&amp;'Monthly Summary'!$B34,Board!Q$3:Q1032,"&lt;"&amp;'Monthly Summary'!$C34)</f>
        <v>0</v>
      </c>
      <c r="M34">
        <f t="shared" si="3"/>
        <v>0</v>
      </c>
      <c r="N34">
        <f>COUNTIFS(Board!R$3:R1032,"&gt;"&amp;'Monthly Summary'!$B34,Board!R$3:R1032,"&lt;"&amp;'Monthly Summary'!$C34)</f>
        <v>0</v>
      </c>
      <c r="O34">
        <f t="shared" si="4"/>
        <v>0</v>
      </c>
      <c r="P34" t="str">
        <f>IFERROR(AVERAGEIFS(Board!S$3:S$1000,Board!R$3:R1032,"&gt;="&amp;B34,Board!R$3:R1032,"&lt;="&amp;C34),"")</f>
        <v/>
      </c>
    </row>
    <row r="35" spans="1:16" x14ac:dyDescent="0.25">
      <c r="A35" s="5">
        <v>43800</v>
      </c>
      <c r="B35" s="4">
        <v>43800</v>
      </c>
      <c r="C35" s="4">
        <f t="shared" si="0"/>
        <v>43830</v>
      </c>
      <c r="D35">
        <f>COUNTIFS(Board!K$3:K1033,"&gt;"&amp;'Monthly Summary'!$B35,Board!K$3:K1033,"&lt;"&amp;'Monthly Summary'!$C35)</f>
        <v>0</v>
      </c>
      <c r="E35">
        <f>COUNTIFS(Board!L$3:L1033,"&gt;"&amp;'Monthly Summary'!$B35,Board!L$3:L1033,"&lt;"&amp;'Monthly Summary'!$C35)</f>
        <v>0</v>
      </c>
      <c r="F35">
        <f>COUNTIFS(Board!M$3:M1033,"&gt;"&amp;'Monthly Summary'!$B35,Board!M$3:M1033,"&lt;"&amp;'Monthly Summary'!$C35)</f>
        <v>0</v>
      </c>
      <c r="G35">
        <f t="shared" si="1"/>
        <v>0</v>
      </c>
      <c r="H35">
        <f>COUNTIFS(Board!N$3:N1033,"&gt;"&amp;'Monthly Summary'!$B35,Board!N$3:N1033,"&lt;"&amp;'Monthly Summary'!$C35)</f>
        <v>0</v>
      </c>
      <c r="I35">
        <f>COUNTIFS(Board!O$3:O1033,"&gt;"&amp;'Monthly Summary'!$B35,Board!O$3:O1033,"&lt;"&amp;'Monthly Summary'!$C35)</f>
        <v>0</v>
      </c>
      <c r="J35">
        <f t="shared" si="2"/>
        <v>0</v>
      </c>
      <c r="K35">
        <f>COUNTIFS(Board!P$3:P1033,"&gt;"&amp;'Monthly Summary'!$B35,Board!P$3:P1033,"&lt;"&amp;'Monthly Summary'!$C35)</f>
        <v>0</v>
      </c>
      <c r="L35">
        <f>COUNTIFS(Board!Q$3:Q1033,"&gt;"&amp;'Monthly Summary'!$B35,Board!Q$3:Q1033,"&lt;"&amp;'Monthly Summary'!$C35)</f>
        <v>0</v>
      </c>
      <c r="M35">
        <f t="shared" si="3"/>
        <v>0</v>
      </c>
      <c r="N35">
        <f>COUNTIFS(Board!R$3:R1033,"&gt;"&amp;'Monthly Summary'!$B35,Board!R$3:R1033,"&lt;"&amp;'Monthly Summary'!$C35)</f>
        <v>0</v>
      </c>
      <c r="O35">
        <f t="shared" si="4"/>
        <v>0</v>
      </c>
      <c r="P35" t="str">
        <f>IFERROR(AVERAGEIFS(Board!S$3:S$1000,Board!R$3:R1033,"&gt;="&amp;B35,Board!R$3:R1033,"&lt;="&amp;C35),"")</f>
        <v/>
      </c>
    </row>
    <row r="36" spans="1:16" x14ac:dyDescent="0.25">
      <c r="A36" s="5">
        <v>43831</v>
      </c>
      <c r="B36" s="4">
        <v>43831</v>
      </c>
      <c r="C36" s="4">
        <f t="shared" si="0"/>
        <v>43861</v>
      </c>
      <c r="D36">
        <f>COUNTIFS(Board!K$3:K1034,"&gt;"&amp;'Monthly Summary'!$B36,Board!K$3:K1034,"&lt;"&amp;'Monthly Summary'!$C36)</f>
        <v>0</v>
      </c>
      <c r="E36">
        <f>COUNTIFS(Board!L$3:L1034,"&gt;"&amp;'Monthly Summary'!$B36,Board!L$3:L1034,"&lt;"&amp;'Monthly Summary'!$C36)</f>
        <v>0</v>
      </c>
      <c r="F36">
        <f>COUNTIFS(Board!M$3:M1034,"&gt;"&amp;'Monthly Summary'!$B36,Board!M$3:M1034,"&lt;"&amp;'Monthly Summary'!$C36)</f>
        <v>0</v>
      </c>
      <c r="G36">
        <f t="shared" si="1"/>
        <v>0</v>
      </c>
      <c r="H36">
        <f>COUNTIFS(Board!N$3:N1034,"&gt;"&amp;'Monthly Summary'!$B36,Board!N$3:N1034,"&lt;"&amp;'Monthly Summary'!$C36)</f>
        <v>0</v>
      </c>
      <c r="I36">
        <f>COUNTIFS(Board!O$3:O1034,"&gt;"&amp;'Monthly Summary'!$B36,Board!O$3:O1034,"&lt;"&amp;'Monthly Summary'!$C36)</f>
        <v>0</v>
      </c>
      <c r="J36">
        <f t="shared" si="2"/>
        <v>0</v>
      </c>
      <c r="K36">
        <f>COUNTIFS(Board!P$3:P1034,"&gt;"&amp;'Monthly Summary'!$B36,Board!P$3:P1034,"&lt;"&amp;'Monthly Summary'!$C36)</f>
        <v>0</v>
      </c>
      <c r="L36">
        <f>COUNTIFS(Board!Q$3:Q1034,"&gt;"&amp;'Monthly Summary'!$B36,Board!Q$3:Q1034,"&lt;"&amp;'Monthly Summary'!$C36)</f>
        <v>0</v>
      </c>
      <c r="M36">
        <f t="shared" si="3"/>
        <v>0</v>
      </c>
      <c r="N36">
        <f>COUNTIFS(Board!R$3:R1034,"&gt;"&amp;'Monthly Summary'!$B36,Board!R$3:R1034,"&lt;"&amp;'Monthly Summary'!$C36)</f>
        <v>0</v>
      </c>
      <c r="O36">
        <f t="shared" si="4"/>
        <v>0</v>
      </c>
      <c r="P36" t="str">
        <f>IFERROR(AVERAGEIFS(Board!S$3:S$1000,Board!R$3:R1034,"&gt;="&amp;B36,Board!R$3:R1034,"&lt;="&amp;C36),"")</f>
        <v/>
      </c>
    </row>
    <row r="37" spans="1:16" x14ac:dyDescent="0.25">
      <c r="A37" s="5">
        <v>43862</v>
      </c>
      <c r="B37" s="4">
        <v>43862</v>
      </c>
      <c r="C37" s="4">
        <f t="shared" si="0"/>
        <v>43890</v>
      </c>
      <c r="D37">
        <f>COUNTIFS(Board!K$3:K1035,"&gt;"&amp;'Monthly Summary'!$B37,Board!K$3:K1035,"&lt;"&amp;'Monthly Summary'!$C37)</f>
        <v>0</v>
      </c>
      <c r="E37">
        <f>COUNTIFS(Board!L$3:L1035,"&gt;"&amp;'Monthly Summary'!$B37,Board!L$3:L1035,"&lt;"&amp;'Monthly Summary'!$C37)</f>
        <v>0</v>
      </c>
      <c r="F37">
        <f>COUNTIFS(Board!M$3:M1035,"&gt;"&amp;'Monthly Summary'!$B37,Board!M$3:M1035,"&lt;"&amp;'Monthly Summary'!$C37)</f>
        <v>0</v>
      </c>
      <c r="G37">
        <f t="shared" si="1"/>
        <v>0</v>
      </c>
      <c r="H37">
        <f>COUNTIFS(Board!N$3:N1035,"&gt;"&amp;'Monthly Summary'!$B37,Board!N$3:N1035,"&lt;"&amp;'Monthly Summary'!$C37)</f>
        <v>0</v>
      </c>
      <c r="I37">
        <f>COUNTIFS(Board!O$3:O1035,"&gt;"&amp;'Monthly Summary'!$B37,Board!O$3:O1035,"&lt;"&amp;'Monthly Summary'!$C37)</f>
        <v>0</v>
      </c>
      <c r="J37">
        <f t="shared" si="2"/>
        <v>0</v>
      </c>
      <c r="K37">
        <f>COUNTIFS(Board!P$3:P1035,"&gt;"&amp;'Monthly Summary'!$B37,Board!P$3:P1035,"&lt;"&amp;'Monthly Summary'!$C37)</f>
        <v>0</v>
      </c>
      <c r="L37">
        <f>COUNTIFS(Board!Q$3:Q1035,"&gt;"&amp;'Monthly Summary'!$B37,Board!Q$3:Q1035,"&lt;"&amp;'Monthly Summary'!$C37)</f>
        <v>0</v>
      </c>
      <c r="M37">
        <f t="shared" si="3"/>
        <v>0</v>
      </c>
      <c r="N37">
        <f>COUNTIFS(Board!R$3:R1035,"&gt;"&amp;'Monthly Summary'!$B37,Board!R$3:R1035,"&lt;"&amp;'Monthly Summary'!$C37)</f>
        <v>0</v>
      </c>
      <c r="O37">
        <f t="shared" si="4"/>
        <v>0</v>
      </c>
      <c r="P37" t="str">
        <f>IFERROR(AVERAGEIFS(Board!S$3:S$1000,Board!R$3:R1035,"&gt;="&amp;B37,Board!R$3:R1035,"&lt;="&amp;C37),"")</f>
        <v/>
      </c>
    </row>
    <row r="38" spans="1:16" x14ac:dyDescent="0.25">
      <c r="A38" s="5">
        <v>43891</v>
      </c>
      <c r="B38" s="4">
        <v>43891</v>
      </c>
      <c r="C38" s="4">
        <f t="shared" si="0"/>
        <v>43921</v>
      </c>
      <c r="D38">
        <f>COUNTIFS(Board!K$3:K1036,"&gt;"&amp;'Monthly Summary'!$B38,Board!K$3:K1036,"&lt;"&amp;'Monthly Summary'!$C38)</f>
        <v>0</v>
      </c>
      <c r="E38">
        <f>COUNTIFS(Board!L$3:L1036,"&gt;"&amp;'Monthly Summary'!$B38,Board!L$3:L1036,"&lt;"&amp;'Monthly Summary'!$C38)</f>
        <v>0</v>
      </c>
      <c r="F38">
        <f>COUNTIFS(Board!M$3:M1036,"&gt;"&amp;'Monthly Summary'!$B38,Board!M$3:M1036,"&lt;"&amp;'Monthly Summary'!$C38)</f>
        <v>0</v>
      </c>
      <c r="G38">
        <f t="shared" si="1"/>
        <v>0</v>
      </c>
      <c r="H38">
        <f>COUNTIFS(Board!N$3:N1036,"&gt;"&amp;'Monthly Summary'!$B38,Board!N$3:N1036,"&lt;"&amp;'Monthly Summary'!$C38)</f>
        <v>0</v>
      </c>
      <c r="I38">
        <f>COUNTIFS(Board!O$3:O1036,"&gt;"&amp;'Monthly Summary'!$B38,Board!O$3:O1036,"&lt;"&amp;'Monthly Summary'!$C38)</f>
        <v>0</v>
      </c>
      <c r="J38">
        <f t="shared" si="2"/>
        <v>0</v>
      </c>
      <c r="K38">
        <f>COUNTIFS(Board!P$3:P1036,"&gt;"&amp;'Monthly Summary'!$B38,Board!P$3:P1036,"&lt;"&amp;'Monthly Summary'!$C38)</f>
        <v>0</v>
      </c>
      <c r="L38">
        <f>COUNTIFS(Board!Q$3:Q1036,"&gt;"&amp;'Monthly Summary'!$B38,Board!Q$3:Q1036,"&lt;"&amp;'Monthly Summary'!$C38)</f>
        <v>0</v>
      </c>
      <c r="M38">
        <f t="shared" si="3"/>
        <v>0</v>
      </c>
      <c r="N38">
        <f>COUNTIFS(Board!R$3:R1036,"&gt;"&amp;'Monthly Summary'!$B38,Board!R$3:R1036,"&lt;"&amp;'Monthly Summary'!$C38)</f>
        <v>0</v>
      </c>
      <c r="O38">
        <f t="shared" si="4"/>
        <v>0</v>
      </c>
      <c r="P38" t="str">
        <f>IFERROR(AVERAGEIFS(Board!S$3:S$1000,Board!R$3:R1036,"&gt;="&amp;B38,Board!R$3:R1036,"&lt;="&amp;C38),"")</f>
        <v/>
      </c>
    </row>
    <row r="39" spans="1:16" x14ac:dyDescent="0.25">
      <c r="A39" s="5">
        <v>43922</v>
      </c>
      <c r="B39" s="4">
        <v>43922</v>
      </c>
      <c r="C39" s="4">
        <f t="shared" si="0"/>
        <v>43951</v>
      </c>
      <c r="D39">
        <f>COUNTIFS(Board!K$3:K1037,"&gt;"&amp;'Monthly Summary'!$B39,Board!K$3:K1037,"&lt;"&amp;'Monthly Summary'!$C39)</f>
        <v>0</v>
      </c>
      <c r="E39">
        <f>COUNTIFS(Board!L$3:L1037,"&gt;"&amp;'Monthly Summary'!$B39,Board!L$3:L1037,"&lt;"&amp;'Monthly Summary'!$C39)</f>
        <v>0</v>
      </c>
      <c r="F39">
        <f>COUNTIFS(Board!M$3:M1037,"&gt;"&amp;'Monthly Summary'!$B39,Board!M$3:M1037,"&lt;"&amp;'Monthly Summary'!$C39)</f>
        <v>0</v>
      </c>
      <c r="G39">
        <f t="shared" si="1"/>
        <v>0</v>
      </c>
      <c r="H39">
        <f>COUNTIFS(Board!N$3:N1037,"&gt;"&amp;'Monthly Summary'!$B39,Board!N$3:N1037,"&lt;"&amp;'Monthly Summary'!$C39)</f>
        <v>0</v>
      </c>
      <c r="I39">
        <f>COUNTIFS(Board!O$3:O1037,"&gt;"&amp;'Monthly Summary'!$B39,Board!O$3:O1037,"&lt;"&amp;'Monthly Summary'!$C39)</f>
        <v>0</v>
      </c>
      <c r="J39">
        <f t="shared" si="2"/>
        <v>0</v>
      </c>
      <c r="K39">
        <f>COUNTIFS(Board!P$3:P1037,"&gt;"&amp;'Monthly Summary'!$B39,Board!P$3:P1037,"&lt;"&amp;'Monthly Summary'!$C39)</f>
        <v>0</v>
      </c>
      <c r="L39">
        <f>COUNTIFS(Board!Q$3:Q1037,"&gt;"&amp;'Monthly Summary'!$B39,Board!Q$3:Q1037,"&lt;"&amp;'Monthly Summary'!$C39)</f>
        <v>0</v>
      </c>
      <c r="M39">
        <f t="shared" si="3"/>
        <v>0</v>
      </c>
      <c r="N39">
        <f>COUNTIFS(Board!R$3:R1037,"&gt;"&amp;'Monthly Summary'!$B39,Board!R$3:R1037,"&lt;"&amp;'Monthly Summary'!$C39)</f>
        <v>0</v>
      </c>
      <c r="O39">
        <f t="shared" si="4"/>
        <v>0</v>
      </c>
      <c r="P39" t="str">
        <f>IFERROR(AVERAGEIFS(Board!S$3:S$1000,Board!R$3:R1037,"&gt;="&amp;B39,Board!R$3:R1037,"&lt;="&amp;C39),"")</f>
        <v/>
      </c>
    </row>
    <row r="40" spans="1:16" x14ac:dyDescent="0.25">
      <c r="A40" s="5">
        <v>43952</v>
      </c>
      <c r="B40" s="4">
        <v>43952</v>
      </c>
      <c r="C40" s="4">
        <f t="shared" si="0"/>
        <v>43982</v>
      </c>
      <c r="D40">
        <f>COUNTIFS(Board!K$3:K1038,"&gt;"&amp;'Monthly Summary'!$B40,Board!K$3:K1038,"&lt;"&amp;'Monthly Summary'!$C40)</f>
        <v>0</v>
      </c>
      <c r="E40">
        <f>COUNTIFS(Board!L$3:L1038,"&gt;"&amp;'Monthly Summary'!$B40,Board!L$3:L1038,"&lt;"&amp;'Monthly Summary'!$C40)</f>
        <v>0</v>
      </c>
      <c r="F40">
        <f>COUNTIFS(Board!M$3:M1038,"&gt;"&amp;'Monthly Summary'!$B40,Board!M$3:M1038,"&lt;"&amp;'Monthly Summary'!$C40)</f>
        <v>0</v>
      </c>
      <c r="G40">
        <f t="shared" si="1"/>
        <v>0</v>
      </c>
      <c r="H40">
        <f>COUNTIFS(Board!N$3:N1038,"&gt;"&amp;'Monthly Summary'!$B40,Board!N$3:N1038,"&lt;"&amp;'Monthly Summary'!$C40)</f>
        <v>0</v>
      </c>
      <c r="I40">
        <f>COUNTIFS(Board!O$3:O1038,"&gt;"&amp;'Monthly Summary'!$B40,Board!O$3:O1038,"&lt;"&amp;'Monthly Summary'!$C40)</f>
        <v>0</v>
      </c>
      <c r="J40">
        <f t="shared" si="2"/>
        <v>0</v>
      </c>
      <c r="K40">
        <f>COUNTIFS(Board!P$3:P1038,"&gt;"&amp;'Monthly Summary'!$B40,Board!P$3:P1038,"&lt;"&amp;'Monthly Summary'!$C40)</f>
        <v>0</v>
      </c>
      <c r="L40">
        <f>COUNTIFS(Board!Q$3:Q1038,"&gt;"&amp;'Monthly Summary'!$B40,Board!Q$3:Q1038,"&lt;"&amp;'Monthly Summary'!$C40)</f>
        <v>0</v>
      </c>
      <c r="M40">
        <f t="shared" si="3"/>
        <v>0</v>
      </c>
      <c r="N40">
        <f>COUNTIFS(Board!R$3:R1038,"&gt;"&amp;'Monthly Summary'!$B40,Board!R$3:R1038,"&lt;"&amp;'Monthly Summary'!$C40)</f>
        <v>0</v>
      </c>
      <c r="O40">
        <f t="shared" si="4"/>
        <v>0</v>
      </c>
      <c r="P40" t="str">
        <f>IFERROR(AVERAGEIFS(Board!S$3:S$1000,Board!R$3:R1038,"&gt;="&amp;B40,Board!R$3:R1038,"&lt;="&amp;C40),"")</f>
        <v/>
      </c>
    </row>
    <row r="41" spans="1:16" x14ac:dyDescent="0.25">
      <c r="A41" s="5">
        <v>43983</v>
      </c>
      <c r="B41" s="4">
        <v>43983</v>
      </c>
      <c r="C41" s="4">
        <f t="shared" si="0"/>
        <v>44012</v>
      </c>
      <c r="D41">
        <f>COUNTIFS(Board!K$3:K1039,"&gt;"&amp;'Monthly Summary'!$B41,Board!K$3:K1039,"&lt;"&amp;'Monthly Summary'!$C41)</f>
        <v>0</v>
      </c>
      <c r="E41">
        <f>COUNTIFS(Board!L$3:L1039,"&gt;"&amp;'Monthly Summary'!$B41,Board!L$3:L1039,"&lt;"&amp;'Monthly Summary'!$C41)</f>
        <v>0</v>
      </c>
      <c r="F41">
        <f>COUNTIFS(Board!M$3:M1039,"&gt;"&amp;'Monthly Summary'!$B41,Board!M$3:M1039,"&lt;"&amp;'Monthly Summary'!$C41)</f>
        <v>0</v>
      </c>
      <c r="G41">
        <f t="shared" si="1"/>
        <v>0</v>
      </c>
      <c r="H41">
        <f>COUNTIFS(Board!N$3:N1039,"&gt;"&amp;'Monthly Summary'!$B41,Board!N$3:N1039,"&lt;"&amp;'Monthly Summary'!$C41)</f>
        <v>0</v>
      </c>
      <c r="I41">
        <f>COUNTIFS(Board!O$3:O1039,"&gt;"&amp;'Monthly Summary'!$B41,Board!O$3:O1039,"&lt;"&amp;'Monthly Summary'!$C41)</f>
        <v>0</v>
      </c>
      <c r="J41">
        <f t="shared" si="2"/>
        <v>0</v>
      </c>
      <c r="K41">
        <f>COUNTIFS(Board!P$3:P1039,"&gt;"&amp;'Monthly Summary'!$B41,Board!P$3:P1039,"&lt;"&amp;'Monthly Summary'!$C41)</f>
        <v>0</v>
      </c>
      <c r="L41">
        <f>COUNTIFS(Board!Q$3:Q1039,"&gt;"&amp;'Monthly Summary'!$B41,Board!Q$3:Q1039,"&lt;"&amp;'Monthly Summary'!$C41)</f>
        <v>0</v>
      </c>
      <c r="M41">
        <f t="shared" si="3"/>
        <v>0</v>
      </c>
      <c r="N41">
        <f>COUNTIFS(Board!R$3:R1039,"&gt;"&amp;'Monthly Summary'!$B41,Board!R$3:R1039,"&lt;"&amp;'Monthly Summary'!$C41)</f>
        <v>0</v>
      </c>
      <c r="O41">
        <f t="shared" si="4"/>
        <v>0</v>
      </c>
      <c r="P41" t="str">
        <f>IFERROR(AVERAGEIFS(Board!S$3:S$1000,Board!R$3:R1039,"&gt;="&amp;B41,Board!R$3:R1039,"&lt;="&amp;C41),"")</f>
        <v/>
      </c>
    </row>
    <row r="42" spans="1:16" x14ac:dyDescent="0.25">
      <c r="A42" s="5">
        <v>44013</v>
      </c>
      <c r="B42" s="4">
        <v>44013</v>
      </c>
      <c r="C42" s="4">
        <f t="shared" si="0"/>
        <v>44043</v>
      </c>
      <c r="D42">
        <f>COUNTIFS(Board!K$3:K1040,"&gt;"&amp;'Monthly Summary'!$B42,Board!K$3:K1040,"&lt;"&amp;'Monthly Summary'!$C42)</f>
        <v>0</v>
      </c>
      <c r="E42">
        <f>COUNTIFS(Board!L$3:L1040,"&gt;"&amp;'Monthly Summary'!$B42,Board!L$3:L1040,"&lt;"&amp;'Monthly Summary'!$C42)</f>
        <v>0</v>
      </c>
      <c r="F42">
        <f>COUNTIFS(Board!M$3:M1040,"&gt;"&amp;'Monthly Summary'!$B42,Board!M$3:M1040,"&lt;"&amp;'Monthly Summary'!$C42)</f>
        <v>0</v>
      </c>
      <c r="G42">
        <f t="shared" si="1"/>
        <v>0</v>
      </c>
      <c r="H42">
        <f>COUNTIFS(Board!N$3:N1040,"&gt;"&amp;'Monthly Summary'!$B42,Board!N$3:N1040,"&lt;"&amp;'Monthly Summary'!$C42)</f>
        <v>0</v>
      </c>
      <c r="I42">
        <f>COUNTIFS(Board!O$3:O1040,"&gt;"&amp;'Monthly Summary'!$B42,Board!O$3:O1040,"&lt;"&amp;'Monthly Summary'!$C42)</f>
        <v>0</v>
      </c>
      <c r="J42">
        <f t="shared" si="2"/>
        <v>0</v>
      </c>
      <c r="K42">
        <f>COUNTIFS(Board!P$3:P1040,"&gt;"&amp;'Monthly Summary'!$B42,Board!P$3:P1040,"&lt;"&amp;'Monthly Summary'!$C42)</f>
        <v>0</v>
      </c>
      <c r="L42">
        <f>COUNTIFS(Board!Q$3:Q1040,"&gt;"&amp;'Monthly Summary'!$B42,Board!Q$3:Q1040,"&lt;"&amp;'Monthly Summary'!$C42)</f>
        <v>0</v>
      </c>
      <c r="M42">
        <f t="shared" si="3"/>
        <v>0</v>
      </c>
      <c r="N42">
        <f>COUNTIFS(Board!R$3:R1040,"&gt;"&amp;'Monthly Summary'!$B42,Board!R$3:R1040,"&lt;"&amp;'Monthly Summary'!$C42)</f>
        <v>0</v>
      </c>
      <c r="O42">
        <f t="shared" si="4"/>
        <v>0</v>
      </c>
      <c r="P42" t="str">
        <f>IFERROR(AVERAGEIFS(Board!S$3:S$1000,Board!R$3:R1040,"&gt;="&amp;B42,Board!R$3:R1040,"&lt;="&amp;C42),"")</f>
        <v/>
      </c>
    </row>
    <row r="43" spans="1:16" x14ac:dyDescent="0.25">
      <c r="A43" s="5">
        <v>44044</v>
      </c>
      <c r="B43" s="4">
        <v>44044</v>
      </c>
      <c r="C43" s="4">
        <f t="shared" si="0"/>
        <v>44074</v>
      </c>
      <c r="D43">
        <f>COUNTIFS(Board!K$3:K1041,"&gt;"&amp;'Monthly Summary'!$B43,Board!K$3:K1041,"&lt;"&amp;'Monthly Summary'!$C43)</f>
        <v>0</v>
      </c>
      <c r="E43">
        <f>COUNTIFS(Board!L$3:L1041,"&gt;"&amp;'Monthly Summary'!$B43,Board!L$3:L1041,"&lt;"&amp;'Monthly Summary'!$C43)</f>
        <v>0</v>
      </c>
      <c r="F43">
        <f>COUNTIFS(Board!M$3:M1041,"&gt;"&amp;'Monthly Summary'!$B43,Board!M$3:M1041,"&lt;"&amp;'Monthly Summary'!$C43)</f>
        <v>0</v>
      </c>
      <c r="G43">
        <f t="shared" si="1"/>
        <v>0</v>
      </c>
      <c r="H43">
        <f>COUNTIFS(Board!N$3:N1041,"&gt;"&amp;'Monthly Summary'!$B43,Board!N$3:N1041,"&lt;"&amp;'Monthly Summary'!$C43)</f>
        <v>0</v>
      </c>
      <c r="I43">
        <f>COUNTIFS(Board!O$3:O1041,"&gt;"&amp;'Monthly Summary'!$B43,Board!O$3:O1041,"&lt;"&amp;'Monthly Summary'!$C43)</f>
        <v>0</v>
      </c>
      <c r="J43">
        <f t="shared" si="2"/>
        <v>0</v>
      </c>
      <c r="K43">
        <f>COUNTIFS(Board!P$3:P1041,"&gt;"&amp;'Monthly Summary'!$B43,Board!P$3:P1041,"&lt;"&amp;'Monthly Summary'!$C43)</f>
        <v>0</v>
      </c>
      <c r="L43">
        <f>COUNTIFS(Board!Q$3:Q1041,"&gt;"&amp;'Monthly Summary'!$B43,Board!Q$3:Q1041,"&lt;"&amp;'Monthly Summary'!$C43)</f>
        <v>0</v>
      </c>
      <c r="M43">
        <f t="shared" si="3"/>
        <v>0</v>
      </c>
      <c r="N43">
        <f>COUNTIFS(Board!R$3:R1041,"&gt;"&amp;'Monthly Summary'!$B43,Board!R$3:R1041,"&lt;"&amp;'Monthly Summary'!$C43)</f>
        <v>0</v>
      </c>
      <c r="O43">
        <f t="shared" si="4"/>
        <v>0</v>
      </c>
      <c r="P43" t="str">
        <f>IFERROR(AVERAGEIFS(Board!S$3:S$1000,Board!R$3:R1041,"&gt;="&amp;B43,Board!R$3:R1041,"&lt;="&amp;C43),"")</f>
        <v/>
      </c>
    </row>
    <row r="44" spans="1:16" x14ac:dyDescent="0.25">
      <c r="A44" s="5">
        <v>44075</v>
      </c>
      <c r="B44" s="4">
        <v>44075</v>
      </c>
      <c r="C44" s="4">
        <v>44104</v>
      </c>
      <c r="D44">
        <f>COUNTIFS(Board!K$3:K1042,"&gt;"&amp;'Monthly Summary'!$B44,Board!K$3:K1042,"&lt;"&amp;'Monthly Summary'!$C44)</f>
        <v>0</v>
      </c>
      <c r="E44">
        <f>COUNTIFS(Board!L$3:L1042,"&gt;"&amp;'Monthly Summary'!$B44,Board!L$3:L1042,"&lt;"&amp;'Monthly Summary'!$C44)</f>
        <v>0</v>
      </c>
      <c r="F44">
        <f>COUNTIFS(Board!M$3:M1042,"&gt;"&amp;'Monthly Summary'!$B44,Board!M$3:M1042,"&lt;"&amp;'Monthly Summary'!$C44)</f>
        <v>0</v>
      </c>
      <c r="G44">
        <f t="shared" si="1"/>
        <v>0</v>
      </c>
      <c r="H44">
        <f>COUNTIFS(Board!N$3:N1042,"&gt;"&amp;'Monthly Summary'!$B44,Board!N$3:N1042,"&lt;"&amp;'Monthly Summary'!$C44)</f>
        <v>0</v>
      </c>
      <c r="I44">
        <f>COUNTIFS(Board!O$3:O1042,"&gt;"&amp;'Monthly Summary'!$B44,Board!O$3:O1042,"&lt;"&amp;'Monthly Summary'!$C44)</f>
        <v>0</v>
      </c>
      <c r="J44">
        <f t="shared" si="2"/>
        <v>0</v>
      </c>
      <c r="K44">
        <f>COUNTIFS(Board!P$3:P1042,"&gt;"&amp;'Monthly Summary'!$B44,Board!P$3:P1042,"&lt;"&amp;'Monthly Summary'!$C44)</f>
        <v>0</v>
      </c>
      <c r="L44">
        <f>COUNTIFS(Board!Q$3:Q1042,"&gt;"&amp;'Monthly Summary'!$B44,Board!Q$3:Q1042,"&lt;"&amp;'Monthly Summary'!$C44)</f>
        <v>0</v>
      </c>
      <c r="M44">
        <f t="shared" si="3"/>
        <v>0</v>
      </c>
      <c r="N44">
        <f>COUNTIFS(Board!R$3:R1042,"&gt;"&amp;'Monthly Summary'!$B44,Board!R$3:R1042,"&lt;"&amp;'Monthly Summary'!$C44)</f>
        <v>0</v>
      </c>
      <c r="O44">
        <f t="shared" si="4"/>
        <v>0</v>
      </c>
      <c r="P44" t="str">
        <f>IFERROR(AVERAGEIFS(Board!S$3:S$1000,Board!R$3:R1042,"&gt;="&amp;B44,Board!R$3:R1042,"&lt;="&amp;C44),"")</f>
        <v/>
      </c>
    </row>
    <row r="45" spans="1:16" x14ac:dyDescent="0.25">
      <c r="P45" t="str">
        <f>IFERROR(AVERAGEIFS(Board!S$3:S$1000,Board!R$3:R1043,"&gt;="&amp;B45,Board!R$3:R1043,"&lt;="&amp;C45),"")</f>
        <v/>
      </c>
    </row>
    <row r="46" spans="1:16" x14ac:dyDescent="0.25">
      <c r="P46" t="str">
        <f>IFERROR(AVERAGEIFS(Board!S$3:S$1000,Board!R$3:R1044,"&gt;="&amp;B46,Board!R$3:R1044,"&lt;="&amp;C46),"")</f>
        <v/>
      </c>
    </row>
    <row r="47" spans="1:16" x14ac:dyDescent="0.25">
      <c r="P47" t="str">
        <f>IFERROR(AVERAGEIFS(Board!S$3:S$1000,Board!R$3:R1045,"&gt;="&amp;B47,Board!R$3:R1045,"&lt;="&amp;C47),"")</f>
        <v/>
      </c>
    </row>
    <row r="48" spans="1:16" x14ac:dyDescent="0.25">
      <c r="P48" t="str">
        <f>IFERROR(AVERAGEIFS(Board!S$3:S$1000,Board!R$3:R1046,"&gt;="&amp;B48,Board!R$3:R1046,"&lt;="&amp;C48),"")</f>
        <v/>
      </c>
    </row>
    <row r="49" spans="16:16" x14ac:dyDescent="0.25">
      <c r="P49" t="str">
        <f>IFERROR(AVERAGEIFS(Board!S$3:S$1000,Board!R$3:R1047,"&gt;="&amp;B49,Board!R$3:R1047,"&lt;="&amp;C49),"")</f>
        <v/>
      </c>
    </row>
    <row r="50" spans="16:16" x14ac:dyDescent="0.25">
      <c r="P50" t="str">
        <f>IFERROR(AVERAGEIFS(Board!S$3:S$1000,Board!R$3:R1048,"&gt;="&amp;B50,Board!R$3:R1048,"&lt;="&amp;C50),"")</f>
        <v/>
      </c>
    </row>
    <row r="51" spans="16:16" x14ac:dyDescent="0.25">
      <c r="P51" t="str">
        <f>IFERROR(AVERAGEIFS(Board!S$3:S$1000,Board!R$3:R1049,"&gt;="&amp;B51,Board!R$3:R1049,"&lt;="&amp;C51),"")</f>
        <v/>
      </c>
    </row>
    <row r="52" spans="16:16" x14ac:dyDescent="0.25">
      <c r="P52" t="str">
        <f>IFERROR(AVERAGEIFS(Board!S$3:S$1000,Board!R$3:R1050,"&gt;="&amp;B52,Board!R$3:R1050,"&lt;="&amp;C52),"")</f>
        <v/>
      </c>
    </row>
    <row r="53" spans="16:16" x14ac:dyDescent="0.25">
      <c r="P53" t="str">
        <f>IFERROR(AVERAGEIFS(Board!S$3:S$1000,Board!R$3:R1051,"&gt;="&amp;B53,Board!R$3:R1051,"&lt;="&amp;C53),"")</f>
        <v/>
      </c>
    </row>
    <row r="54" spans="16:16" x14ac:dyDescent="0.25">
      <c r="P54" t="str">
        <f>IFERROR(AVERAGEIFS(Board!S$3:S$1000,Board!R$3:R1052,"&gt;="&amp;B54,Board!R$3:R1052,"&lt;="&amp;C54),"")</f>
        <v/>
      </c>
    </row>
    <row r="55" spans="16:16" x14ac:dyDescent="0.25">
      <c r="P55" t="str">
        <f>IFERROR(AVERAGEIFS(Board!S$3:S$1000,Board!R$3:R1053,"&gt;="&amp;B55,Board!R$3:R1053,"&lt;="&amp;C55),"")</f>
        <v/>
      </c>
    </row>
    <row r="56" spans="16:16" x14ac:dyDescent="0.25">
      <c r="P56" t="str">
        <f>IFERROR(AVERAGEIFS(Board!S$3:S$1000,Board!R$3:R1054,"&gt;="&amp;B56,Board!R$3:R1054,"&lt;="&amp;C56),"")</f>
        <v/>
      </c>
    </row>
    <row r="57" spans="16:16" x14ac:dyDescent="0.25">
      <c r="P57" t="str">
        <f>IFERROR(AVERAGEIFS(Board!S$3:S$1000,Board!R$3:R1055,"&gt;="&amp;B57,Board!R$3:R1055,"&lt;="&amp;C57),"")</f>
        <v/>
      </c>
    </row>
    <row r="58" spans="16:16" x14ac:dyDescent="0.25">
      <c r="P58" t="str">
        <f>IFERROR(AVERAGEIFS(Board!S$3:S$1000,Board!R$3:R1056,"&gt;="&amp;B58,Board!R$3:R1056,"&lt;="&amp;C58),"")</f>
        <v/>
      </c>
    </row>
    <row r="59" spans="16:16" x14ac:dyDescent="0.25">
      <c r="P59" t="str">
        <f>IFERROR(AVERAGEIFS(Board!S$3:S$1000,Board!R$3:R1057,"&gt;="&amp;B59,Board!R$3:R1057,"&lt;="&amp;C59),"")</f>
        <v/>
      </c>
    </row>
    <row r="60" spans="16:16" x14ac:dyDescent="0.25">
      <c r="P60" t="str">
        <f>IFERROR(AVERAGEIFS(Board!S$3:S$1000,Board!R$3:R1058,"&gt;="&amp;B60,Board!R$3:R1058,"&lt;="&amp;C60),"")</f>
        <v/>
      </c>
    </row>
    <row r="61" spans="16:16" x14ac:dyDescent="0.25">
      <c r="P61" t="str">
        <f>IFERROR(AVERAGEIFS(Board!S$3:S$1000,Board!R$3:R1059,"&gt;="&amp;B61,Board!R$3:R1059,"&lt;="&amp;C61),"")</f>
        <v/>
      </c>
    </row>
    <row r="62" spans="16:16" x14ac:dyDescent="0.25">
      <c r="P62" t="str">
        <f>IFERROR(AVERAGEIFS(Board!S$3:S$1000,Board!R$3:R1060,"&gt;="&amp;B62,Board!R$3:R1060,"&lt;="&amp;C62),"")</f>
        <v/>
      </c>
    </row>
    <row r="63" spans="16:16" x14ac:dyDescent="0.25">
      <c r="P63" t="str">
        <f>IFERROR(AVERAGEIFS(Board!S$3:S$1000,Board!R$3:R1061,"&gt;="&amp;B63,Board!R$3:R1061,"&lt;="&amp;C63),"")</f>
        <v/>
      </c>
    </row>
    <row r="64" spans="16:16" x14ac:dyDescent="0.25">
      <c r="P64" t="str">
        <f>IFERROR(AVERAGEIFS(Board!S$3:S$1000,Board!R$3:R1062,"&gt;="&amp;B64,Board!R$3:R1062,"&lt;="&amp;C64),"")</f>
        <v/>
      </c>
    </row>
    <row r="65" spans="16:16" x14ac:dyDescent="0.25">
      <c r="P65" t="str">
        <f>IFERROR(AVERAGEIFS(Board!S$3:S$1000,Board!R$3:R1063,"&gt;="&amp;B65,Board!R$3:R1063,"&lt;="&amp;C65),"")</f>
        <v/>
      </c>
    </row>
    <row r="66" spans="16:16" x14ac:dyDescent="0.25">
      <c r="P66" t="str">
        <f>IFERROR(AVERAGEIFS(Board!S$3:S$1000,Board!R$3:R1064,"&gt;="&amp;B66,Board!R$3:R1064,"&lt;="&amp;C66),"")</f>
        <v/>
      </c>
    </row>
    <row r="67" spans="16:16" x14ac:dyDescent="0.25">
      <c r="P67" t="str">
        <f>IFERROR(AVERAGEIFS(Board!S$3:S$1000,Board!R$3:R1065,"&gt;="&amp;B67,Board!R$3:R1065,"&lt;="&amp;C67),"")</f>
        <v/>
      </c>
    </row>
    <row r="68" spans="16:16" x14ac:dyDescent="0.25">
      <c r="P68" t="str">
        <f>IFERROR(AVERAGEIFS(Board!S$3:S$1000,Board!R$3:R1066,"&gt;="&amp;B68,Board!R$3:R1066,"&lt;="&amp;C68),"")</f>
        <v/>
      </c>
    </row>
    <row r="69" spans="16:16" x14ac:dyDescent="0.25">
      <c r="P69" t="str">
        <f>IFERROR(AVERAGEIFS(Board!S$3:S$1000,Board!R$3:R1067,"&gt;="&amp;B69,Board!R$3:R1067,"&lt;="&amp;C69),"")</f>
        <v/>
      </c>
    </row>
    <row r="70" spans="16:16" x14ac:dyDescent="0.25">
      <c r="P70" t="str">
        <f>IFERROR(AVERAGEIFS(Board!S$3:S$1000,Board!R$3:R1068,"&gt;="&amp;B70,Board!R$3:R1068,"&lt;="&amp;C70),"")</f>
        <v/>
      </c>
    </row>
    <row r="71" spans="16:16" x14ac:dyDescent="0.25">
      <c r="P71" t="str">
        <f>IFERROR(AVERAGEIFS(Board!S$3:S$1000,Board!R$3:R1069,"&gt;="&amp;B71,Board!R$3:R1069,"&lt;="&amp;C71),"")</f>
        <v/>
      </c>
    </row>
    <row r="72" spans="16:16" x14ac:dyDescent="0.25">
      <c r="P72" t="str">
        <f>IFERROR(AVERAGEIFS(Board!S$3:S$1000,Board!R$3:R1070,"&gt;="&amp;B72,Board!R$3:R1070,"&lt;="&amp;C72),"")</f>
        <v/>
      </c>
    </row>
    <row r="73" spans="16:16" x14ac:dyDescent="0.25">
      <c r="P73" t="str">
        <f>IFERROR(AVERAGEIFS(Board!S$3:S$1000,Board!R$3:R1071,"&gt;="&amp;B73,Board!R$3:R1071,"&lt;="&amp;C73),"")</f>
        <v/>
      </c>
    </row>
    <row r="74" spans="16:16" x14ac:dyDescent="0.25">
      <c r="P74" t="str">
        <f>IFERROR(AVERAGEIFS(Board!S$3:S$1000,Board!R$3:R1072,"&gt;="&amp;B74,Board!R$3:R1072,"&lt;="&amp;C74),"")</f>
        <v/>
      </c>
    </row>
    <row r="75" spans="16:16" x14ac:dyDescent="0.25">
      <c r="P75" t="str">
        <f>IFERROR(AVERAGEIFS(Board!S$3:S$1000,Board!R$3:R1073,"&gt;="&amp;B75,Board!R$3:R1073,"&lt;="&amp;C75),"")</f>
        <v/>
      </c>
    </row>
    <row r="76" spans="16:16" x14ac:dyDescent="0.25">
      <c r="P76" t="str">
        <f>IFERROR(AVERAGEIFS(Board!S$3:S$1000,Board!R$3:R1074,"&gt;="&amp;B76,Board!R$3:R1074,"&lt;="&amp;C76),"")</f>
        <v/>
      </c>
    </row>
    <row r="77" spans="16:16" x14ac:dyDescent="0.25">
      <c r="P77" t="str">
        <f>IFERROR(AVERAGEIFS(Board!S$3:S$1000,Board!R$3:R1075,"&gt;="&amp;B77,Board!R$3:R1075,"&lt;="&amp;C77),"")</f>
        <v/>
      </c>
    </row>
    <row r="78" spans="16:16" x14ac:dyDescent="0.25">
      <c r="P78" t="str">
        <f>IFERROR(AVERAGEIFS(Board!S$3:S$1000,Board!R$3:R1076,"&gt;="&amp;B78,Board!R$3:R1076,"&lt;="&amp;C78),"")</f>
        <v/>
      </c>
    </row>
    <row r="79" spans="16:16" x14ac:dyDescent="0.25">
      <c r="P79" t="str">
        <f>IFERROR(AVERAGEIFS(Board!S$3:S$1000,Board!R$3:R1077,"&gt;="&amp;B79,Board!R$3:R1077,"&lt;="&amp;C79),"")</f>
        <v/>
      </c>
    </row>
    <row r="80" spans="16:16" x14ac:dyDescent="0.25">
      <c r="P80" t="str">
        <f>IFERROR(AVERAGEIFS(Board!S$3:S$1000,Board!R$3:R1078,"&gt;="&amp;B80,Board!R$3:R1078,"&lt;="&amp;C80),"")</f>
        <v/>
      </c>
    </row>
    <row r="81" spans="16:16" x14ac:dyDescent="0.25">
      <c r="P81" t="str">
        <f>IFERROR(AVERAGEIFS(Board!S$3:S$1000,Board!R$3:R1079,"&gt;="&amp;B81,Board!R$3:R1079,"&lt;="&amp;C81),"")</f>
        <v/>
      </c>
    </row>
    <row r="82" spans="16:16" x14ac:dyDescent="0.25">
      <c r="P82" t="str">
        <f>IFERROR(AVERAGEIFS(Board!S$3:S$1000,Board!R$3:R1080,"&gt;="&amp;B82,Board!R$3:R1080,"&lt;="&amp;C82),"")</f>
        <v/>
      </c>
    </row>
    <row r="83" spans="16:16" x14ac:dyDescent="0.25">
      <c r="P83" t="str">
        <f>IFERROR(AVERAGEIFS(Board!S$3:S$1000,Board!R$3:R1081,"&gt;="&amp;B83,Board!R$3:R1081,"&lt;="&amp;C83),"")</f>
        <v/>
      </c>
    </row>
    <row r="84" spans="16:16" x14ac:dyDescent="0.25">
      <c r="P84" t="str">
        <f>IFERROR(AVERAGEIFS(Board!S$3:S$1000,Board!R$3:R1082,"&gt;="&amp;B84,Board!R$3:R1082,"&lt;="&amp;C84),"")</f>
        <v/>
      </c>
    </row>
    <row r="85" spans="16:16" x14ac:dyDescent="0.25">
      <c r="P85" t="str">
        <f>IFERROR(AVERAGEIFS(Board!S$3:S$1000,Board!R$3:R1083,"&gt;="&amp;B85,Board!R$3:R1083,"&lt;="&amp;C85),"")</f>
        <v/>
      </c>
    </row>
    <row r="86" spans="16:16" x14ac:dyDescent="0.25">
      <c r="P86" t="str">
        <f>IFERROR(AVERAGEIFS(Board!S$3:S$1000,Board!R$3:R1084,"&gt;="&amp;B86,Board!R$3:R1084,"&lt;="&amp;C86),"")</f>
        <v/>
      </c>
    </row>
    <row r="87" spans="16:16" x14ac:dyDescent="0.25">
      <c r="P87" t="str">
        <f>IFERROR(AVERAGEIFS(Board!S$3:S$1000,Board!R$3:R1085,"&gt;="&amp;B87,Board!R$3:R1085,"&lt;="&amp;C87),"")</f>
        <v/>
      </c>
    </row>
    <row r="88" spans="16:16" x14ac:dyDescent="0.25">
      <c r="P88" t="str">
        <f>IFERROR(AVERAGEIFS(Board!S$3:S$1000,Board!R$3:R1086,"&gt;="&amp;B88,Board!R$3:R1086,"&lt;="&amp;C88),"")</f>
        <v/>
      </c>
    </row>
    <row r="89" spans="16:16" x14ac:dyDescent="0.25">
      <c r="P89" t="str">
        <f>IFERROR(AVERAGEIFS(Board!S$3:S$1000,Board!R$3:R1087,"&gt;="&amp;B89,Board!R$3:R1087,"&lt;="&amp;C89),"")</f>
        <v/>
      </c>
    </row>
    <row r="90" spans="16:16" x14ac:dyDescent="0.25">
      <c r="P90" t="str">
        <f>IFERROR(AVERAGEIFS(Board!S$3:S$1000,Board!R$3:R1088,"&gt;="&amp;B90,Board!R$3:R1088,"&lt;="&amp;C90),"")</f>
        <v/>
      </c>
    </row>
    <row r="91" spans="16:16" x14ac:dyDescent="0.25">
      <c r="P91" t="str">
        <f>IFERROR(AVERAGEIFS(Board!S$3:S$1000,Board!R$3:R1089,"&gt;="&amp;B91,Board!R$3:R1089,"&lt;="&amp;C91),"")</f>
        <v/>
      </c>
    </row>
    <row r="92" spans="16:16" x14ac:dyDescent="0.25">
      <c r="P92" t="str">
        <f>IFERROR(AVERAGEIFS(Board!S$3:S$1000,Board!R$3:R1090,"&gt;="&amp;B92,Board!R$3:R1090,"&lt;="&amp;C92),"")</f>
        <v/>
      </c>
    </row>
    <row r="93" spans="16:16" x14ac:dyDescent="0.25">
      <c r="P93" t="str">
        <f>IFERROR(AVERAGEIFS(Board!S$3:S$1000,Board!R$3:R1091,"&gt;="&amp;B93,Board!R$3:R1091,"&lt;="&amp;C93),"")</f>
        <v/>
      </c>
    </row>
    <row r="94" spans="16:16" x14ac:dyDescent="0.25">
      <c r="P94" t="str">
        <f>IFERROR(AVERAGEIFS(Board!S$3:S$1000,Board!R$3:R1092,"&gt;="&amp;B94,Board!R$3:R1092,"&lt;="&amp;C94),"")</f>
        <v/>
      </c>
    </row>
    <row r="95" spans="16:16" x14ac:dyDescent="0.25">
      <c r="P95" t="str">
        <f>IFERROR(AVERAGEIFS(Board!S$3:S$1000,Board!R$3:R1093,"&gt;="&amp;B95,Board!R$3:R1093,"&lt;="&amp;C95),"")</f>
        <v/>
      </c>
    </row>
    <row r="96" spans="16:16" x14ac:dyDescent="0.25">
      <c r="P96" t="str">
        <f>IFERROR(AVERAGEIFS(Board!S$3:S$1000,Board!R$3:R1094,"&gt;="&amp;B96,Board!R$3:R1094,"&lt;="&amp;C96),"")</f>
        <v/>
      </c>
    </row>
    <row r="97" spans="16:16" x14ac:dyDescent="0.25">
      <c r="P97" t="str">
        <f>IFERROR(AVERAGEIFS(Board!S$3:S$1000,Board!R$3:R1095,"&gt;="&amp;B97,Board!R$3:R1095,"&lt;="&amp;C97),"")</f>
        <v/>
      </c>
    </row>
    <row r="98" spans="16:16" x14ac:dyDescent="0.25">
      <c r="P98" t="str">
        <f>IFERROR(AVERAGEIFS(Board!S$3:S$1000,Board!R$3:R1096,"&gt;="&amp;B98,Board!R$3:R1096,"&lt;="&amp;C98),"")</f>
        <v/>
      </c>
    </row>
    <row r="99" spans="16:16" x14ac:dyDescent="0.25">
      <c r="P99" t="str">
        <f>IFERROR(AVERAGEIFS(Board!S$3:S$1000,Board!R$3:R1097,"&gt;="&amp;B99,Board!R$3:R1097,"&lt;="&amp;C99),"")</f>
        <v/>
      </c>
    </row>
    <row r="100" spans="16:16" x14ac:dyDescent="0.25">
      <c r="P100" t="str">
        <f>IFERROR(AVERAGEIFS(Board!S$3:S$1000,Board!R$3:R1098,"&gt;="&amp;B100,Board!R$3:R1098,"&lt;="&amp;C100),"")</f>
        <v/>
      </c>
    </row>
    <row r="101" spans="16:16" x14ac:dyDescent="0.25">
      <c r="P101" t="str">
        <f>IFERROR(AVERAGEIFS(Board!S$3:S$1000,Board!R$3:R1099,"&gt;="&amp;B101,Board!R$3:R1099,"&lt;="&amp;C101),"")</f>
        <v/>
      </c>
    </row>
    <row r="102" spans="16:16" x14ac:dyDescent="0.25">
      <c r="P102" t="str">
        <f>IFERROR(AVERAGEIFS(Board!S$3:S$1000,Board!R$3:R1100,"&gt;="&amp;B102,Board!R$3:R1100,"&lt;="&amp;C102),"")</f>
        <v/>
      </c>
    </row>
    <row r="103" spans="16:16" x14ac:dyDescent="0.25">
      <c r="P103" t="str">
        <f>IFERROR(AVERAGEIFS(Board!S$3:S$1000,Board!R$3:R1101,"&gt;="&amp;B103,Board!R$3:R1101,"&lt;="&amp;C103),"")</f>
        <v/>
      </c>
    </row>
    <row r="104" spans="16:16" x14ac:dyDescent="0.25">
      <c r="P104" t="str">
        <f>IFERROR(AVERAGEIFS(Board!S$3:S$1000,Board!R$3:R1102,"&gt;="&amp;B104,Board!R$3:R1102,"&lt;="&amp;C104),"")</f>
        <v/>
      </c>
    </row>
    <row r="105" spans="16:16" x14ac:dyDescent="0.25">
      <c r="P105" t="str">
        <f>IFERROR(AVERAGEIFS(Board!S$3:S$1000,Board!R$3:R1103,"&gt;="&amp;B105,Board!R$3:R1103,"&lt;="&amp;C105),"")</f>
        <v/>
      </c>
    </row>
    <row r="106" spans="16:16" x14ac:dyDescent="0.25">
      <c r="P106" t="str">
        <f>IFERROR(AVERAGEIFS(Board!S$3:S$1000,Board!R$3:R1104,"&gt;="&amp;B106,Board!R$3:R1104,"&lt;="&amp;C106),"")</f>
        <v/>
      </c>
    </row>
    <row r="107" spans="16:16" x14ac:dyDescent="0.25">
      <c r="P107" t="str">
        <f>IFERROR(AVERAGEIFS(Board!S$3:S$1000,Board!R$3:R1105,"&gt;="&amp;B107,Board!R$3:R1105,"&lt;="&amp;C107),"")</f>
        <v/>
      </c>
    </row>
    <row r="108" spans="16:16" x14ac:dyDescent="0.25">
      <c r="P108" t="str">
        <f>IFERROR(AVERAGEIFS(Board!S$3:S$1000,Board!R$3:R1106,"&gt;="&amp;B108,Board!R$3:R1106,"&lt;="&amp;C108),"")</f>
        <v/>
      </c>
    </row>
    <row r="109" spans="16:16" x14ac:dyDescent="0.25">
      <c r="P109" t="str">
        <f>IFERROR(AVERAGEIFS(Board!S$3:S$1000,Board!R$3:R1107,"&gt;="&amp;B109,Board!R$3:R1107,"&lt;="&amp;C109),"")</f>
        <v/>
      </c>
    </row>
    <row r="110" spans="16:16" x14ac:dyDescent="0.25">
      <c r="P110" t="str">
        <f>IFERROR(AVERAGEIFS(Board!S$3:S$1000,Board!R$3:R1108,"&gt;="&amp;B110,Board!R$3:R1108,"&lt;="&amp;C110),"")</f>
        <v/>
      </c>
    </row>
    <row r="111" spans="16:16" x14ac:dyDescent="0.25">
      <c r="P111" t="str">
        <f>IFERROR(AVERAGEIFS(Board!S$3:S$1000,Board!R$3:R1109,"&gt;="&amp;B111,Board!R$3:R1109,"&lt;="&amp;C111),"")</f>
        <v/>
      </c>
    </row>
    <row r="112" spans="16:16" x14ac:dyDescent="0.25">
      <c r="P112" t="str">
        <f>IFERROR(AVERAGEIFS(Board!S$3:S$1000,Board!R$3:R1110,"&gt;="&amp;B112,Board!R$3:R1110,"&lt;="&amp;C112),"")</f>
        <v/>
      </c>
    </row>
    <row r="113" spans="16:16" x14ac:dyDescent="0.25">
      <c r="P113" t="str">
        <f>IFERROR(AVERAGEIFS(Board!S$3:S$1000,Board!R$3:R1111,"&gt;="&amp;B113,Board!R$3:R1111,"&lt;="&amp;C113),"")</f>
        <v/>
      </c>
    </row>
    <row r="114" spans="16:16" x14ac:dyDescent="0.25">
      <c r="P114" t="str">
        <f>IFERROR(AVERAGEIFS(Board!S$3:S$1000,Board!R$3:R1112,"&gt;="&amp;B114,Board!R$3:R1112,"&lt;="&amp;C114),"")</f>
        <v/>
      </c>
    </row>
    <row r="115" spans="16:16" x14ac:dyDescent="0.25">
      <c r="P115" t="str">
        <f>IFERROR(AVERAGEIFS(Board!S$3:S$1000,Board!R$3:R1113,"&gt;="&amp;B115,Board!R$3:R1113,"&lt;="&amp;C115),"")</f>
        <v/>
      </c>
    </row>
    <row r="116" spans="16:16" x14ac:dyDescent="0.25">
      <c r="P116" t="str">
        <f>IFERROR(AVERAGEIFS(Board!S$3:S$1000,Board!R$3:R1114,"&gt;="&amp;B116,Board!R$3:R1114,"&lt;="&amp;C116),"")</f>
        <v/>
      </c>
    </row>
    <row r="117" spans="16:16" x14ac:dyDescent="0.25">
      <c r="P117" t="str">
        <f>IFERROR(AVERAGEIFS(Board!S$3:S$1000,Board!R$3:R1115,"&gt;="&amp;B117,Board!R$3:R1115,"&lt;="&amp;C117),"")</f>
        <v/>
      </c>
    </row>
    <row r="118" spans="16:16" x14ac:dyDescent="0.25">
      <c r="P118" t="str">
        <f>IFERROR(AVERAGEIFS(Board!S$3:S$1000,Board!R$3:R1116,"&gt;="&amp;B118,Board!R$3:R1116,"&lt;="&amp;C118),"")</f>
        <v/>
      </c>
    </row>
    <row r="119" spans="16:16" x14ac:dyDescent="0.25">
      <c r="P119" t="str">
        <f>IFERROR(AVERAGEIFS(Board!S$3:S$1000,Board!R$3:R1117,"&gt;="&amp;B119,Board!R$3:R1117,"&lt;="&amp;C119),"")</f>
        <v/>
      </c>
    </row>
    <row r="120" spans="16:16" x14ac:dyDescent="0.25">
      <c r="P120" t="str">
        <f>IFERROR(AVERAGEIFS(Board!S$3:S$1000,Board!R$3:R1118,"&gt;="&amp;B120,Board!R$3:R1118,"&lt;="&amp;C120),"")</f>
        <v/>
      </c>
    </row>
    <row r="121" spans="16:16" x14ac:dyDescent="0.25">
      <c r="P121" t="str">
        <f>IFERROR(AVERAGEIFS(Board!S$3:S$1000,Board!R$3:R1119,"&gt;="&amp;B121,Board!R$3:R1119,"&lt;="&amp;C121),"")</f>
        <v/>
      </c>
    </row>
    <row r="122" spans="16:16" x14ac:dyDescent="0.25">
      <c r="P122" t="str">
        <f>IFERROR(AVERAGEIFS(Board!S$3:S$1000,Board!R$3:R1120,"&gt;="&amp;B122,Board!R$3:R1120,"&lt;="&amp;C122),"")</f>
        <v/>
      </c>
    </row>
    <row r="123" spans="16:16" x14ac:dyDescent="0.25">
      <c r="P123" t="str">
        <f>IFERROR(AVERAGEIFS(Board!S$3:S$1000,Board!R$3:R1121,"&gt;="&amp;B123,Board!R$3:R1121,"&lt;="&amp;C123),"")</f>
        <v/>
      </c>
    </row>
    <row r="124" spans="16:16" x14ac:dyDescent="0.25">
      <c r="P124" t="str">
        <f>IFERROR(AVERAGEIFS(Board!S$3:S$1000,Board!R$3:R1122,"&gt;="&amp;B124,Board!R$3:R1122,"&lt;="&amp;C124),"")</f>
        <v/>
      </c>
    </row>
    <row r="125" spans="16:16" x14ac:dyDescent="0.25">
      <c r="P125" t="str">
        <f>IFERROR(AVERAGEIFS(Board!S$3:S$1000,Board!R$3:R1123,"&gt;="&amp;B125,Board!R$3:R1123,"&lt;="&amp;C125),"")</f>
        <v/>
      </c>
    </row>
    <row r="126" spans="16:16" x14ac:dyDescent="0.25">
      <c r="P126" t="str">
        <f>IFERROR(AVERAGEIFS(Board!S$3:S$1000,Board!R$3:R1124,"&gt;="&amp;B126,Board!R$3:R1124,"&lt;="&amp;C126),"")</f>
        <v/>
      </c>
    </row>
    <row r="127" spans="16:16" x14ac:dyDescent="0.25">
      <c r="P127" t="str">
        <f>IFERROR(AVERAGEIFS(Board!S$3:S$1000,Board!R$3:R1125,"&gt;="&amp;B127,Board!R$3:R1125,"&lt;="&amp;C127),"")</f>
        <v/>
      </c>
    </row>
    <row r="128" spans="16:16" x14ac:dyDescent="0.25">
      <c r="P128" t="str">
        <f>IFERROR(AVERAGEIFS(Board!S$3:S$1000,Board!R$3:R1126,"&gt;="&amp;B128,Board!R$3:R1126,"&lt;="&amp;C128),"")</f>
        <v/>
      </c>
    </row>
    <row r="129" spans="16:16" x14ac:dyDescent="0.25">
      <c r="P129" t="str">
        <f>IFERROR(AVERAGEIFS(Board!S$3:S$1000,Board!R$3:R1127,"&gt;="&amp;B129,Board!R$3:R1127,"&lt;="&amp;C129),"")</f>
        <v/>
      </c>
    </row>
    <row r="130" spans="16:16" x14ac:dyDescent="0.25">
      <c r="P130" t="str">
        <f>IFERROR(AVERAGEIFS(Board!S$3:S$1000,Board!R$3:R1128,"&gt;="&amp;B130,Board!R$3:R1128,"&lt;="&amp;C130),"")</f>
        <v/>
      </c>
    </row>
    <row r="131" spans="16:16" x14ac:dyDescent="0.25">
      <c r="P131" t="str">
        <f>IFERROR(AVERAGEIFS(Board!S$3:S$1000,Board!R$3:R1129,"&gt;="&amp;B131,Board!R$3:R1129,"&lt;="&amp;C131),"")</f>
        <v/>
      </c>
    </row>
    <row r="132" spans="16:16" x14ac:dyDescent="0.25">
      <c r="P132" t="str">
        <f>IFERROR(AVERAGEIFS(Board!S$3:S$1000,Board!R$3:R1130,"&gt;="&amp;B132,Board!R$3:R1130,"&lt;="&amp;C132),"")</f>
        <v/>
      </c>
    </row>
    <row r="133" spans="16:16" x14ac:dyDescent="0.25">
      <c r="P133" t="str">
        <f>IFERROR(AVERAGEIFS(Board!S$3:S$1000,Board!R$3:R1131,"&gt;="&amp;B133,Board!R$3:R1131,"&lt;="&amp;C133),"")</f>
        <v/>
      </c>
    </row>
    <row r="134" spans="16:16" x14ac:dyDescent="0.25">
      <c r="P134" t="str">
        <f>IFERROR(AVERAGEIFS(Board!S$3:S$1000,Board!R$3:R1132,"&gt;="&amp;B134,Board!R$3:R1132,"&lt;="&amp;C134),"")</f>
        <v/>
      </c>
    </row>
    <row r="135" spans="16:16" x14ac:dyDescent="0.25">
      <c r="P135" t="str">
        <f>IFERROR(AVERAGEIFS(Board!S$3:S$1000,Board!R$3:R1133,"&gt;="&amp;B135,Board!R$3:R1133,"&lt;="&amp;C135),"")</f>
        <v/>
      </c>
    </row>
    <row r="136" spans="16:16" x14ac:dyDescent="0.25">
      <c r="P136" t="str">
        <f>IFERROR(AVERAGEIFS(Board!S$3:S$1000,Board!R$3:R1134,"&gt;="&amp;B136,Board!R$3:R1134,"&lt;="&amp;C136),"")</f>
        <v/>
      </c>
    </row>
    <row r="137" spans="16:16" x14ac:dyDescent="0.25">
      <c r="P137" t="str">
        <f>IFERROR(AVERAGEIFS(Board!S$3:S$1000,Board!R$3:R1135,"&gt;="&amp;B137,Board!R$3:R1135,"&lt;="&amp;C137),"")</f>
        <v/>
      </c>
    </row>
    <row r="138" spans="16:16" x14ac:dyDescent="0.25">
      <c r="P138" t="str">
        <f>IFERROR(AVERAGEIFS(Board!S$3:S$1000,Board!R$3:R1136,"&gt;="&amp;B138,Board!R$3:R1136,"&lt;="&amp;C138),"")</f>
        <v/>
      </c>
    </row>
    <row r="139" spans="16:16" x14ac:dyDescent="0.25">
      <c r="P139" t="str">
        <f>IFERROR(AVERAGEIFS(Board!S$3:S$1000,Board!R$3:R1137,"&gt;="&amp;B139,Board!R$3:R1137,"&lt;="&amp;C139),"")</f>
        <v/>
      </c>
    </row>
    <row r="140" spans="16:16" x14ac:dyDescent="0.25">
      <c r="P140" t="str">
        <f>IFERROR(AVERAGEIFS(Board!S$3:S$1000,Board!R$3:R1138,"&gt;="&amp;B140,Board!R$3:R1138,"&lt;="&amp;C140),"")</f>
        <v/>
      </c>
    </row>
    <row r="141" spans="16:16" x14ac:dyDescent="0.25">
      <c r="P141" t="str">
        <f>IFERROR(AVERAGEIFS(Board!S$3:S$1000,Board!R$3:R1139,"&gt;="&amp;B141,Board!R$3:R1139,"&lt;="&amp;C141),"")</f>
        <v/>
      </c>
    </row>
    <row r="142" spans="16:16" x14ac:dyDescent="0.25">
      <c r="P142" t="str">
        <f>IFERROR(AVERAGEIFS(Board!S$3:S$1000,Board!R$3:R1140,"&gt;="&amp;B142,Board!R$3:R1140,"&lt;="&amp;C142),"")</f>
        <v/>
      </c>
    </row>
    <row r="143" spans="16:16" x14ac:dyDescent="0.25">
      <c r="P143" t="str">
        <f>IFERROR(AVERAGEIFS(Board!S$3:S$1000,Board!R$3:R1141,"&gt;="&amp;B143,Board!R$3:R1141,"&lt;="&amp;C143),"")</f>
        <v/>
      </c>
    </row>
    <row r="144" spans="16:16" x14ac:dyDescent="0.25">
      <c r="P144" t="str">
        <f>IFERROR(AVERAGEIFS(Board!S$3:S$1000,Board!R$3:R1142,"&gt;="&amp;B144,Board!R$3:R1142,"&lt;="&amp;C144),"")</f>
        <v/>
      </c>
    </row>
    <row r="145" spans="16:16" x14ac:dyDescent="0.25">
      <c r="P145" t="str">
        <f>IFERROR(AVERAGEIFS(Board!S$3:S$1000,Board!R$3:R1143,"&gt;="&amp;B145,Board!R$3:R1143,"&lt;="&amp;C145),"")</f>
        <v/>
      </c>
    </row>
    <row r="146" spans="16:16" x14ac:dyDescent="0.25">
      <c r="P146" t="str">
        <f>IFERROR(AVERAGEIFS(Board!S$3:S$1000,Board!R$3:R1144,"&gt;="&amp;B146,Board!R$3:R1144,"&lt;="&amp;C146),"")</f>
        <v/>
      </c>
    </row>
    <row r="147" spans="16:16" x14ac:dyDescent="0.25">
      <c r="P147" t="str">
        <f>IFERROR(AVERAGEIFS(Board!S$3:S$1000,Board!R$3:R1145,"&gt;="&amp;B147,Board!R$3:R1145,"&lt;="&amp;C147),"")</f>
        <v/>
      </c>
    </row>
    <row r="148" spans="16:16" x14ac:dyDescent="0.25">
      <c r="P148" t="str">
        <f>IFERROR(AVERAGEIFS(Board!S$3:S$1000,Board!R$3:R1146,"&gt;="&amp;B148,Board!R$3:R1146,"&lt;="&amp;C148),"")</f>
        <v/>
      </c>
    </row>
    <row r="149" spans="16:16" x14ac:dyDescent="0.25">
      <c r="P149" t="str">
        <f>IFERROR(AVERAGEIFS(Board!S$3:S$1000,Board!R$3:R1147,"&gt;="&amp;B149,Board!R$3:R1147,"&lt;="&amp;C149),"")</f>
        <v/>
      </c>
    </row>
    <row r="150" spans="16:16" x14ac:dyDescent="0.25">
      <c r="P150" t="str">
        <f>IFERROR(AVERAGEIFS(Board!S$3:S$1000,Board!R$3:R1148,"&gt;="&amp;B150,Board!R$3:R1148,"&lt;="&amp;C150),"")</f>
        <v/>
      </c>
    </row>
    <row r="151" spans="16:16" x14ac:dyDescent="0.25">
      <c r="P151" t="str">
        <f>IFERROR(AVERAGEIFS(Board!S$3:S$1000,Board!R$3:R1149,"&gt;="&amp;B151,Board!R$3:R1149,"&lt;="&amp;C151),"")</f>
        <v/>
      </c>
    </row>
    <row r="152" spans="16:16" x14ac:dyDescent="0.25">
      <c r="P152" t="str">
        <f>IFERROR(AVERAGEIFS(Board!S$3:S$1000,Board!R$3:R1150,"&gt;="&amp;B152,Board!R$3:R1150,"&lt;="&amp;C152),"")</f>
        <v/>
      </c>
    </row>
    <row r="153" spans="16:16" x14ac:dyDescent="0.25">
      <c r="P153" t="str">
        <f>IFERROR(AVERAGEIFS(Board!S$3:S$1000,Board!R$3:R1151,"&gt;="&amp;B153,Board!R$3:R1151,"&lt;="&amp;C153),"")</f>
        <v/>
      </c>
    </row>
    <row r="154" spans="16:16" x14ac:dyDescent="0.25">
      <c r="P154" t="str">
        <f>IFERROR(AVERAGEIFS(Board!S$3:S$1000,Board!R$3:R1152,"&gt;="&amp;B154,Board!R$3:R1152,"&lt;="&amp;C154),"")</f>
        <v/>
      </c>
    </row>
    <row r="155" spans="16:16" x14ac:dyDescent="0.25">
      <c r="P155" t="str">
        <f>IFERROR(AVERAGEIFS(Board!S$3:S$1000,Board!R$3:R1153,"&gt;="&amp;B155,Board!R$3:R1153,"&lt;="&amp;C155),"")</f>
        <v/>
      </c>
    </row>
    <row r="156" spans="16:16" x14ac:dyDescent="0.25">
      <c r="P156" t="str">
        <f>IFERROR(AVERAGEIFS(Board!S$3:S$1000,Board!R$3:R1154,"&gt;="&amp;B156,Board!R$3:R1154,"&lt;="&amp;C156),"")</f>
        <v/>
      </c>
    </row>
    <row r="157" spans="16:16" x14ac:dyDescent="0.25">
      <c r="P157" t="str">
        <f>IFERROR(AVERAGEIFS(Board!S$3:S$1000,Board!R$3:R1155,"&gt;="&amp;B157,Board!R$3:R1155,"&lt;="&amp;C157),"")</f>
        <v/>
      </c>
    </row>
    <row r="158" spans="16:16" x14ac:dyDescent="0.25">
      <c r="P158" t="str">
        <f>IFERROR(AVERAGEIFS(Board!S$3:S$1000,Board!R$3:R1156,"&gt;="&amp;B158,Board!R$3:R1156,"&lt;="&amp;C158),"")</f>
        <v/>
      </c>
    </row>
    <row r="159" spans="16:16" x14ac:dyDescent="0.25">
      <c r="P159" t="str">
        <f>IFERROR(AVERAGEIFS(Board!S$3:S$1000,Board!R$3:R1157,"&gt;="&amp;B159,Board!R$3:R1157,"&lt;="&amp;C159),"")</f>
        <v/>
      </c>
    </row>
    <row r="160" spans="16:16" x14ac:dyDescent="0.25">
      <c r="P160" t="str">
        <f>IFERROR(AVERAGEIFS(Board!S$3:S$1000,Board!R$3:R1158,"&gt;="&amp;B160,Board!R$3:R1158,"&lt;="&amp;C160),"")</f>
        <v/>
      </c>
    </row>
    <row r="161" spans="16:16" x14ac:dyDescent="0.25">
      <c r="P161" t="str">
        <f>IFERROR(AVERAGEIFS(Board!S$3:S$1000,Board!R$3:R1159,"&gt;="&amp;B161,Board!R$3:R1159,"&lt;="&amp;C161),"")</f>
        <v/>
      </c>
    </row>
    <row r="162" spans="16:16" x14ac:dyDescent="0.25">
      <c r="P162" t="str">
        <f>IFERROR(AVERAGEIFS(Board!S$3:S$1000,Board!R$3:R1160,"&gt;="&amp;B162,Board!R$3:R1160,"&lt;="&amp;C162),"")</f>
        <v/>
      </c>
    </row>
    <row r="163" spans="16:16" x14ac:dyDescent="0.25">
      <c r="P163" t="str">
        <f>IFERROR(AVERAGEIFS(Board!S$3:S$1000,Board!R$3:R1161,"&gt;="&amp;B163,Board!R$3:R1161,"&lt;="&amp;C163),"")</f>
        <v/>
      </c>
    </row>
    <row r="164" spans="16:16" x14ac:dyDescent="0.25">
      <c r="P164" t="str">
        <f>IFERROR(AVERAGEIFS(Board!S$3:S$1000,Board!R$3:R1162,"&gt;="&amp;B164,Board!R$3:R1162,"&lt;="&amp;C164),"")</f>
        <v/>
      </c>
    </row>
    <row r="165" spans="16:16" x14ac:dyDescent="0.25">
      <c r="P165" t="str">
        <f>IFERROR(AVERAGEIFS(Board!S$3:S$1000,Board!R$3:R1163,"&gt;="&amp;B165,Board!R$3:R1163,"&lt;="&amp;C165),"")</f>
        <v/>
      </c>
    </row>
    <row r="166" spans="16:16" x14ac:dyDescent="0.25">
      <c r="P166" t="str">
        <f>IFERROR(AVERAGEIFS(Board!S$3:S$1000,Board!R$3:R1164,"&gt;="&amp;B166,Board!R$3:R1164,"&lt;="&amp;C166),"")</f>
        <v/>
      </c>
    </row>
    <row r="167" spans="16:16" x14ac:dyDescent="0.25">
      <c r="P167" t="str">
        <f>IFERROR(AVERAGEIFS(Board!S$3:S$1000,Board!R$3:R1165,"&gt;="&amp;B167,Board!R$3:R1165,"&lt;="&amp;C167),"")</f>
        <v/>
      </c>
    </row>
    <row r="168" spans="16:16" x14ac:dyDescent="0.25">
      <c r="P168" t="str">
        <f>IFERROR(AVERAGEIFS(Board!S$3:S$1000,Board!R$3:R1166,"&gt;="&amp;B168,Board!R$3:R1166,"&lt;="&amp;C168),"")</f>
        <v/>
      </c>
    </row>
    <row r="169" spans="16:16" x14ac:dyDescent="0.25">
      <c r="P169" t="str">
        <f>IFERROR(AVERAGEIFS(Board!S$3:S$1000,Board!R$3:R1167,"&gt;="&amp;B169,Board!R$3:R1167,"&lt;="&amp;C169),"")</f>
        <v/>
      </c>
    </row>
    <row r="170" spans="16:16" x14ac:dyDescent="0.25">
      <c r="P170" t="str">
        <f>IFERROR(AVERAGEIFS(Board!S$3:S$1000,Board!R$3:R1168,"&gt;="&amp;B170,Board!R$3:R1168,"&lt;="&amp;C170),"")</f>
        <v/>
      </c>
    </row>
    <row r="171" spans="16:16" x14ac:dyDescent="0.25">
      <c r="P171" t="str">
        <f>IFERROR(AVERAGEIFS(Board!S$3:S$1000,Board!R$3:R1169,"&gt;="&amp;B171,Board!R$3:R1169,"&lt;="&amp;C171),"")</f>
        <v/>
      </c>
    </row>
    <row r="172" spans="16:16" x14ac:dyDescent="0.25">
      <c r="P172" t="str">
        <f>IFERROR(AVERAGEIFS(Board!S$3:S$1000,Board!R$3:R1170,"&gt;="&amp;B172,Board!R$3:R1170,"&lt;="&amp;C172),"")</f>
        <v/>
      </c>
    </row>
    <row r="173" spans="16:16" x14ac:dyDescent="0.25">
      <c r="P173" t="str">
        <f>IFERROR(AVERAGEIFS(Board!S$3:S$1000,Board!R$3:R1171,"&gt;="&amp;B173,Board!R$3:R1171,"&lt;="&amp;C173),"")</f>
        <v/>
      </c>
    </row>
    <row r="174" spans="16:16" x14ac:dyDescent="0.25">
      <c r="P174" t="str">
        <f>IFERROR(AVERAGEIFS(Board!S$3:S$1000,Board!R$3:R1172,"&gt;="&amp;B174,Board!R$3:R1172,"&lt;="&amp;C174),"")</f>
        <v/>
      </c>
    </row>
    <row r="175" spans="16:16" x14ac:dyDescent="0.25">
      <c r="P175" t="str">
        <f>IFERROR(AVERAGEIFS(Board!S$3:S$1000,Board!R$3:R1173,"&gt;="&amp;B175,Board!R$3:R1173,"&lt;="&amp;C175),"")</f>
        <v/>
      </c>
    </row>
    <row r="176" spans="16:16" x14ac:dyDescent="0.25">
      <c r="P176" t="str">
        <f>IFERROR(AVERAGEIFS(Board!S$3:S$1000,Board!R$3:R1174,"&gt;="&amp;B176,Board!R$3:R1174,"&lt;="&amp;C176),"")</f>
        <v/>
      </c>
    </row>
    <row r="177" spans="16:16" x14ac:dyDescent="0.25">
      <c r="P177" t="str">
        <f>IFERROR(AVERAGEIFS(Board!S$3:S$1000,Board!R$3:R1175,"&gt;="&amp;B177,Board!R$3:R1175,"&lt;="&amp;C177),"")</f>
        <v/>
      </c>
    </row>
    <row r="178" spans="16:16" x14ac:dyDescent="0.25">
      <c r="P178" t="str">
        <f>IFERROR(AVERAGEIFS(Board!S$3:S$1000,Board!R$3:R1176,"&gt;="&amp;B178,Board!R$3:R1176,"&lt;="&amp;C178),"")</f>
        <v/>
      </c>
    </row>
    <row r="179" spans="16:16" x14ac:dyDescent="0.25">
      <c r="P179" t="str">
        <f>IFERROR(AVERAGEIFS(Board!S$3:S$1000,Board!R$3:R1177,"&gt;="&amp;B179,Board!R$3:R1177,"&lt;="&amp;C179),"")</f>
        <v/>
      </c>
    </row>
    <row r="180" spans="16:16" x14ac:dyDescent="0.25">
      <c r="P180" t="str">
        <f>IFERROR(AVERAGEIFS(Board!S$3:S$1000,Board!R$3:R1178,"&gt;="&amp;B180,Board!R$3:R1178,"&lt;="&amp;C180),"")</f>
        <v/>
      </c>
    </row>
    <row r="181" spans="16:16" x14ac:dyDescent="0.25">
      <c r="P181" t="str">
        <f>IFERROR(AVERAGEIFS(Board!S$3:S$1000,Board!R$3:R1179,"&gt;="&amp;B181,Board!R$3:R1179,"&lt;="&amp;C181),"")</f>
        <v/>
      </c>
    </row>
    <row r="182" spans="16:16" x14ac:dyDescent="0.25">
      <c r="P182" t="str">
        <f>IFERROR(AVERAGEIFS(Board!S$3:S$1000,Board!R$3:R1180,"&gt;="&amp;B182,Board!R$3:R1180,"&lt;="&amp;C182),"")</f>
        <v/>
      </c>
    </row>
    <row r="183" spans="16:16" x14ac:dyDescent="0.25">
      <c r="P183" t="str">
        <f>IFERROR(AVERAGEIFS(Board!S$3:S$1000,Board!R$3:R1181,"&gt;="&amp;B183,Board!R$3:R1181,"&lt;="&amp;C183),"")</f>
        <v/>
      </c>
    </row>
    <row r="184" spans="16:16" x14ac:dyDescent="0.25">
      <c r="P184" t="str">
        <f>IFERROR(AVERAGEIFS(Board!S$3:S$1000,Board!R$3:R1182,"&gt;="&amp;B184,Board!R$3:R1182,"&lt;="&amp;C184),"")</f>
        <v/>
      </c>
    </row>
    <row r="185" spans="16:16" x14ac:dyDescent="0.25">
      <c r="P185" t="str">
        <f>IFERROR(AVERAGEIFS(Board!S$3:S$1000,Board!R$3:R1183,"&gt;="&amp;B185,Board!R$3:R1183,"&lt;="&amp;C185),"")</f>
        <v/>
      </c>
    </row>
    <row r="186" spans="16:16" x14ac:dyDescent="0.25">
      <c r="P186" t="str">
        <f>IFERROR(AVERAGEIFS(Board!S$3:S$1000,Board!R$3:R1184,"&gt;="&amp;B186,Board!R$3:R1184,"&lt;="&amp;C186),"")</f>
        <v/>
      </c>
    </row>
    <row r="187" spans="16:16" x14ac:dyDescent="0.25">
      <c r="P187" t="str">
        <f>IFERROR(AVERAGEIFS(Board!S$3:S$1000,Board!R$3:R1185,"&gt;="&amp;B187,Board!R$3:R1185,"&lt;="&amp;C187),"")</f>
        <v/>
      </c>
    </row>
    <row r="188" spans="16:16" x14ac:dyDescent="0.25">
      <c r="P188" t="str">
        <f>IFERROR(AVERAGEIFS(Board!S$3:S$1000,Board!R$3:R1186,"&gt;="&amp;B188,Board!R$3:R1186,"&lt;="&amp;C188),"")</f>
        <v/>
      </c>
    </row>
    <row r="189" spans="16:16" x14ac:dyDescent="0.25">
      <c r="P189" t="str">
        <f>IFERROR(AVERAGEIFS(Board!S$3:S$1000,Board!R$3:R1187,"&gt;="&amp;B189,Board!R$3:R1187,"&lt;="&amp;C189),"")</f>
        <v/>
      </c>
    </row>
    <row r="190" spans="16:16" x14ac:dyDescent="0.25">
      <c r="P190" t="str">
        <f>IFERROR(AVERAGEIFS(Board!S$3:S$1000,Board!R$3:R1188,"&gt;="&amp;B190,Board!R$3:R1188,"&lt;="&amp;C190),"")</f>
        <v/>
      </c>
    </row>
    <row r="191" spans="16:16" x14ac:dyDescent="0.25">
      <c r="P191" t="str">
        <f>IFERROR(AVERAGEIFS(Board!S$3:S$1000,Board!R$3:R1189,"&gt;="&amp;B191,Board!R$3:R1189,"&lt;="&amp;C191),"")</f>
        <v/>
      </c>
    </row>
    <row r="192" spans="16:16" x14ac:dyDescent="0.25">
      <c r="P192" t="str">
        <f>IFERROR(AVERAGEIFS(Board!S$3:S$1000,Board!R$3:R1190,"&gt;="&amp;B192,Board!R$3:R1190,"&lt;="&amp;C192),"")</f>
        <v/>
      </c>
    </row>
    <row r="193" spans="16:16" x14ac:dyDescent="0.25">
      <c r="P193" t="str">
        <f>IFERROR(AVERAGEIFS(Board!S$3:S$1000,Board!R$3:R1191,"&gt;="&amp;B193,Board!R$3:R1191,"&lt;="&amp;C193),"")</f>
        <v/>
      </c>
    </row>
    <row r="194" spans="16:16" x14ac:dyDescent="0.25">
      <c r="P194" t="str">
        <f>IFERROR(AVERAGEIFS(Board!S$3:S$1000,Board!R$3:R1192,"&gt;="&amp;B194,Board!R$3:R1192,"&lt;="&amp;C194),"")</f>
        <v/>
      </c>
    </row>
    <row r="195" spans="16:16" x14ac:dyDescent="0.25">
      <c r="P195" t="str">
        <f>IFERROR(AVERAGEIFS(Board!S$3:S$1000,Board!R$3:R1193,"&gt;="&amp;B195,Board!R$3:R1193,"&lt;="&amp;C195),"")</f>
        <v/>
      </c>
    </row>
    <row r="196" spans="16:16" x14ac:dyDescent="0.25">
      <c r="P196" t="str">
        <f>IFERROR(AVERAGEIFS(Board!S$3:S$1000,Board!R$3:R1194,"&gt;="&amp;B196,Board!R$3:R1194,"&lt;="&amp;C196),"")</f>
        <v/>
      </c>
    </row>
    <row r="197" spans="16:16" x14ac:dyDescent="0.25">
      <c r="P197" t="str">
        <f>IFERROR(AVERAGEIFS(Board!S$3:S$1000,Board!R$3:R1195,"&gt;="&amp;B197,Board!R$3:R1195,"&lt;="&amp;C197),"")</f>
        <v/>
      </c>
    </row>
    <row r="198" spans="16:16" x14ac:dyDescent="0.25">
      <c r="P198" t="str">
        <f>IFERROR(AVERAGEIFS(Board!S$3:S$1000,Board!R$3:R1196,"&gt;="&amp;B198,Board!R$3:R1196,"&lt;="&amp;C198),"")</f>
        <v/>
      </c>
    </row>
    <row r="199" spans="16:16" x14ac:dyDescent="0.25">
      <c r="P199" t="str">
        <f>IFERROR(AVERAGEIFS(Board!S$3:S$1000,Board!R$3:R1197,"&gt;="&amp;B199,Board!R$3:R1197,"&lt;="&amp;C199),"")</f>
        <v/>
      </c>
    </row>
    <row r="200" spans="16:16" x14ac:dyDescent="0.25">
      <c r="P200" t="str">
        <f>IFERROR(AVERAGEIFS(Board!S$3:S$1000,Board!R$3:R1198,"&gt;="&amp;B200,Board!R$3:R1198,"&lt;="&amp;C200),"")</f>
        <v/>
      </c>
    </row>
    <row r="201" spans="16:16" x14ac:dyDescent="0.25">
      <c r="P201" t="str">
        <f>IFERROR(AVERAGEIFS(Board!S$3:S$1000,Board!R$3:R1199,"&gt;="&amp;B201,Board!R$3:R1199,"&lt;="&amp;C201),"")</f>
        <v/>
      </c>
    </row>
    <row r="202" spans="16:16" x14ac:dyDescent="0.25">
      <c r="P202" t="str">
        <f>IFERROR(AVERAGEIFS(Board!S$3:S$1000,Board!R$3:R1200,"&gt;="&amp;B202,Board!R$3:R1200,"&lt;="&amp;C202),"")</f>
        <v/>
      </c>
    </row>
    <row r="203" spans="16:16" x14ac:dyDescent="0.25">
      <c r="P203" t="str">
        <f>IFERROR(AVERAGEIFS(Board!S$3:S$1000,Board!R$3:R1201,"&gt;="&amp;B203,Board!R$3:R1201,"&lt;="&amp;C203),"")</f>
        <v/>
      </c>
    </row>
    <row r="204" spans="16:16" x14ac:dyDescent="0.25">
      <c r="P204" t="str">
        <f>IFERROR(AVERAGEIFS(Board!S$3:S$1000,Board!R$3:R1202,"&gt;="&amp;B204,Board!R$3:R1202,"&lt;="&amp;C204),"")</f>
        <v/>
      </c>
    </row>
    <row r="205" spans="16:16" x14ac:dyDescent="0.25">
      <c r="P205" t="str">
        <f>IFERROR(AVERAGEIFS(Board!S$3:S$1000,Board!R$3:R1203,"&gt;="&amp;B205,Board!R$3:R1203,"&lt;="&amp;C205),"")</f>
        <v/>
      </c>
    </row>
    <row r="206" spans="16:16" x14ac:dyDescent="0.25">
      <c r="P206" t="str">
        <f>IFERROR(AVERAGEIFS(Board!S$3:S$1000,Board!R$3:R1204,"&gt;="&amp;B206,Board!R$3:R1204,"&lt;="&amp;C206),"")</f>
        <v/>
      </c>
    </row>
    <row r="207" spans="16:16" x14ac:dyDescent="0.25">
      <c r="P207" t="str">
        <f>IFERROR(AVERAGEIFS(Board!S$3:S$1000,Board!R$3:R1205,"&gt;="&amp;B207,Board!R$3:R1205,"&lt;="&amp;C207),"")</f>
        <v/>
      </c>
    </row>
    <row r="208" spans="16:16" x14ac:dyDescent="0.25">
      <c r="P208" t="str">
        <f>IFERROR(AVERAGEIFS(Board!S$3:S$1000,Board!R$3:R1206,"&gt;="&amp;B208,Board!R$3:R1206,"&lt;="&amp;C208),"")</f>
        <v/>
      </c>
    </row>
    <row r="209" spans="16:16" x14ac:dyDescent="0.25">
      <c r="P209" t="str">
        <f>IFERROR(AVERAGEIFS(Board!S$3:S$1000,Board!R$3:R1207,"&gt;="&amp;B209,Board!R$3:R1207,"&lt;="&amp;C209),"")</f>
        <v/>
      </c>
    </row>
    <row r="210" spans="16:16" x14ac:dyDescent="0.25">
      <c r="P210" t="str">
        <f>IFERROR(AVERAGEIFS(Board!S$3:S$1000,Board!R$3:R1208,"&gt;="&amp;B210,Board!R$3:R1208,"&lt;="&amp;C210),"")</f>
        <v/>
      </c>
    </row>
    <row r="211" spans="16:16" x14ac:dyDescent="0.25">
      <c r="P211" t="str">
        <f>IFERROR(AVERAGEIFS(Board!S$3:S$1000,Board!R$3:R1209,"&gt;="&amp;B211,Board!R$3:R1209,"&lt;="&amp;C211),"")</f>
        <v/>
      </c>
    </row>
    <row r="212" spans="16:16" x14ac:dyDescent="0.25">
      <c r="P212" t="str">
        <f>IFERROR(AVERAGEIFS(Board!S$3:S$1000,Board!R$3:R1210,"&gt;="&amp;B212,Board!R$3:R1210,"&lt;="&amp;C212),"")</f>
        <v/>
      </c>
    </row>
    <row r="213" spans="16:16" x14ac:dyDescent="0.25">
      <c r="P213" t="str">
        <f>IFERROR(AVERAGEIFS(Board!S$3:S$1000,Board!R$3:R1211,"&gt;="&amp;B213,Board!R$3:R1211,"&lt;="&amp;C213),"")</f>
        <v/>
      </c>
    </row>
    <row r="214" spans="16:16" x14ac:dyDescent="0.25">
      <c r="P214" t="str">
        <f>IFERROR(AVERAGEIFS(Board!S$3:S$1000,Board!R$3:R1212,"&gt;="&amp;B214,Board!R$3:R1212,"&lt;="&amp;C214),"")</f>
        <v/>
      </c>
    </row>
    <row r="215" spans="16:16" x14ac:dyDescent="0.25">
      <c r="P215" t="str">
        <f>IFERROR(AVERAGEIFS(Board!S$3:S$1000,Board!R$3:R1213,"&gt;="&amp;B215,Board!R$3:R1213,"&lt;="&amp;C215),"")</f>
        <v/>
      </c>
    </row>
    <row r="216" spans="16:16" x14ac:dyDescent="0.25">
      <c r="P216" t="str">
        <f>IFERROR(AVERAGEIFS(Board!S$3:S$1000,Board!R$3:R1214,"&gt;="&amp;B216,Board!R$3:R1214,"&lt;="&amp;C216),"")</f>
        <v/>
      </c>
    </row>
    <row r="217" spans="16:16" x14ac:dyDescent="0.25">
      <c r="P217" t="str">
        <f>IFERROR(AVERAGEIFS(Board!S$3:S$1000,Board!R$3:R1215,"&gt;="&amp;B217,Board!R$3:R1215,"&lt;="&amp;C217),"")</f>
        <v/>
      </c>
    </row>
    <row r="218" spans="16:16" x14ac:dyDescent="0.25">
      <c r="P218" t="str">
        <f>IFERROR(AVERAGEIFS(Board!S$3:S$1000,Board!R$3:R1216,"&gt;="&amp;B218,Board!R$3:R1216,"&lt;="&amp;C218),"")</f>
        <v/>
      </c>
    </row>
    <row r="219" spans="16:16" x14ac:dyDescent="0.25">
      <c r="P219" t="str">
        <f>IFERROR(AVERAGEIFS(Board!S$3:S$1000,Board!R$3:R1217,"&gt;="&amp;B219,Board!R$3:R1217,"&lt;="&amp;C219),"")</f>
        <v/>
      </c>
    </row>
    <row r="220" spans="16:16" x14ac:dyDescent="0.25">
      <c r="P220" t="str">
        <f>IFERROR(AVERAGEIFS(Board!S$3:S$1000,Board!R$3:R1218,"&gt;="&amp;B220,Board!R$3:R1218,"&lt;="&amp;C220),"")</f>
        <v/>
      </c>
    </row>
    <row r="221" spans="16:16" x14ac:dyDescent="0.25">
      <c r="P221" t="str">
        <f>IFERROR(AVERAGEIFS(Board!S$3:S$1000,Board!R$3:R1219,"&gt;="&amp;B221,Board!R$3:R1219,"&lt;="&amp;C221),"")</f>
        <v/>
      </c>
    </row>
    <row r="222" spans="16:16" x14ac:dyDescent="0.25">
      <c r="P222" t="str">
        <f>IFERROR(AVERAGEIFS(Board!S$3:S$1000,Board!R$3:R1220,"&gt;="&amp;B222,Board!R$3:R1220,"&lt;="&amp;C222),"")</f>
        <v/>
      </c>
    </row>
    <row r="223" spans="16:16" x14ac:dyDescent="0.25">
      <c r="P223" t="str">
        <f>IFERROR(AVERAGEIFS(Board!S$3:S$1000,Board!R$3:R1221,"&gt;="&amp;B223,Board!R$3:R1221,"&lt;="&amp;C223),"")</f>
        <v/>
      </c>
    </row>
    <row r="224" spans="16:16" x14ac:dyDescent="0.25">
      <c r="P224" t="str">
        <f>IFERROR(AVERAGEIFS(Board!S$3:S$1000,Board!R$3:R1222,"&gt;="&amp;B224,Board!R$3:R1222,"&lt;="&amp;C224),"")</f>
        <v/>
      </c>
    </row>
    <row r="225" spans="16:16" x14ac:dyDescent="0.25">
      <c r="P225" t="str">
        <f>IFERROR(AVERAGEIFS(Board!S$3:S$1000,Board!R$3:R1223,"&gt;="&amp;B225,Board!R$3:R1223,"&lt;="&amp;C225),"")</f>
        <v/>
      </c>
    </row>
    <row r="226" spans="16:16" x14ac:dyDescent="0.25">
      <c r="P226" t="str">
        <f>IFERROR(AVERAGEIFS(Board!S$3:S$1000,Board!R$3:R1224,"&gt;="&amp;B226,Board!R$3:R1224,"&lt;="&amp;C226),"")</f>
        <v/>
      </c>
    </row>
    <row r="227" spans="16:16" x14ac:dyDescent="0.25">
      <c r="P227" t="str">
        <f>IFERROR(AVERAGEIFS(Board!S$3:S$1000,Board!R$3:R1225,"&gt;="&amp;B227,Board!R$3:R1225,"&lt;="&amp;C227),"")</f>
        <v/>
      </c>
    </row>
    <row r="228" spans="16:16" x14ac:dyDescent="0.25">
      <c r="P228" t="str">
        <f>IFERROR(AVERAGEIFS(Board!S$3:S$1000,Board!R$3:R1226,"&gt;="&amp;B228,Board!R$3:R1226,"&lt;="&amp;C228),"")</f>
        <v/>
      </c>
    </row>
    <row r="229" spans="16:16" x14ac:dyDescent="0.25">
      <c r="P229" t="str">
        <f>IFERROR(AVERAGEIFS(Board!S$3:S$1000,Board!R$3:R1227,"&gt;="&amp;B229,Board!R$3:R1227,"&lt;="&amp;C229),"")</f>
        <v/>
      </c>
    </row>
    <row r="230" spans="16:16" x14ac:dyDescent="0.25">
      <c r="P230" t="str">
        <f>IFERROR(AVERAGEIFS(Board!S$3:S$1000,Board!R$3:R1228,"&gt;="&amp;B230,Board!R$3:R1228,"&lt;="&amp;C230),"")</f>
        <v/>
      </c>
    </row>
    <row r="231" spans="16:16" x14ac:dyDescent="0.25">
      <c r="P231" t="str">
        <f>IFERROR(AVERAGEIFS(Board!S$3:S$1000,Board!R$3:R1229,"&gt;="&amp;B231,Board!R$3:R1229,"&lt;="&amp;C231),"")</f>
        <v/>
      </c>
    </row>
    <row r="232" spans="16:16" x14ac:dyDescent="0.25">
      <c r="P232" t="str">
        <f>IFERROR(AVERAGEIFS(Board!S$3:S$1000,Board!R$3:R1230,"&gt;="&amp;B232,Board!R$3:R1230,"&lt;="&amp;C232),"")</f>
        <v/>
      </c>
    </row>
    <row r="233" spans="16:16" x14ac:dyDescent="0.25">
      <c r="P233" t="str">
        <f>IFERROR(AVERAGEIFS(Board!S$3:S$1000,Board!R$3:R1231,"&gt;="&amp;B233,Board!R$3:R1231,"&lt;="&amp;C233),"")</f>
        <v/>
      </c>
    </row>
    <row r="234" spans="16:16" x14ac:dyDescent="0.25">
      <c r="P234" t="str">
        <f>IFERROR(AVERAGEIFS(Board!S$3:S$1000,Board!R$3:R1232,"&gt;="&amp;B234,Board!R$3:R1232,"&lt;="&amp;C234),"")</f>
        <v/>
      </c>
    </row>
    <row r="235" spans="16:16" x14ac:dyDescent="0.25">
      <c r="P235" t="str">
        <f>IFERROR(AVERAGEIFS(Board!S$3:S$1000,Board!R$3:R1233,"&gt;="&amp;B235,Board!R$3:R1233,"&lt;="&amp;C235),"")</f>
        <v/>
      </c>
    </row>
    <row r="236" spans="16:16" x14ac:dyDescent="0.25">
      <c r="P236" t="str">
        <f>IFERROR(AVERAGEIFS(Board!S$3:S$1000,Board!R$3:R1234,"&gt;="&amp;B236,Board!R$3:R1234,"&lt;="&amp;C236),"")</f>
        <v/>
      </c>
    </row>
    <row r="237" spans="16:16" x14ac:dyDescent="0.25">
      <c r="P237" t="str">
        <f>IFERROR(AVERAGEIFS(Board!S$3:S$1000,Board!R$3:R1235,"&gt;="&amp;B237,Board!R$3:R1235,"&lt;="&amp;C237),"")</f>
        <v/>
      </c>
    </row>
    <row r="238" spans="16:16" x14ac:dyDescent="0.25">
      <c r="P238" t="str">
        <f>IFERROR(AVERAGEIFS(Board!S$3:S$1000,Board!R$3:R1236,"&gt;="&amp;B238,Board!R$3:R1236,"&lt;="&amp;C238),"")</f>
        <v/>
      </c>
    </row>
    <row r="239" spans="16:16" x14ac:dyDescent="0.25">
      <c r="P239" t="str">
        <f>IFERROR(AVERAGEIFS(Board!S$3:S$1000,Board!R$3:R1237,"&gt;="&amp;B239,Board!R$3:R1237,"&lt;="&amp;C239),"")</f>
        <v/>
      </c>
    </row>
    <row r="240" spans="16:16" x14ac:dyDescent="0.25">
      <c r="P240" t="str">
        <f>IFERROR(AVERAGEIFS(Board!S$3:S$1000,Board!R$3:R1238,"&gt;="&amp;B240,Board!R$3:R1238,"&lt;="&amp;C240),"")</f>
        <v/>
      </c>
    </row>
    <row r="241" spans="16:16" x14ac:dyDescent="0.25">
      <c r="P241" t="str">
        <f>IFERROR(AVERAGEIFS(Board!S$3:S$1000,Board!R$3:R1239,"&gt;="&amp;B241,Board!R$3:R1239,"&lt;="&amp;C241),"")</f>
        <v/>
      </c>
    </row>
    <row r="242" spans="16:16" x14ac:dyDescent="0.25">
      <c r="P242" t="str">
        <f>IFERROR(AVERAGEIFS(Board!S$3:S$1000,Board!R$3:R1240,"&gt;="&amp;B242,Board!R$3:R1240,"&lt;="&amp;C242),"")</f>
        <v/>
      </c>
    </row>
    <row r="243" spans="16:16" x14ac:dyDescent="0.25">
      <c r="P243" t="str">
        <f>IFERROR(AVERAGEIFS(Board!S$3:S$1000,Board!R$3:R1241,"&gt;="&amp;B243,Board!R$3:R1241,"&lt;="&amp;C243),"")</f>
        <v/>
      </c>
    </row>
    <row r="244" spans="16:16" x14ac:dyDescent="0.25">
      <c r="P244" t="str">
        <f>IFERROR(AVERAGEIFS(Board!S$3:S$1000,Board!R$3:R1242,"&gt;="&amp;B244,Board!R$3:R1242,"&lt;="&amp;C244),"")</f>
        <v/>
      </c>
    </row>
    <row r="245" spans="16:16" x14ac:dyDescent="0.25">
      <c r="P245" t="str">
        <f>IFERROR(AVERAGEIFS(Board!S$3:S$1000,Board!R$3:R1243,"&gt;="&amp;B245,Board!R$3:R1243,"&lt;="&amp;C245),"")</f>
        <v/>
      </c>
    </row>
    <row r="246" spans="16:16" x14ac:dyDescent="0.25">
      <c r="P246" t="str">
        <f>IFERROR(AVERAGEIFS(Board!S$3:S$1000,Board!R$3:R1244,"&gt;="&amp;B246,Board!R$3:R1244,"&lt;="&amp;C246),"")</f>
        <v/>
      </c>
    </row>
    <row r="247" spans="16:16" x14ac:dyDescent="0.25">
      <c r="P247" t="str">
        <f>IFERROR(AVERAGEIFS(Board!S$3:S$1000,Board!R$3:R1245,"&gt;="&amp;B247,Board!R$3:R1245,"&lt;="&amp;C247),"")</f>
        <v/>
      </c>
    </row>
    <row r="248" spans="16:16" x14ac:dyDescent="0.25">
      <c r="P248" t="str">
        <f>IFERROR(AVERAGEIFS(Board!S$3:S$1000,Board!R$3:R1246,"&gt;="&amp;B248,Board!R$3:R1246,"&lt;="&amp;C248),"")</f>
        <v/>
      </c>
    </row>
    <row r="249" spans="16:16" x14ac:dyDescent="0.25">
      <c r="P249" t="str">
        <f>IFERROR(AVERAGEIFS(Board!S$3:S$1000,Board!R$3:R1247,"&gt;="&amp;B249,Board!R$3:R1247,"&lt;="&amp;C249),"")</f>
        <v/>
      </c>
    </row>
    <row r="250" spans="16:16" x14ac:dyDescent="0.25">
      <c r="P250" t="str">
        <f>IFERROR(AVERAGEIFS(Board!S$3:S$1000,Board!R$3:R1248,"&gt;="&amp;B250,Board!R$3:R1248,"&lt;="&amp;C250),"")</f>
        <v/>
      </c>
    </row>
    <row r="251" spans="16:16" x14ac:dyDescent="0.25">
      <c r="P251" t="str">
        <f>IFERROR(AVERAGEIFS(Board!S$3:S$1000,Board!R$3:R1249,"&gt;="&amp;B251,Board!R$3:R1249,"&lt;="&amp;C251),"")</f>
        <v/>
      </c>
    </row>
    <row r="252" spans="16:16" x14ac:dyDescent="0.25">
      <c r="P252" t="str">
        <f>IFERROR(AVERAGEIFS(Board!S$3:S$1000,Board!R$3:R1250,"&gt;="&amp;B252,Board!R$3:R1250,"&lt;="&amp;C252),"")</f>
        <v/>
      </c>
    </row>
    <row r="253" spans="16:16" x14ac:dyDescent="0.25">
      <c r="P253" t="str">
        <f>IFERROR(AVERAGEIFS(Board!S$3:S$1000,Board!R$3:R1251,"&gt;="&amp;B253,Board!R$3:R1251,"&lt;="&amp;C253),"")</f>
        <v/>
      </c>
    </row>
    <row r="254" spans="16:16" x14ac:dyDescent="0.25">
      <c r="P254" t="str">
        <f>IFERROR(AVERAGEIFS(Board!S$3:S$1000,Board!R$3:R1252,"&gt;="&amp;B254,Board!R$3:R1252,"&lt;="&amp;C254),"")</f>
        <v/>
      </c>
    </row>
    <row r="255" spans="16:16" x14ac:dyDescent="0.25">
      <c r="P255" t="str">
        <f>IFERROR(AVERAGEIFS(Board!S$3:S$1000,Board!R$3:R1253,"&gt;="&amp;B255,Board!R$3:R1253,"&lt;="&amp;C255),"")</f>
        <v/>
      </c>
    </row>
    <row r="256" spans="16:16" x14ac:dyDescent="0.25">
      <c r="P256" t="str">
        <f>IFERROR(AVERAGEIFS(Board!S$3:S$1000,Board!R$3:R1254,"&gt;="&amp;B256,Board!R$3:R1254,"&lt;="&amp;C256),"")</f>
        <v/>
      </c>
    </row>
    <row r="257" spans="16:16" x14ac:dyDescent="0.25">
      <c r="P257" t="str">
        <f>IFERROR(AVERAGEIFS(Board!S$3:S$1000,Board!R$3:R1255,"&gt;="&amp;B257,Board!R$3:R1255,"&lt;="&amp;C257),"")</f>
        <v/>
      </c>
    </row>
    <row r="258" spans="16:16" x14ac:dyDescent="0.25">
      <c r="P258" t="str">
        <f>IFERROR(AVERAGEIFS(Board!S$3:S$1000,Board!R$3:R1256,"&gt;="&amp;B258,Board!R$3:R1256,"&lt;="&amp;C258),"")</f>
        <v/>
      </c>
    </row>
    <row r="259" spans="16:16" x14ac:dyDescent="0.25">
      <c r="P259" t="str">
        <f>IFERROR(AVERAGEIFS(Board!S$3:S$1000,Board!R$3:R1257,"&gt;="&amp;B259,Board!R$3:R1257,"&lt;="&amp;C259),"")</f>
        <v/>
      </c>
    </row>
    <row r="260" spans="16:16" x14ac:dyDescent="0.25">
      <c r="P260" t="str">
        <f>IFERROR(AVERAGEIFS(Board!S$3:S$1000,Board!R$3:R1258,"&gt;="&amp;B260,Board!R$3:R1258,"&lt;="&amp;C260),"")</f>
        <v/>
      </c>
    </row>
    <row r="261" spans="16:16" x14ac:dyDescent="0.25">
      <c r="P261" t="str">
        <f>IFERROR(AVERAGEIFS(Board!S$3:S$1000,Board!R$3:R1259,"&gt;="&amp;B261,Board!R$3:R1259,"&lt;="&amp;C261),"")</f>
        <v/>
      </c>
    </row>
    <row r="262" spans="16:16" x14ac:dyDescent="0.25">
      <c r="P262" t="str">
        <f>IFERROR(AVERAGEIFS(Board!S$3:S$1000,Board!R$3:R1260,"&gt;="&amp;B262,Board!R$3:R1260,"&lt;="&amp;C262),"")</f>
        <v/>
      </c>
    </row>
    <row r="263" spans="16:16" x14ac:dyDescent="0.25">
      <c r="P263" t="str">
        <f>IFERROR(AVERAGEIFS(Board!S$3:S$1000,Board!R$3:R1261,"&gt;="&amp;B263,Board!R$3:R1261,"&lt;="&amp;C263),"")</f>
        <v/>
      </c>
    </row>
    <row r="264" spans="16:16" x14ac:dyDescent="0.25">
      <c r="P264" t="str">
        <f>IFERROR(AVERAGEIFS(Board!S$3:S$1000,Board!R$3:R1262,"&gt;="&amp;B264,Board!R$3:R1262,"&lt;="&amp;C264),"")</f>
        <v/>
      </c>
    </row>
    <row r="265" spans="16:16" x14ac:dyDescent="0.25">
      <c r="P265" t="str">
        <f>IFERROR(AVERAGEIFS(Board!S$3:S$1000,Board!R$3:R1263,"&gt;="&amp;B265,Board!R$3:R1263,"&lt;="&amp;C265),"")</f>
        <v/>
      </c>
    </row>
    <row r="266" spans="16:16" x14ac:dyDescent="0.25">
      <c r="P266" t="str">
        <f>IFERROR(AVERAGEIFS(Board!S$3:S$1000,Board!R$3:R1264,"&gt;="&amp;B266,Board!R$3:R1264,"&lt;="&amp;C266),"")</f>
        <v/>
      </c>
    </row>
    <row r="267" spans="16:16" x14ac:dyDescent="0.25">
      <c r="P267" t="str">
        <f>IFERROR(AVERAGEIFS(Board!S$3:S$1000,Board!R$3:R1265,"&gt;="&amp;B267,Board!R$3:R1265,"&lt;="&amp;C267),"")</f>
        <v/>
      </c>
    </row>
    <row r="268" spans="16:16" x14ac:dyDescent="0.25">
      <c r="P268" t="str">
        <f>IFERROR(AVERAGEIFS(Board!S$3:S$1000,Board!R$3:R1266,"&gt;="&amp;B268,Board!R$3:R1266,"&lt;="&amp;C268),"")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activeCell="P10" sqref="P10"/>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07" t="s">
        <v>1</v>
      </c>
      <c r="B1" s="107" t="s">
        <v>2</v>
      </c>
      <c r="C1" s="107" t="s">
        <v>3</v>
      </c>
      <c r="D1" s="107" t="s">
        <v>4</v>
      </c>
      <c r="E1" s="107" t="s">
        <v>5</v>
      </c>
      <c r="F1" s="112" t="s">
        <v>45</v>
      </c>
      <c r="G1" s="112" t="s">
        <v>39</v>
      </c>
      <c r="H1" s="112" t="s">
        <v>46</v>
      </c>
      <c r="I1" s="107" t="s">
        <v>47</v>
      </c>
    </row>
    <row r="2" spans="1:9" x14ac:dyDescent="0.25">
      <c r="A2" s="107" t="s">
        <v>1</v>
      </c>
      <c r="B2" s="107"/>
      <c r="C2" s="107"/>
      <c r="D2" s="107"/>
      <c r="E2" s="107"/>
      <c r="F2" s="112"/>
      <c r="G2" s="112"/>
      <c r="H2" s="112"/>
      <c r="I2" s="107"/>
    </row>
    <row r="3" spans="1:9" ht="14.45" x14ac:dyDescent="0.3">
      <c r="A3" t="str">
        <f>IF(Board!D3&lt;&gt;"",Board!D3,"")</f>
        <v>SPM1</v>
      </c>
      <c r="B3" t="str">
        <f>IF(Board!E3&lt;&gt;"",Board!E3,"")</f>
        <v>Sample Task 1</v>
      </c>
      <c r="C3" t="str">
        <f>IF(Board!G3&lt;&gt;"",Board!G3,"")</f>
        <v>Standard</v>
      </c>
      <c r="D3" t="str">
        <f>IF(Board!H3&lt;&gt;"",Board!H3,"")</f>
        <v>S</v>
      </c>
      <c r="E3" s="4">
        <f>IF(Board!K3&lt;&gt;"",Board!K3,"")</f>
        <v>42802</v>
      </c>
      <c r="F3" s="25">
        <f>IF(D3&lt;&gt;"",IF(D3="XS",1,IF(D3="S",2,IF(D3="M",3,IF(D3="L",5,10)))),"")</f>
        <v>2</v>
      </c>
      <c r="G3" s="4">
        <f>WORKDAY(E3,F3)</f>
        <v>42804</v>
      </c>
      <c r="H3" s="4">
        <f ca="1">IF(E3&lt;&gt;"",IF(Board!R3&lt;&gt;"",Board!R3,TODAY()),"")</f>
        <v>42810</v>
      </c>
      <c r="I3">
        <f ca="1">IF(H3&lt;&gt;"",NETWORKDAYS(E3,H3),"")</f>
        <v>7</v>
      </c>
    </row>
    <row r="4" spans="1:9" ht="14.45" x14ac:dyDescent="0.3">
      <c r="A4" t="str">
        <f>IF(Board!D4&lt;&gt;"",Board!D4,"")</f>
        <v>SPM2</v>
      </c>
      <c r="B4" t="str">
        <f>IF(Board!E4&lt;&gt;"",Board!E4,"")</f>
        <v>Sample Task 2</v>
      </c>
      <c r="C4" t="str">
        <f>IF(Board!G4&lt;&gt;"",Board!G4,"")</f>
        <v>Standard</v>
      </c>
      <c r="D4" t="str">
        <f>IF(Board!H4&lt;&gt;"",Board!H4,"")</f>
        <v>S</v>
      </c>
      <c r="E4" s="4">
        <f>IF(Board!K4&lt;&gt;"",Board!K4,"")</f>
        <v>42802</v>
      </c>
      <c r="F4" s="25">
        <f t="shared" ref="F4:F14" si="0">IF(D4&lt;&gt;"",IF(D4="XS",1,IF(D4="S",2,IF(D4="M",3,IF(D4="L",5,10)))),"")</f>
        <v>2</v>
      </c>
      <c r="G4" s="4">
        <f t="shared" ref="G4:G14" si="1">WORKDAY(E4,F4)</f>
        <v>42804</v>
      </c>
      <c r="H4" s="4">
        <f ca="1">IF(E4&lt;&gt;"",IF(Board!R4&lt;&gt;"",Board!R4,TODAY()),"")</f>
        <v>42810</v>
      </c>
      <c r="I4">
        <f t="shared" ref="I4:I17" ca="1" si="2">IF(H4&lt;&gt;"",NETWORKDAYS(E4,H4),"")</f>
        <v>7</v>
      </c>
    </row>
    <row r="5" spans="1:9" ht="14.45" x14ac:dyDescent="0.3">
      <c r="A5" t="str">
        <f>IF(Board!D5&lt;&gt;"",Board!D5,"")</f>
        <v>SPM3</v>
      </c>
      <c r="B5" t="str">
        <f>IF(Board!E5&lt;&gt;"",Board!E5,"")</f>
        <v>Sample Task 3</v>
      </c>
      <c r="C5" t="str">
        <f>IF(Board!G5&lt;&gt;"",Board!G5,"")</f>
        <v>Standard</v>
      </c>
      <c r="D5" t="str">
        <f>IF(Board!H5&lt;&gt;"",Board!H5,"")</f>
        <v>S</v>
      </c>
      <c r="E5" s="4">
        <f>IF(Board!K5&lt;&gt;"",Board!K5,"")</f>
        <v>42802</v>
      </c>
      <c r="F5" s="25">
        <f t="shared" si="0"/>
        <v>2</v>
      </c>
      <c r="G5" s="4">
        <f t="shared" si="1"/>
        <v>42804</v>
      </c>
      <c r="H5" s="4">
        <f ca="1">IF(E5&lt;&gt;"",IF(Board!R5&lt;&gt;"",Board!R5,TODAY()),"")</f>
        <v>42810</v>
      </c>
      <c r="I5">
        <f t="shared" ca="1" si="2"/>
        <v>7</v>
      </c>
    </row>
    <row r="6" spans="1:9" ht="14.45" x14ac:dyDescent="0.3">
      <c r="A6" t="str">
        <f>IF(Board!D6&lt;&gt;"",Board!D6,"")</f>
        <v>SPM4</v>
      </c>
      <c r="B6" t="str">
        <f>IF(Board!E6&lt;&gt;"",Board!E6,"")</f>
        <v>Sample Task 4</v>
      </c>
      <c r="C6" t="str">
        <f>IF(Board!G6&lt;&gt;"",Board!G6,"")</f>
        <v>Standard</v>
      </c>
      <c r="D6" t="str">
        <f>IF(Board!H6&lt;&gt;"",Board!H6,"")</f>
        <v>L</v>
      </c>
      <c r="E6" s="4">
        <f>IF(Board!K6&lt;&gt;"",Board!K6,"")</f>
        <v>42797</v>
      </c>
      <c r="F6" s="25">
        <f t="shared" si="0"/>
        <v>5</v>
      </c>
      <c r="G6" s="4">
        <f t="shared" si="1"/>
        <v>42804</v>
      </c>
      <c r="H6" s="4">
        <f ca="1">IF(E6&lt;&gt;"",IF(Board!R6&lt;&gt;"",Board!R6,TODAY()),"")</f>
        <v>42810</v>
      </c>
      <c r="I6">
        <f t="shared" ca="1" si="2"/>
        <v>10</v>
      </c>
    </row>
    <row r="7" spans="1:9" ht="14.45" x14ac:dyDescent="0.3">
      <c r="A7" t="str">
        <f>IF(Board!D7&lt;&gt;"",Board!D7,"")</f>
        <v>SPM5</v>
      </c>
      <c r="B7" t="str">
        <f>IF(Board!E7&lt;&gt;"",Board!E7,"")</f>
        <v>Sample Task 5</v>
      </c>
      <c r="C7" t="str">
        <f>IF(Board!G7&lt;&gt;"",Board!G7,"")</f>
        <v>Standard</v>
      </c>
      <c r="D7" t="str">
        <f>IF(Board!H7&lt;&gt;"",Board!H7,"")</f>
        <v>M</v>
      </c>
      <c r="E7" s="4">
        <f>IF(Board!K7&lt;&gt;"",Board!K7,"")</f>
        <v>42797</v>
      </c>
      <c r="F7" s="25">
        <f t="shared" si="0"/>
        <v>3</v>
      </c>
      <c r="G7" s="4">
        <f t="shared" si="1"/>
        <v>42802</v>
      </c>
      <c r="H7" s="4">
        <f ca="1">IF(E7&lt;&gt;"",IF(Board!R7&lt;&gt;"",Board!R7,TODAY()),"")</f>
        <v>42802</v>
      </c>
      <c r="I7">
        <f t="shared" ca="1" si="2"/>
        <v>4</v>
      </c>
    </row>
    <row r="8" spans="1:9" ht="14.45" x14ac:dyDescent="0.3">
      <c r="A8" t="str">
        <f>IF(Board!D8&lt;&gt;"",Board!D8,"")</f>
        <v>SPM6</v>
      </c>
      <c r="B8" t="str">
        <f>IF(Board!E8&lt;&gt;"",Board!E8,"")</f>
        <v>Sample Task 6</v>
      </c>
      <c r="C8" t="str">
        <f>IF(Board!G8&lt;&gt;"",Board!G8,"")</f>
        <v>Standard</v>
      </c>
      <c r="D8" t="str">
        <f>IF(Board!H8&lt;&gt;"",Board!H8,"")</f>
        <v>XS</v>
      </c>
      <c r="E8" s="4">
        <f>IF(Board!K8&lt;&gt;"",Board!K8,"")</f>
        <v>42800</v>
      </c>
      <c r="F8" s="25">
        <f t="shared" si="0"/>
        <v>1</v>
      </c>
      <c r="G8" s="4">
        <f t="shared" si="1"/>
        <v>42801</v>
      </c>
      <c r="H8" s="4">
        <f ca="1">IF(E8&lt;&gt;"",IF(Board!R8&lt;&gt;"",Board!R8,TODAY()),"")</f>
        <v>42800</v>
      </c>
      <c r="I8">
        <f t="shared" ca="1" si="2"/>
        <v>1</v>
      </c>
    </row>
    <row r="9" spans="1:9" ht="14.45" x14ac:dyDescent="0.3">
      <c r="A9" t="str">
        <f>IF(Board!D9&lt;&gt;"",Board!D9,"")</f>
        <v>SPM7</v>
      </c>
      <c r="B9" t="str">
        <f>IF(Board!E9&lt;&gt;"",Board!E9,"")</f>
        <v>Sample Task 7</v>
      </c>
      <c r="C9" t="str">
        <f>IF(Board!G9&lt;&gt;"",Board!G9,"")</f>
        <v>Standard</v>
      </c>
      <c r="D9" t="str">
        <f>IF(Board!H9&lt;&gt;"",Board!H9,"")</f>
        <v>M</v>
      </c>
      <c r="E9" s="4">
        <f>IF(Board!K9&lt;&gt;"",Board!K9,"")</f>
        <v>42796</v>
      </c>
      <c r="F9" s="25">
        <f t="shared" si="0"/>
        <v>3</v>
      </c>
      <c r="G9" s="4">
        <f t="shared" si="1"/>
        <v>42801</v>
      </c>
      <c r="H9" s="4">
        <f ca="1">IF(E9&lt;&gt;"",IF(Board!R9&lt;&gt;"",Board!R9,TODAY()),"")</f>
        <v>42799</v>
      </c>
      <c r="I9">
        <f t="shared" ca="1" si="2"/>
        <v>2</v>
      </c>
    </row>
    <row r="10" spans="1:9" ht="14.45" x14ac:dyDescent="0.3">
      <c r="A10" t="str">
        <f>IF(Board!D10&lt;&gt;"",Board!D10,"")</f>
        <v>SPM8</v>
      </c>
      <c r="B10" t="str">
        <f>IF(Board!E10&lt;&gt;"",Board!E10,"")</f>
        <v>Sample Task 8</v>
      </c>
      <c r="C10" t="str">
        <f>IF(Board!G10&lt;&gt;"",Board!G10,"")</f>
        <v>Standard</v>
      </c>
      <c r="D10" t="str">
        <f>IF(Board!H10&lt;&gt;"",Board!H10,"")</f>
        <v>M</v>
      </c>
      <c r="E10" s="4">
        <f>IF(Board!K10&lt;&gt;"",Board!K10,"")</f>
        <v>42803</v>
      </c>
      <c r="F10" s="25">
        <f t="shared" si="0"/>
        <v>3</v>
      </c>
      <c r="G10" s="4">
        <f t="shared" si="1"/>
        <v>42808</v>
      </c>
      <c r="H10" s="4">
        <f ca="1">IF(E10&lt;&gt;"",IF(Board!R10&lt;&gt;"",Board!R10,TODAY()),"")</f>
        <v>42810</v>
      </c>
      <c r="I10">
        <f t="shared" ca="1" si="2"/>
        <v>6</v>
      </c>
    </row>
    <row r="11" spans="1:9" ht="14.45" x14ac:dyDescent="0.3">
      <c r="A11" t="str">
        <f>IF(Board!D11&lt;&gt;"",Board!D11,"")</f>
        <v>SPM9</v>
      </c>
      <c r="B11" t="str">
        <f>IF(Board!E11&lt;&gt;"",Board!E11,"")</f>
        <v>Sample Task 9</v>
      </c>
      <c r="C11" t="str">
        <f>IF(Board!G11&lt;&gt;"",Board!G11,"")</f>
        <v>Standard</v>
      </c>
      <c r="D11" t="str">
        <f>IF(Board!H11&lt;&gt;"",Board!H11,"")</f>
        <v>XL</v>
      </c>
      <c r="E11" s="4">
        <f>IF(Board!K11&lt;&gt;"",Board!K11,"")</f>
        <v>42808</v>
      </c>
      <c r="F11" s="25">
        <f t="shared" si="0"/>
        <v>10</v>
      </c>
      <c r="G11" s="4">
        <f t="shared" si="1"/>
        <v>42822</v>
      </c>
      <c r="H11" s="4">
        <f ca="1">IF(E11&lt;&gt;"",IF(Board!R11&lt;&gt;"",Board!R11,TODAY()),"")</f>
        <v>42810</v>
      </c>
      <c r="I11">
        <f t="shared" ca="1" si="2"/>
        <v>3</v>
      </c>
    </row>
    <row r="12" spans="1:9" ht="14.45" x14ac:dyDescent="0.3">
      <c r="A12" t="str">
        <f>IF(Board!D12&lt;&gt;"",Board!D12,"")</f>
        <v>SPM10</v>
      </c>
      <c r="B12" t="str">
        <f>IF(Board!E12&lt;&gt;"",Board!E12,"")</f>
        <v>Sample Task 10</v>
      </c>
      <c r="C12" t="str">
        <f>IF(Board!G12&lt;&gt;"",Board!G12,"")</f>
        <v>Standard</v>
      </c>
      <c r="D12" t="str">
        <f>IF(Board!H12&lt;&gt;"",Board!H12,"")</f>
        <v>L</v>
      </c>
      <c r="E12" s="4">
        <f>IF(Board!K12&lt;&gt;"",Board!K12,"")</f>
        <v>42808</v>
      </c>
      <c r="F12" s="25">
        <f t="shared" si="0"/>
        <v>5</v>
      </c>
      <c r="G12" s="4">
        <f t="shared" si="1"/>
        <v>42815</v>
      </c>
      <c r="H12" s="4">
        <f ca="1">IF(E12&lt;&gt;"",IF(Board!R12&lt;&gt;"",Board!R12,TODAY()),"")</f>
        <v>42810</v>
      </c>
      <c r="I12">
        <f t="shared" ca="1" si="2"/>
        <v>3</v>
      </c>
    </row>
    <row r="13" spans="1:9" ht="14.45" x14ac:dyDescent="0.3">
      <c r="A13" t="str">
        <f>IF(Board!D13&lt;&gt;"",Board!D13,"")</f>
        <v>SPM11</v>
      </c>
      <c r="B13" t="str">
        <f>IF(Board!E13&lt;&gt;"",Board!E13,"")</f>
        <v>Sample Task 11</v>
      </c>
      <c r="C13" t="str">
        <f>IF(Board!G13&lt;&gt;"",Board!G13,"")</f>
        <v>Standard</v>
      </c>
      <c r="D13" t="str">
        <f>IF(Board!H13&lt;&gt;"",Board!H13,"")</f>
        <v>M</v>
      </c>
      <c r="E13" s="4">
        <f>IF(Board!K13&lt;&gt;"",Board!K13,"")</f>
        <v>42808</v>
      </c>
      <c r="F13" s="25">
        <f t="shared" si="0"/>
        <v>3</v>
      </c>
      <c r="G13" s="4">
        <f t="shared" si="1"/>
        <v>42811</v>
      </c>
      <c r="H13" s="4">
        <f ca="1">IF(E13&lt;&gt;"",IF(Board!R13&lt;&gt;"",Board!R13,TODAY()),"")</f>
        <v>42810</v>
      </c>
      <c r="I13">
        <f t="shared" ca="1" si="2"/>
        <v>3</v>
      </c>
    </row>
    <row r="14" spans="1:9" ht="14.45" x14ac:dyDescent="0.3">
      <c r="A14" t="str">
        <f>IF(Board!D14&lt;&gt;"",Board!D14,"")</f>
        <v>SPM12</v>
      </c>
      <c r="B14" t="str">
        <f>IF(Board!E14&lt;&gt;"",Board!E14,"")</f>
        <v>Sample Task 12</v>
      </c>
      <c r="C14" t="str">
        <f>IF(Board!G14&lt;&gt;"",Board!G14,"")</f>
        <v>Fixed Date</v>
      </c>
      <c r="D14" t="str">
        <f>IF(Board!H14&lt;&gt;"",Board!H14,"")</f>
        <v>L</v>
      </c>
      <c r="E14" s="4">
        <f>IF(Board!K14&lt;&gt;"",Board!K14,"")</f>
        <v>42808</v>
      </c>
      <c r="F14" s="25">
        <f t="shared" si="0"/>
        <v>5</v>
      </c>
      <c r="G14" s="4">
        <f t="shared" si="1"/>
        <v>42815</v>
      </c>
      <c r="H14" s="4">
        <f ca="1">IF(E14&lt;&gt;"",IF(Board!R14&lt;&gt;"",Board!R14,TODAY()),"")</f>
        <v>42810</v>
      </c>
      <c r="I14">
        <f t="shared" ca="1" si="2"/>
        <v>3</v>
      </c>
    </row>
    <row r="15" spans="1:9" ht="14.45" x14ac:dyDescent="0.3">
      <c r="A15" t="str">
        <f>IF(Board!D15&lt;&gt;"",Board!D15,"")</f>
        <v>SPM13</v>
      </c>
      <c r="B15" t="str">
        <f>IF(Board!E15&lt;&gt;"",Board!E15,"")</f>
        <v>Sample Task 13</v>
      </c>
      <c r="C15" t="str">
        <f>IF(Board!G15&lt;&gt;"",Board!G15,"")</f>
        <v/>
      </c>
      <c r="D15" t="str">
        <f>IF(Board!H15&lt;&gt;"",Board!H15,"")</f>
        <v>XL</v>
      </c>
      <c r="E15" s="4" t="str">
        <f>IF(Board!K15&lt;&gt;"",Board!K15,"")</f>
        <v/>
      </c>
      <c r="F15" s="4"/>
      <c r="G15" s="4"/>
      <c r="H15" s="4" t="str">
        <f ca="1">IF(E15&lt;&gt;"",IF(Board!R15&lt;&gt;"",Board!R15,TODAY()),"")</f>
        <v/>
      </c>
      <c r="I15" t="str">
        <f t="shared" ca="1" si="2"/>
        <v/>
      </c>
    </row>
    <row r="16" spans="1:9" ht="14.45" x14ac:dyDescent="0.3">
      <c r="A16" t="str">
        <f>IF(Board!D16&lt;&gt;"",Board!D16,"")</f>
        <v>SPM14</v>
      </c>
      <c r="B16" t="str">
        <f>IF(Board!E16&lt;&gt;"",Board!E16,"")</f>
        <v>Sample Task 14</v>
      </c>
      <c r="C16" t="str">
        <f>IF(Board!G16&lt;&gt;"",Board!G16,"")</f>
        <v/>
      </c>
      <c r="D16" t="str">
        <f>IF(Board!H16&lt;&gt;"",Board!H16,"")</f>
        <v>XL</v>
      </c>
      <c r="E16" s="4" t="str">
        <f>IF(Board!K16&lt;&gt;"",Board!K16,"")</f>
        <v/>
      </c>
      <c r="F16" s="4"/>
      <c r="G16" s="4"/>
      <c r="H16" s="4" t="str">
        <f ca="1">IF(E16&lt;&gt;"",IF(Board!R16&lt;&gt;"",Board!R16,TODAY()),"")</f>
        <v/>
      </c>
      <c r="I16" t="str">
        <f t="shared" ca="1" si="2"/>
        <v/>
      </c>
    </row>
    <row r="17" spans="1:9" ht="14.45" x14ac:dyDescent="0.3">
      <c r="A17" t="str">
        <f>IF(Board!D17&lt;&gt;"",Board!D17,"")</f>
        <v>SPM15</v>
      </c>
      <c r="B17" t="str">
        <f>IF(Board!E17&lt;&gt;"",Board!E17,"")</f>
        <v>Sample Task 15</v>
      </c>
      <c r="C17" t="str">
        <f>IF(Board!G17&lt;&gt;"",Board!G17,"")</f>
        <v/>
      </c>
      <c r="D17" t="str">
        <f>IF(Board!H17&lt;&gt;"",Board!H17,"")</f>
        <v>L</v>
      </c>
      <c r="E17" s="4" t="str">
        <f>IF(Board!K17&lt;&gt;"",Board!K17,"")</f>
        <v/>
      </c>
      <c r="F17" s="4"/>
      <c r="G17" s="4"/>
      <c r="H17" s="4" t="str">
        <f ca="1">IF(E17&lt;&gt;"",IF(Board!R17&lt;&gt;"",Board!R17,TODAY()),"")</f>
        <v/>
      </c>
      <c r="I17" t="str">
        <f t="shared" ca="1" si="2"/>
        <v/>
      </c>
    </row>
    <row r="18" spans="1:9" ht="14.45" x14ac:dyDescent="0.3">
      <c r="A18" t="str">
        <f>IF(Board!D18&lt;&gt;"",Board!D18,"")</f>
        <v>SPM16</v>
      </c>
      <c r="B18" t="str">
        <f>IF(Board!E18&lt;&gt;"",Board!E18,"")</f>
        <v>Sample Task 16</v>
      </c>
      <c r="C18" t="str">
        <f>IF(Board!G18&lt;&gt;"",Board!G18,"")</f>
        <v/>
      </c>
      <c r="D18" t="str">
        <f>IF(Board!H18&lt;&gt;"",Board!H18,"")</f>
        <v>L</v>
      </c>
      <c r="E18" s="4" t="str">
        <f>IF(Board!K18&lt;&gt;"",Board!K18,"")</f>
        <v/>
      </c>
      <c r="F18" s="4"/>
      <c r="G18" s="4"/>
      <c r="H18" s="4" t="str">
        <f ca="1">IF(E18&lt;&gt;"",IF(Board!R18&lt;&gt;"",Board!R18,TODAY()),"")</f>
        <v/>
      </c>
      <c r="I18" t="str">
        <f t="shared" ref="I18:I81" ca="1" si="3">IF(H18&lt;&gt;"",NETWORKDAYS(E18,H18),"")</f>
        <v/>
      </c>
    </row>
    <row r="19" spans="1:9" ht="14.45" x14ac:dyDescent="0.3">
      <c r="A19" t="str">
        <f>IF(Board!D19&lt;&gt;"",Board!D19,"")</f>
        <v>SPM17</v>
      </c>
      <c r="B19" t="str">
        <f>IF(Board!E19&lt;&gt;"",Board!E19,"")</f>
        <v>Sample Task 17</v>
      </c>
      <c r="C19" t="str">
        <f>IF(Board!G19&lt;&gt;"",Board!G19,"")</f>
        <v/>
      </c>
      <c r="D19" t="str">
        <f>IF(Board!H19&lt;&gt;"",Board!H19,"")</f>
        <v>XL</v>
      </c>
      <c r="E19" s="4" t="str">
        <f>IF(Board!K19&lt;&gt;"",Board!K19,"")</f>
        <v/>
      </c>
      <c r="F19" s="4"/>
      <c r="G19" s="4"/>
      <c r="H19" s="4" t="str">
        <f ca="1">IF(E19&lt;&gt;"",IF(Board!R19&lt;&gt;"",Board!R19,TODAY()),"")</f>
        <v/>
      </c>
      <c r="I19" t="str">
        <f t="shared" ca="1" si="3"/>
        <v/>
      </c>
    </row>
    <row r="20" spans="1:9" ht="14.45" x14ac:dyDescent="0.3">
      <c r="A20" t="str">
        <f>IF(Board!D20&lt;&gt;"",Board!D20,"")</f>
        <v>SPM18</v>
      </c>
      <c r="B20" t="str">
        <f>IF(Board!E20&lt;&gt;"",Board!E20,"")</f>
        <v>Sample Task 18</v>
      </c>
      <c r="C20" t="str">
        <f>IF(Board!G20&lt;&gt;"",Board!G20,"")</f>
        <v>Standard</v>
      </c>
      <c r="D20" t="str">
        <f>IF(Board!H20&lt;&gt;"",Board!H20,"")</f>
        <v>XL</v>
      </c>
      <c r="E20" s="4">
        <f>IF(Board!K20&lt;&gt;"",Board!K20,"")</f>
        <v>42809</v>
      </c>
      <c r="F20" s="4"/>
      <c r="G20" s="4"/>
      <c r="H20" s="4">
        <f ca="1">IF(E20&lt;&gt;"",IF(Board!R20&lt;&gt;"",Board!R20,TODAY()),"")</f>
        <v>42810</v>
      </c>
      <c r="I20">
        <f t="shared" ca="1" si="3"/>
        <v>2</v>
      </c>
    </row>
    <row r="21" spans="1:9" ht="14.45" x14ac:dyDescent="0.3">
      <c r="A21" t="str">
        <f>IF(Board!D21&lt;&gt;"",Board!D21,"")</f>
        <v>SPM19</v>
      </c>
      <c r="B21" t="str">
        <f>IF(Board!E21&lt;&gt;"",Board!E21,"")</f>
        <v>Sample Task 19</v>
      </c>
      <c r="C21" t="str">
        <f>IF(Board!G21&lt;&gt;"",Board!G21,"")</f>
        <v/>
      </c>
      <c r="D21" t="str">
        <f>IF(Board!H21&lt;&gt;"",Board!H21,"")</f>
        <v>L</v>
      </c>
      <c r="E21" s="4" t="str">
        <f>IF(Board!K21&lt;&gt;"",Board!K21,"")</f>
        <v/>
      </c>
      <c r="F21" s="4"/>
      <c r="G21" s="4"/>
      <c r="H21" s="4" t="str">
        <f ca="1">IF(E21&lt;&gt;"",IF(Board!R21&lt;&gt;"",Board!R21,TODAY()),"")</f>
        <v/>
      </c>
      <c r="I21" t="str">
        <f t="shared" ca="1" si="3"/>
        <v/>
      </c>
    </row>
    <row r="22" spans="1:9" ht="14.45" x14ac:dyDescent="0.3">
      <c r="A22" t="str">
        <f>IF(Board!D22&lt;&gt;"",Board!D22,"")</f>
        <v>SPM20</v>
      </c>
      <c r="B22" t="str">
        <f>IF(Board!E22&lt;&gt;"",Board!E22,"")</f>
        <v>Sample Task 20</v>
      </c>
      <c r="C22" t="str">
        <f>IF(Board!G22&lt;&gt;"",Board!G22,"")</f>
        <v>Expedite</v>
      </c>
      <c r="D22" t="str">
        <f>IF(Board!H22&lt;&gt;"",Board!H22,"")</f>
        <v>S</v>
      </c>
      <c r="E22" s="4">
        <f>IF(Board!K22&lt;&gt;"",Board!K22,"")</f>
        <v>42808</v>
      </c>
      <c r="F22" s="4"/>
      <c r="G22" s="4"/>
      <c r="H22" s="4">
        <f ca="1">IF(E22&lt;&gt;"",IF(Board!R22&lt;&gt;"",Board!R22,TODAY()),"")</f>
        <v>42809</v>
      </c>
      <c r="I22">
        <f t="shared" ca="1" si="3"/>
        <v>2</v>
      </c>
    </row>
    <row r="23" spans="1:9" ht="14.45" x14ac:dyDescent="0.3">
      <c r="A23" t="str">
        <f>IF(Board!D23&lt;&gt;"",Board!D23,"")</f>
        <v>SPM21</v>
      </c>
      <c r="B23" t="str">
        <f>IF(Board!E23&lt;&gt;"",Board!E23,"")</f>
        <v>Sample Task 21</v>
      </c>
      <c r="C23" t="str">
        <f>IF(Board!G23&lt;&gt;"",Board!G23,"")</f>
        <v>Expedite</v>
      </c>
      <c r="D23" t="str">
        <f>IF(Board!H23&lt;&gt;"",Board!H23,"")</f>
        <v>S</v>
      </c>
      <c r="E23" s="4">
        <f>IF(Board!K23&lt;&gt;"",Board!K23,"")</f>
        <v>42808</v>
      </c>
      <c r="F23" s="4"/>
      <c r="G23" s="4"/>
      <c r="H23" s="4">
        <f ca="1">IF(E23&lt;&gt;"",IF(Board!R23&lt;&gt;"",Board!R23,TODAY()),"")</f>
        <v>42809</v>
      </c>
      <c r="I23">
        <f t="shared" ca="1" si="3"/>
        <v>2</v>
      </c>
    </row>
    <row r="24" spans="1:9" ht="14.45" x14ac:dyDescent="0.3">
      <c r="A24" t="str">
        <f>IF(Board!D24&lt;&gt;"",Board!D24,"")</f>
        <v/>
      </c>
      <c r="B24" t="str">
        <f>IF(Board!E24&lt;&gt;"",Board!E24,"")</f>
        <v/>
      </c>
      <c r="C24" t="str">
        <f>IF(Board!G24&lt;&gt;"",Board!G24,"")</f>
        <v/>
      </c>
      <c r="D24" t="str">
        <f>IF(Board!H24&lt;&gt;"",Board!H24,"")</f>
        <v/>
      </c>
      <c r="E24" s="4" t="str">
        <f>IF(Board!K24&lt;&gt;"",Board!K24,"")</f>
        <v/>
      </c>
      <c r="F24" s="4"/>
      <c r="G24" s="4"/>
      <c r="H24" s="4" t="str">
        <f ca="1">IF(E24&lt;&gt;"",IF(Board!R24&lt;&gt;"",Board!R24,TODAY()),"")</f>
        <v/>
      </c>
      <c r="I24" t="str">
        <f t="shared" ca="1" si="3"/>
        <v/>
      </c>
    </row>
    <row r="25" spans="1:9" ht="14.45" x14ac:dyDescent="0.3">
      <c r="A25" t="str">
        <f>IF(Board!D25&lt;&gt;"",Board!D25,"")</f>
        <v/>
      </c>
      <c r="B25" t="str">
        <f>IF(Board!E25&lt;&gt;"",Board!E25,"")</f>
        <v/>
      </c>
      <c r="C25" t="str">
        <f>IF(Board!G25&lt;&gt;"",Board!G25,"")</f>
        <v/>
      </c>
      <c r="D25" t="str">
        <f>IF(Board!H25&lt;&gt;"",Board!H25,"")</f>
        <v/>
      </c>
      <c r="E25" s="4" t="str">
        <f>IF(Board!K25&lt;&gt;"",Board!K25,"")</f>
        <v/>
      </c>
      <c r="F25" s="4"/>
      <c r="G25" s="4"/>
      <c r="H25" s="4" t="str">
        <f ca="1">IF(E25&lt;&gt;"",IF(Board!R25&lt;&gt;"",Board!R25,TODAY()),"")</f>
        <v/>
      </c>
      <c r="I25" t="str">
        <f t="shared" ca="1" si="3"/>
        <v/>
      </c>
    </row>
    <row r="26" spans="1:9" x14ac:dyDescent="0.25">
      <c r="A26" t="str">
        <f>IF(Board!D26&lt;&gt;"",Board!D26,"")</f>
        <v/>
      </c>
      <c r="B26" t="str">
        <f>IF(Board!E26&lt;&gt;"",Board!E26,"")</f>
        <v/>
      </c>
      <c r="C26" t="str">
        <f>IF(Board!G26&lt;&gt;"",Board!G26,"")</f>
        <v/>
      </c>
      <c r="D26" t="str">
        <f>IF(Board!H26&lt;&gt;"",Board!H26,"")</f>
        <v/>
      </c>
      <c r="E26" s="4" t="str">
        <f>IF(Board!K26&lt;&gt;"",Board!K26,"")</f>
        <v/>
      </c>
      <c r="F26" s="4"/>
      <c r="G26" s="4"/>
      <c r="H26" s="4" t="str">
        <f ca="1">IF(E26&lt;&gt;"",IF(Board!R26&lt;&gt;"",Board!R26,TODAY()),"")</f>
        <v/>
      </c>
      <c r="I26" t="str">
        <f t="shared" ca="1" si="3"/>
        <v/>
      </c>
    </row>
    <row r="27" spans="1:9" x14ac:dyDescent="0.25">
      <c r="A27" t="str">
        <f>IF(Board!D27&lt;&gt;"",Board!D27,"")</f>
        <v/>
      </c>
      <c r="B27" t="str">
        <f>IF(Board!E27&lt;&gt;"",Board!E27,"")</f>
        <v/>
      </c>
      <c r="C27" t="str">
        <f>IF(Board!G27&lt;&gt;"",Board!G27,"")</f>
        <v/>
      </c>
      <c r="D27" t="str">
        <f>IF(Board!H27&lt;&gt;"",Board!H27,"")</f>
        <v/>
      </c>
      <c r="E27" s="4" t="str">
        <f>IF(Board!K27&lt;&gt;"",Board!K27,"")</f>
        <v/>
      </c>
      <c r="F27" s="4"/>
      <c r="G27" s="4"/>
      <c r="H27" s="4" t="str">
        <f ca="1">IF(E27&lt;&gt;"",IF(Board!R27&lt;&gt;"",Board!R27,TODAY()),"")</f>
        <v/>
      </c>
      <c r="I27" t="str">
        <f t="shared" ca="1" si="3"/>
        <v/>
      </c>
    </row>
    <row r="28" spans="1:9" x14ac:dyDescent="0.25">
      <c r="A28" t="str">
        <f>IF(Board!D28&lt;&gt;"",Board!D28,"")</f>
        <v/>
      </c>
      <c r="B28" t="str">
        <f>IF(Board!E28&lt;&gt;"",Board!E28,"")</f>
        <v/>
      </c>
      <c r="C28" t="str">
        <f>IF(Board!G28&lt;&gt;"",Board!G28,"")</f>
        <v/>
      </c>
      <c r="D28" t="str">
        <f>IF(Board!H28&lt;&gt;"",Board!H28,"")</f>
        <v/>
      </c>
      <c r="E28" s="4" t="str">
        <f>IF(Board!K28&lt;&gt;"",Board!K28,"")</f>
        <v/>
      </c>
      <c r="F28" s="4"/>
      <c r="G28" s="4"/>
      <c r="H28" s="4" t="str">
        <f ca="1">IF(E28&lt;&gt;"",IF(Board!R28&lt;&gt;"",Board!R28,TODAY()),"")</f>
        <v/>
      </c>
      <c r="I28" t="str">
        <f t="shared" ca="1" si="3"/>
        <v/>
      </c>
    </row>
    <row r="29" spans="1:9" x14ac:dyDescent="0.25">
      <c r="A29" t="str">
        <f>IF(Board!D29&lt;&gt;"",Board!D29,"")</f>
        <v/>
      </c>
      <c r="B29" t="str">
        <f>IF(Board!E29&lt;&gt;"",Board!E29,"")</f>
        <v/>
      </c>
      <c r="C29" t="str">
        <f>IF(Board!G29&lt;&gt;"",Board!G29,"")</f>
        <v/>
      </c>
      <c r="D29" t="str">
        <f>IF(Board!H29&lt;&gt;"",Board!H29,"")</f>
        <v/>
      </c>
      <c r="E29" s="4" t="str">
        <f>IF(Board!K29&lt;&gt;"",Board!K29,"")</f>
        <v/>
      </c>
      <c r="F29" s="4"/>
      <c r="G29" s="4"/>
      <c r="H29" s="4" t="str">
        <f ca="1">IF(E29&lt;&gt;"",IF(Board!R29&lt;&gt;"",Board!R29,TODAY()),"")</f>
        <v/>
      </c>
      <c r="I29" t="str">
        <f t="shared" ca="1" si="3"/>
        <v/>
      </c>
    </row>
    <row r="30" spans="1:9" x14ac:dyDescent="0.25">
      <c r="A30" t="str">
        <f>IF(Board!D30&lt;&gt;"",Board!D30,"")</f>
        <v/>
      </c>
      <c r="B30" t="str">
        <f>IF(Board!E30&lt;&gt;"",Board!E30,"")</f>
        <v/>
      </c>
      <c r="C30" t="str">
        <f>IF(Board!G30&lt;&gt;"",Board!G30,"")</f>
        <v/>
      </c>
      <c r="D30" t="str">
        <f>IF(Board!H30&lt;&gt;"",Board!H30,"")</f>
        <v/>
      </c>
      <c r="E30" s="4" t="str">
        <f>IF(Board!K30&lt;&gt;"",Board!K30,"")</f>
        <v/>
      </c>
      <c r="F30" s="4"/>
      <c r="G30" s="4"/>
      <c r="H30" s="4" t="str">
        <f ca="1">IF(E30&lt;&gt;"",IF(Board!R30&lt;&gt;"",Board!R30,TODAY()),"")</f>
        <v/>
      </c>
      <c r="I30" t="str">
        <f t="shared" ca="1" si="3"/>
        <v/>
      </c>
    </row>
    <row r="31" spans="1:9" x14ac:dyDescent="0.25">
      <c r="A31" t="str">
        <f>IF(Board!D31&lt;&gt;"",Board!D31,"")</f>
        <v/>
      </c>
      <c r="B31" t="str">
        <f>IF(Board!E31&lt;&gt;"",Board!E31,"")</f>
        <v/>
      </c>
      <c r="C31" t="str">
        <f>IF(Board!G31&lt;&gt;"",Board!G31,"")</f>
        <v/>
      </c>
      <c r="D31" t="str">
        <f>IF(Board!H31&lt;&gt;"",Board!H31,"")</f>
        <v/>
      </c>
      <c r="E31" s="4" t="str">
        <f>IF(Board!K31&lt;&gt;"",Board!K31,"")</f>
        <v/>
      </c>
      <c r="F31" s="4"/>
      <c r="G31" s="4"/>
      <c r="H31" s="4" t="str">
        <f ca="1">IF(E31&lt;&gt;"",IF(Board!R31&lt;&gt;"",Board!R31,TODAY()),"")</f>
        <v/>
      </c>
      <c r="I31" t="str">
        <f t="shared" ca="1" si="3"/>
        <v/>
      </c>
    </row>
    <row r="32" spans="1:9" x14ac:dyDescent="0.25">
      <c r="A32" t="str">
        <f>IF(Board!D32&lt;&gt;"",Board!D32,"")</f>
        <v/>
      </c>
      <c r="B32" t="str">
        <f>IF(Board!E32&lt;&gt;"",Board!E32,"")</f>
        <v/>
      </c>
      <c r="C32" t="str">
        <f>IF(Board!G32&lt;&gt;"",Board!G32,"")</f>
        <v/>
      </c>
      <c r="D32" t="str">
        <f>IF(Board!H32&lt;&gt;"",Board!H32,"")</f>
        <v/>
      </c>
      <c r="E32" s="4" t="str">
        <f>IF(Board!K32&lt;&gt;"",Board!K32,"")</f>
        <v/>
      </c>
      <c r="F32" s="4"/>
      <c r="G32" s="4"/>
      <c r="H32" s="4" t="str">
        <f ca="1">IF(E32&lt;&gt;"",IF(Board!R32&lt;&gt;"",Board!R32,TODAY()),"")</f>
        <v/>
      </c>
      <c r="I32" t="str">
        <f t="shared" ca="1" si="3"/>
        <v/>
      </c>
    </row>
    <row r="33" spans="1:9" x14ac:dyDescent="0.25">
      <c r="A33" t="str">
        <f>IF(Board!D33&lt;&gt;"",Board!D33,"")</f>
        <v/>
      </c>
      <c r="B33" t="str">
        <f>IF(Board!E33&lt;&gt;"",Board!E33,"")</f>
        <v/>
      </c>
      <c r="C33" t="str">
        <f>IF(Board!G33&lt;&gt;"",Board!G33,"")</f>
        <v/>
      </c>
      <c r="D33" t="str">
        <f>IF(Board!H33&lt;&gt;"",Board!H33,"")</f>
        <v/>
      </c>
      <c r="E33" s="4" t="str">
        <f>IF(Board!K33&lt;&gt;"",Board!K33,"")</f>
        <v/>
      </c>
      <c r="F33" s="4"/>
      <c r="G33" s="4"/>
      <c r="H33" s="4" t="str">
        <f ca="1">IF(E33&lt;&gt;"",IF(Board!R33&lt;&gt;"",Board!R33,TODAY()),"")</f>
        <v/>
      </c>
      <c r="I33" t="str">
        <f t="shared" ca="1" si="3"/>
        <v/>
      </c>
    </row>
    <row r="34" spans="1:9" x14ac:dyDescent="0.25">
      <c r="A34" t="str">
        <f>IF(Board!D34&lt;&gt;"",Board!D34,"")</f>
        <v/>
      </c>
      <c r="B34" t="str">
        <f>IF(Board!E34&lt;&gt;"",Board!E34,"")</f>
        <v/>
      </c>
      <c r="C34" t="str">
        <f>IF(Board!G34&lt;&gt;"",Board!G34,"")</f>
        <v/>
      </c>
      <c r="D34" t="str">
        <f>IF(Board!H34&lt;&gt;"",Board!H34,"")</f>
        <v/>
      </c>
      <c r="E34" s="4" t="str">
        <f>IF(Board!K34&lt;&gt;"",Board!K34,"")</f>
        <v/>
      </c>
      <c r="F34" s="4"/>
      <c r="G34" s="4"/>
      <c r="H34" s="4" t="str">
        <f ca="1">IF(E34&lt;&gt;"",IF(Board!R34&lt;&gt;"",Board!R34,TODAY()),"")</f>
        <v/>
      </c>
      <c r="I34" t="str">
        <f t="shared" ca="1" si="3"/>
        <v/>
      </c>
    </row>
    <row r="35" spans="1:9" x14ac:dyDescent="0.25">
      <c r="A35" t="str">
        <f>IF(Board!D35&lt;&gt;"",Board!D35,"")</f>
        <v/>
      </c>
      <c r="B35" t="str">
        <f>IF(Board!E35&lt;&gt;"",Board!E35,"")</f>
        <v/>
      </c>
      <c r="C35" t="str">
        <f>IF(Board!G35&lt;&gt;"",Board!G35,"")</f>
        <v/>
      </c>
      <c r="D35" t="str">
        <f>IF(Board!H35&lt;&gt;"",Board!H35,"")</f>
        <v/>
      </c>
      <c r="E35" s="4" t="str">
        <f>IF(Board!K35&lt;&gt;"",Board!K35,"")</f>
        <v/>
      </c>
      <c r="F35" s="4"/>
      <c r="G35" s="4"/>
      <c r="H35" s="4" t="str">
        <f ca="1">IF(E35&lt;&gt;"",IF(Board!R35&lt;&gt;"",Board!R35,TODAY()),"")</f>
        <v/>
      </c>
      <c r="I35" t="str">
        <f t="shared" ca="1" si="3"/>
        <v/>
      </c>
    </row>
    <row r="36" spans="1:9" x14ac:dyDescent="0.25">
      <c r="A36" t="str">
        <f>IF(Board!D36&lt;&gt;"",Board!D36,"")</f>
        <v/>
      </c>
      <c r="B36" t="str">
        <f>IF(Board!E36&lt;&gt;"",Board!E36,"")</f>
        <v/>
      </c>
      <c r="C36" t="str">
        <f>IF(Board!G36&lt;&gt;"",Board!G36,"")</f>
        <v/>
      </c>
      <c r="D36" t="str">
        <f>IF(Board!H36&lt;&gt;"",Board!H36,"")</f>
        <v/>
      </c>
      <c r="E36" s="4" t="str">
        <f>IF(Board!K36&lt;&gt;"",Board!K36,"")</f>
        <v/>
      </c>
      <c r="F36" s="4"/>
      <c r="G36" s="4"/>
      <c r="H36" s="4" t="str">
        <f ca="1">IF(E36&lt;&gt;"",IF(Board!R36&lt;&gt;"",Board!R36,TODAY()),"")</f>
        <v/>
      </c>
      <c r="I36" t="str">
        <f t="shared" ca="1" si="3"/>
        <v/>
      </c>
    </row>
    <row r="37" spans="1:9" x14ac:dyDescent="0.25">
      <c r="A37" t="str">
        <f>IF(Board!D37&lt;&gt;"",Board!D37,"")</f>
        <v/>
      </c>
      <c r="B37" t="str">
        <f>IF(Board!E37&lt;&gt;"",Board!E37,"")</f>
        <v/>
      </c>
      <c r="C37" t="str">
        <f>IF(Board!G37&lt;&gt;"",Board!G37,"")</f>
        <v/>
      </c>
      <c r="D37" t="str">
        <f>IF(Board!H37&lt;&gt;"",Board!H37,"")</f>
        <v/>
      </c>
      <c r="E37" s="4" t="str">
        <f>IF(Board!K37&lt;&gt;"",Board!K37,"")</f>
        <v/>
      </c>
      <c r="F37" s="4"/>
      <c r="G37" s="4"/>
      <c r="H37" s="4" t="str">
        <f ca="1">IF(E37&lt;&gt;"",IF(Board!R37&lt;&gt;"",Board!R37,TODAY()),"")</f>
        <v/>
      </c>
      <c r="I37" t="str">
        <f t="shared" ca="1" si="3"/>
        <v/>
      </c>
    </row>
    <row r="38" spans="1:9" x14ac:dyDescent="0.25">
      <c r="A38" t="str">
        <f>IF(Board!D38&lt;&gt;"",Board!D38,"")</f>
        <v/>
      </c>
      <c r="B38" t="str">
        <f>IF(Board!E38&lt;&gt;"",Board!E38,"")</f>
        <v/>
      </c>
      <c r="C38" t="str">
        <f>IF(Board!G38&lt;&gt;"",Board!G38,"")</f>
        <v/>
      </c>
      <c r="D38" t="str">
        <f>IF(Board!H38&lt;&gt;"",Board!H38,"")</f>
        <v/>
      </c>
      <c r="E38" s="4" t="str">
        <f>IF(Board!K38&lt;&gt;"",Board!K38,"")</f>
        <v/>
      </c>
      <c r="F38" s="4"/>
      <c r="G38" s="4"/>
      <c r="H38" s="4" t="str">
        <f ca="1">IF(E38&lt;&gt;"",IF(Board!R38&lt;&gt;"",Board!R38,TODAY()),"")</f>
        <v/>
      </c>
      <c r="I38" t="str">
        <f t="shared" ca="1" si="3"/>
        <v/>
      </c>
    </row>
    <row r="39" spans="1:9" x14ac:dyDescent="0.25">
      <c r="A39" t="str">
        <f>IF(Board!D39&lt;&gt;"",Board!D39,"")</f>
        <v/>
      </c>
      <c r="B39" t="str">
        <f>IF(Board!E39&lt;&gt;"",Board!E39,"")</f>
        <v/>
      </c>
      <c r="C39" t="str">
        <f>IF(Board!G39&lt;&gt;"",Board!G39,"")</f>
        <v/>
      </c>
      <c r="D39" t="str">
        <f>IF(Board!H39&lt;&gt;"",Board!H39,"")</f>
        <v/>
      </c>
      <c r="E39" s="4" t="str">
        <f>IF(Board!K39&lt;&gt;"",Board!K39,"")</f>
        <v/>
      </c>
      <c r="F39" s="4"/>
      <c r="G39" s="4"/>
      <c r="H39" s="4" t="str">
        <f ca="1">IF(E39&lt;&gt;"",IF(Board!R39&lt;&gt;"",Board!R39,TODAY()),"")</f>
        <v/>
      </c>
      <c r="I39" t="str">
        <f t="shared" ca="1" si="3"/>
        <v/>
      </c>
    </row>
    <row r="40" spans="1:9" x14ac:dyDescent="0.25">
      <c r="A40" t="str">
        <f>IF(Board!D40&lt;&gt;"",Board!D40,"")</f>
        <v/>
      </c>
      <c r="B40" t="str">
        <f>IF(Board!E40&lt;&gt;"",Board!E40,"")</f>
        <v/>
      </c>
      <c r="C40" t="str">
        <f>IF(Board!G40&lt;&gt;"",Board!G40,"")</f>
        <v/>
      </c>
      <c r="D40" t="str">
        <f>IF(Board!H40&lt;&gt;"",Board!H40,"")</f>
        <v/>
      </c>
      <c r="E40" s="4" t="str">
        <f>IF(Board!K40&lt;&gt;"",Board!K40,"")</f>
        <v/>
      </c>
      <c r="F40" s="4"/>
      <c r="G40" s="4"/>
      <c r="H40" s="4" t="str">
        <f ca="1">IF(E40&lt;&gt;"",IF(Board!R40&lt;&gt;"",Board!R40,TODAY()),"")</f>
        <v/>
      </c>
      <c r="I40" t="str">
        <f t="shared" ca="1" si="3"/>
        <v/>
      </c>
    </row>
    <row r="41" spans="1:9" x14ac:dyDescent="0.25">
      <c r="A41" t="str">
        <f>IF(Board!D41&lt;&gt;"",Board!D41,"")</f>
        <v/>
      </c>
      <c r="B41" t="str">
        <f>IF(Board!E41&lt;&gt;"",Board!E41,"")</f>
        <v/>
      </c>
      <c r="C41" t="str">
        <f>IF(Board!G41&lt;&gt;"",Board!G41,"")</f>
        <v/>
      </c>
      <c r="D41" t="str">
        <f>IF(Board!H41&lt;&gt;"",Board!H41,"")</f>
        <v/>
      </c>
      <c r="E41" s="4" t="str">
        <f>IF(Board!K41&lt;&gt;"",Board!K41,"")</f>
        <v/>
      </c>
      <c r="F41" s="4"/>
      <c r="G41" s="4"/>
      <c r="H41" s="4" t="str">
        <f ca="1">IF(E41&lt;&gt;"",IF(Board!R41&lt;&gt;"",Board!R41,TODAY()),"")</f>
        <v/>
      </c>
      <c r="I41" t="str">
        <f t="shared" ca="1" si="3"/>
        <v/>
      </c>
    </row>
    <row r="42" spans="1:9" x14ac:dyDescent="0.25">
      <c r="A42" t="str">
        <f>IF(Board!D42&lt;&gt;"",Board!D42,"")</f>
        <v/>
      </c>
      <c r="B42" t="str">
        <f>IF(Board!E42&lt;&gt;"",Board!E42,"")</f>
        <v/>
      </c>
      <c r="C42" t="str">
        <f>IF(Board!G42&lt;&gt;"",Board!G42,"")</f>
        <v/>
      </c>
      <c r="D42" t="str">
        <f>IF(Board!H42&lt;&gt;"",Board!H42,"")</f>
        <v/>
      </c>
      <c r="E42" s="4" t="str">
        <f>IF(Board!K42&lt;&gt;"",Board!K42,"")</f>
        <v/>
      </c>
      <c r="F42" s="4"/>
      <c r="G42" s="4"/>
      <c r="H42" s="4" t="str">
        <f ca="1">IF(E42&lt;&gt;"",IF(Board!R42&lt;&gt;"",Board!R42,TODAY()),"")</f>
        <v/>
      </c>
      <c r="I42" t="str">
        <f t="shared" ca="1" si="3"/>
        <v/>
      </c>
    </row>
    <row r="43" spans="1:9" x14ac:dyDescent="0.25">
      <c r="A43" t="str">
        <f>IF(Board!D43&lt;&gt;"",Board!D43,"")</f>
        <v/>
      </c>
      <c r="B43" t="str">
        <f>IF(Board!E43&lt;&gt;"",Board!E43,"")</f>
        <v/>
      </c>
      <c r="C43" t="str">
        <f>IF(Board!G43&lt;&gt;"",Board!G43,"")</f>
        <v/>
      </c>
      <c r="D43" t="str">
        <f>IF(Board!H43&lt;&gt;"",Board!H43,"")</f>
        <v/>
      </c>
      <c r="E43" s="4" t="str">
        <f>IF(Board!K43&lt;&gt;"",Board!K43,"")</f>
        <v/>
      </c>
      <c r="F43" s="4"/>
      <c r="G43" s="4"/>
      <c r="H43" s="4" t="str">
        <f ca="1">IF(E43&lt;&gt;"",IF(Board!R43&lt;&gt;"",Board!R43,TODAY()),"")</f>
        <v/>
      </c>
      <c r="I43" t="str">
        <f t="shared" ca="1" si="3"/>
        <v/>
      </c>
    </row>
    <row r="44" spans="1:9" x14ac:dyDescent="0.25">
      <c r="A44" t="str">
        <f>IF(Board!D44&lt;&gt;"",Board!D44,"")</f>
        <v/>
      </c>
      <c r="B44" t="str">
        <f>IF(Board!E44&lt;&gt;"",Board!E44,"")</f>
        <v/>
      </c>
      <c r="C44" t="str">
        <f>IF(Board!G44&lt;&gt;"",Board!G44,"")</f>
        <v/>
      </c>
      <c r="D44" t="str">
        <f>IF(Board!H44&lt;&gt;"",Board!H44,"")</f>
        <v/>
      </c>
      <c r="E44" s="4" t="str">
        <f>IF(Board!K44&lt;&gt;"",Board!K44,"")</f>
        <v/>
      </c>
      <c r="F44" s="4"/>
      <c r="G44" s="4"/>
      <c r="H44" s="4" t="str">
        <f ca="1">IF(E44&lt;&gt;"",IF(Board!R44&lt;&gt;"",Board!R44,TODAY()),"")</f>
        <v/>
      </c>
      <c r="I44" t="str">
        <f t="shared" ca="1" si="3"/>
        <v/>
      </c>
    </row>
    <row r="45" spans="1:9" x14ac:dyDescent="0.25">
      <c r="A45" t="str">
        <f>IF(Board!D45&lt;&gt;"",Board!D45,"")</f>
        <v/>
      </c>
      <c r="B45" t="str">
        <f>IF(Board!E45&lt;&gt;"",Board!E45,"")</f>
        <v/>
      </c>
      <c r="C45" t="str">
        <f>IF(Board!G45&lt;&gt;"",Board!G45,"")</f>
        <v/>
      </c>
      <c r="D45" t="str">
        <f>IF(Board!H45&lt;&gt;"",Board!H45,"")</f>
        <v/>
      </c>
      <c r="E45" s="4" t="str">
        <f>IF(Board!K45&lt;&gt;"",Board!K45,"")</f>
        <v/>
      </c>
      <c r="F45" s="4"/>
      <c r="G45" s="4"/>
      <c r="H45" s="4" t="str">
        <f ca="1">IF(E45&lt;&gt;"",IF(Board!R45&lt;&gt;"",Board!R45,TODAY()),"")</f>
        <v/>
      </c>
      <c r="I45" t="str">
        <f t="shared" ca="1" si="3"/>
        <v/>
      </c>
    </row>
    <row r="46" spans="1:9" x14ac:dyDescent="0.25">
      <c r="A46" t="str">
        <f>IF(Board!D46&lt;&gt;"",Board!D46,"")</f>
        <v/>
      </c>
      <c r="B46" t="str">
        <f>IF(Board!E46&lt;&gt;"",Board!E46,"")</f>
        <v/>
      </c>
      <c r="C46" t="str">
        <f>IF(Board!G46&lt;&gt;"",Board!G46,"")</f>
        <v/>
      </c>
      <c r="D46" t="str">
        <f>IF(Board!H46&lt;&gt;"",Board!H46,"")</f>
        <v/>
      </c>
      <c r="E46" s="4" t="str">
        <f>IF(Board!K46&lt;&gt;"",Board!K46,"")</f>
        <v/>
      </c>
      <c r="F46" s="4"/>
      <c r="G46" s="4"/>
      <c r="H46" s="4" t="str">
        <f ca="1">IF(E46&lt;&gt;"",IF(Board!R46&lt;&gt;"",Board!R46,TODAY()),"")</f>
        <v/>
      </c>
      <c r="I46" t="str">
        <f t="shared" ca="1" si="3"/>
        <v/>
      </c>
    </row>
    <row r="47" spans="1:9" x14ac:dyDescent="0.25">
      <c r="A47" t="str">
        <f>IF(Board!D47&lt;&gt;"",Board!D47,"")</f>
        <v/>
      </c>
      <c r="B47" t="str">
        <f>IF(Board!E47&lt;&gt;"",Board!E47,"")</f>
        <v/>
      </c>
      <c r="C47" t="str">
        <f>IF(Board!G47&lt;&gt;"",Board!G47,"")</f>
        <v/>
      </c>
      <c r="D47" t="str">
        <f>IF(Board!H47&lt;&gt;"",Board!H47,"")</f>
        <v/>
      </c>
      <c r="E47" s="4" t="str">
        <f>IF(Board!K47&lt;&gt;"",Board!K47,"")</f>
        <v/>
      </c>
      <c r="F47" s="4"/>
      <c r="G47" s="4"/>
      <c r="H47" s="4" t="str">
        <f ca="1">IF(E47&lt;&gt;"",IF(Board!R47&lt;&gt;"",Board!R47,TODAY()),"")</f>
        <v/>
      </c>
      <c r="I47" t="str">
        <f t="shared" ca="1" si="3"/>
        <v/>
      </c>
    </row>
    <row r="48" spans="1:9" x14ac:dyDescent="0.25">
      <c r="A48" t="str">
        <f>IF(Board!D48&lt;&gt;"",Board!D48,"")</f>
        <v/>
      </c>
      <c r="B48" t="str">
        <f>IF(Board!E48&lt;&gt;"",Board!E48,"")</f>
        <v/>
      </c>
      <c r="C48" t="str">
        <f>IF(Board!G48&lt;&gt;"",Board!G48,"")</f>
        <v/>
      </c>
      <c r="D48" t="str">
        <f>IF(Board!H48&lt;&gt;"",Board!H48,"")</f>
        <v/>
      </c>
      <c r="E48" s="4" t="str">
        <f>IF(Board!K48&lt;&gt;"",Board!K48,"")</f>
        <v/>
      </c>
      <c r="F48" s="4"/>
      <c r="G48" s="4"/>
      <c r="H48" s="4" t="str">
        <f ca="1">IF(E48&lt;&gt;"",IF(Board!R48&lt;&gt;"",Board!R48,TODAY()),"")</f>
        <v/>
      </c>
      <c r="I48" t="str">
        <f t="shared" ca="1" si="3"/>
        <v/>
      </c>
    </row>
    <row r="49" spans="1:9" x14ac:dyDescent="0.25">
      <c r="A49" t="str">
        <f>IF(Board!D49&lt;&gt;"",Board!D49,"")</f>
        <v/>
      </c>
      <c r="B49" t="str">
        <f>IF(Board!E49&lt;&gt;"",Board!E49,"")</f>
        <v/>
      </c>
      <c r="C49" t="str">
        <f>IF(Board!G49&lt;&gt;"",Board!G49,"")</f>
        <v/>
      </c>
      <c r="D49" t="str">
        <f>IF(Board!H49&lt;&gt;"",Board!H49,"")</f>
        <v/>
      </c>
      <c r="E49" s="4" t="str">
        <f>IF(Board!K49&lt;&gt;"",Board!K49,"")</f>
        <v/>
      </c>
      <c r="F49" s="4"/>
      <c r="G49" s="4"/>
      <c r="H49" s="4" t="str">
        <f ca="1">IF(E49&lt;&gt;"",IF(Board!R49&lt;&gt;"",Board!R49,TODAY()),"")</f>
        <v/>
      </c>
      <c r="I49" t="str">
        <f t="shared" ca="1" si="3"/>
        <v/>
      </c>
    </row>
    <row r="50" spans="1:9" x14ac:dyDescent="0.25">
      <c r="A50" t="str">
        <f>IF(Board!D50&lt;&gt;"",Board!D50,"")</f>
        <v/>
      </c>
      <c r="B50" t="str">
        <f>IF(Board!E50&lt;&gt;"",Board!E50,"")</f>
        <v/>
      </c>
      <c r="C50" t="str">
        <f>IF(Board!G50&lt;&gt;"",Board!G50,"")</f>
        <v/>
      </c>
      <c r="D50" t="str">
        <f>IF(Board!H50&lt;&gt;"",Board!H50,"")</f>
        <v/>
      </c>
      <c r="E50" s="4" t="str">
        <f>IF(Board!K50&lt;&gt;"",Board!K50,"")</f>
        <v/>
      </c>
      <c r="F50" s="4"/>
      <c r="G50" s="4"/>
      <c r="H50" s="4" t="str">
        <f ca="1">IF(E50&lt;&gt;"",IF(Board!R50&lt;&gt;"",Board!R50,TODAY()),"")</f>
        <v/>
      </c>
      <c r="I50" t="str">
        <f t="shared" ca="1" si="3"/>
        <v/>
      </c>
    </row>
    <row r="51" spans="1:9" x14ac:dyDescent="0.25">
      <c r="A51" t="str">
        <f>IF(Board!D51&lt;&gt;"",Board!D51,"")</f>
        <v/>
      </c>
      <c r="B51" t="str">
        <f>IF(Board!E51&lt;&gt;"",Board!E51,"")</f>
        <v/>
      </c>
      <c r="C51" t="str">
        <f>IF(Board!G51&lt;&gt;"",Board!G51,"")</f>
        <v/>
      </c>
      <c r="D51" t="str">
        <f>IF(Board!H51&lt;&gt;"",Board!H51,"")</f>
        <v/>
      </c>
      <c r="E51" s="4" t="str">
        <f>IF(Board!K51&lt;&gt;"",Board!K51,"")</f>
        <v/>
      </c>
      <c r="F51" s="4"/>
      <c r="G51" s="4"/>
      <c r="H51" s="4" t="str">
        <f ca="1">IF(E51&lt;&gt;"",IF(Board!R51&lt;&gt;"",Board!R51,TODAY()),"")</f>
        <v/>
      </c>
      <c r="I51" t="str">
        <f t="shared" ca="1" si="3"/>
        <v/>
      </c>
    </row>
    <row r="52" spans="1:9" x14ac:dyDescent="0.25">
      <c r="A52" t="str">
        <f>IF(Board!D52&lt;&gt;"",Board!D52,"")</f>
        <v/>
      </c>
      <c r="B52" t="str">
        <f>IF(Board!E52&lt;&gt;"",Board!E52,"")</f>
        <v/>
      </c>
      <c r="C52" t="str">
        <f>IF(Board!G52&lt;&gt;"",Board!G52,"")</f>
        <v/>
      </c>
      <c r="D52" t="str">
        <f>IF(Board!H52&lt;&gt;"",Board!H52,"")</f>
        <v/>
      </c>
      <c r="E52" s="4" t="str">
        <f>IF(Board!K52&lt;&gt;"",Board!K52,"")</f>
        <v/>
      </c>
      <c r="F52" s="4"/>
      <c r="G52" s="4"/>
      <c r="H52" s="4" t="str">
        <f ca="1">IF(E52&lt;&gt;"",IF(Board!R52&lt;&gt;"",Board!R52,TODAY()),"")</f>
        <v/>
      </c>
      <c r="I52" t="str">
        <f t="shared" ca="1" si="3"/>
        <v/>
      </c>
    </row>
    <row r="53" spans="1:9" x14ac:dyDescent="0.25">
      <c r="A53" t="str">
        <f>IF(Board!D53&lt;&gt;"",Board!D53,"")</f>
        <v/>
      </c>
      <c r="B53" t="str">
        <f>IF(Board!E53&lt;&gt;"",Board!E53,"")</f>
        <v/>
      </c>
      <c r="C53" t="str">
        <f>IF(Board!G53&lt;&gt;"",Board!G53,"")</f>
        <v/>
      </c>
      <c r="D53" t="str">
        <f>IF(Board!H53&lt;&gt;"",Board!H53,"")</f>
        <v/>
      </c>
      <c r="E53" s="4" t="str">
        <f>IF(Board!K53&lt;&gt;"",Board!K53,"")</f>
        <v/>
      </c>
      <c r="F53" s="4"/>
      <c r="G53" s="4"/>
      <c r="H53" s="4" t="str">
        <f ca="1">IF(E53&lt;&gt;"",IF(Board!R53&lt;&gt;"",Board!R53,TODAY()),"")</f>
        <v/>
      </c>
      <c r="I53" t="str">
        <f t="shared" ca="1" si="3"/>
        <v/>
      </c>
    </row>
    <row r="54" spans="1:9" x14ac:dyDescent="0.25">
      <c r="A54" t="str">
        <f>IF(Board!D54&lt;&gt;"",Board!D54,"")</f>
        <v/>
      </c>
      <c r="B54" t="str">
        <f>IF(Board!E54&lt;&gt;"",Board!E54,"")</f>
        <v/>
      </c>
      <c r="C54" t="str">
        <f>IF(Board!G54&lt;&gt;"",Board!G54,"")</f>
        <v/>
      </c>
      <c r="D54" t="str">
        <f>IF(Board!H54&lt;&gt;"",Board!H54,"")</f>
        <v/>
      </c>
      <c r="E54" s="4" t="str">
        <f>IF(Board!K54&lt;&gt;"",Board!K54,"")</f>
        <v/>
      </c>
      <c r="F54" s="4"/>
      <c r="G54" s="4"/>
      <c r="H54" s="4" t="str">
        <f ca="1">IF(E54&lt;&gt;"",IF(Board!R54&lt;&gt;"",Board!R54,TODAY()),"")</f>
        <v/>
      </c>
      <c r="I54" t="str">
        <f t="shared" ca="1" si="3"/>
        <v/>
      </c>
    </row>
    <row r="55" spans="1:9" x14ac:dyDescent="0.25">
      <c r="A55" t="str">
        <f>IF(Board!D55&lt;&gt;"",Board!D55,"")</f>
        <v/>
      </c>
      <c r="B55" t="str">
        <f>IF(Board!E55&lt;&gt;"",Board!E55,"")</f>
        <v/>
      </c>
      <c r="C55" t="str">
        <f>IF(Board!G55&lt;&gt;"",Board!G55,"")</f>
        <v/>
      </c>
      <c r="D55" t="str">
        <f>IF(Board!H55&lt;&gt;"",Board!H55,"")</f>
        <v/>
      </c>
      <c r="E55" s="4" t="str">
        <f>IF(Board!K55&lt;&gt;"",Board!K55,"")</f>
        <v/>
      </c>
      <c r="F55" s="4"/>
      <c r="G55" s="4"/>
      <c r="H55" s="4" t="str">
        <f ca="1">IF(E55&lt;&gt;"",IF(Board!R55&lt;&gt;"",Board!R55,TODAY()),"")</f>
        <v/>
      </c>
      <c r="I55" t="str">
        <f t="shared" ca="1" si="3"/>
        <v/>
      </c>
    </row>
    <row r="56" spans="1:9" x14ac:dyDescent="0.25">
      <c r="A56" t="str">
        <f>IF(Board!D56&lt;&gt;"",Board!D56,"")</f>
        <v/>
      </c>
      <c r="B56" t="str">
        <f>IF(Board!E56&lt;&gt;"",Board!E56,"")</f>
        <v/>
      </c>
      <c r="C56" t="str">
        <f>IF(Board!G56&lt;&gt;"",Board!G56,"")</f>
        <v/>
      </c>
      <c r="D56" t="str">
        <f>IF(Board!H56&lt;&gt;"",Board!H56,"")</f>
        <v/>
      </c>
      <c r="E56" s="4" t="str">
        <f>IF(Board!K56&lt;&gt;"",Board!K56,"")</f>
        <v/>
      </c>
      <c r="F56" s="4"/>
      <c r="G56" s="4"/>
      <c r="H56" s="4" t="str">
        <f ca="1">IF(E56&lt;&gt;"",IF(Board!R56&lt;&gt;"",Board!R56,TODAY()),"")</f>
        <v/>
      </c>
      <c r="I56" t="str">
        <f t="shared" ca="1" si="3"/>
        <v/>
      </c>
    </row>
    <row r="57" spans="1:9" x14ac:dyDescent="0.25">
      <c r="A57" t="str">
        <f>IF(Board!D57&lt;&gt;"",Board!D57,"")</f>
        <v/>
      </c>
      <c r="B57" t="str">
        <f>IF(Board!E57&lt;&gt;"",Board!E57,"")</f>
        <v/>
      </c>
      <c r="C57" t="str">
        <f>IF(Board!G57&lt;&gt;"",Board!G57,"")</f>
        <v/>
      </c>
      <c r="D57" t="str">
        <f>IF(Board!H57&lt;&gt;"",Board!H57,"")</f>
        <v/>
      </c>
      <c r="E57" s="4" t="str">
        <f>IF(Board!K57&lt;&gt;"",Board!K57,"")</f>
        <v/>
      </c>
      <c r="F57" s="4"/>
      <c r="G57" s="4"/>
      <c r="H57" s="4" t="str">
        <f ca="1">IF(E57&lt;&gt;"",IF(Board!R57&lt;&gt;"",Board!R57,TODAY()),"")</f>
        <v/>
      </c>
      <c r="I57" t="str">
        <f t="shared" ca="1" si="3"/>
        <v/>
      </c>
    </row>
    <row r="58" spans="1:9" x14ac:dyDescent="0.25">
      <c r="A58" t="str">
        <f>IF(Board!D58&lt;&gt;"",Board!D58,"")</f>
        <v/>
      </c>
      <c r="B58" t="str">
        <f>IF(Board!E58&lt;&gt;"",Board!E58,"")</f>
        <v/>
      </c>
      <c r="C58" t="str">
        <f>IF(Board!G58&lt;&gt;"",Board!G58,"")</f>
        <v/>
      </c>
      <c r="D58" t="str">
        <f>IF(Board!H58&lt;&gt;"",Board!H58,"")</f>
        <v/>
      </c>
      <c r="E58" s="4" t="str">
        <f>IF(Board!K58&lt;&gt;"",Board!K58,"")</f>
        <v/>
      </c>
      <c r="F58" s="4"/>
      <c r="G58" s="4"/>
      <c r="H58" s="4" t="str">
        <f ca="1">IF(E58&lt;&gt;"",IF(Board!R58&lt;&gt;"",Board!R58,TODAY()),"")</f>
        <v/>
      </c>
      <c r="I58" t="str">
        <f t="shared" ca="1" si="3"/>
        <v/>
      </c>
    </row>
    <row r="59" spans="1:9" x14ac:dyDescent="0.25">
      <c r="A59" t="str">
        <f>IF(Board!D59&lt;&gt;"",Board!D59,"")</f>
        <v/>
      </c>
      <c r="B59" t="str">
        <f>IF(Board!E59&lt;&gt;"",Board!E59,"")</f>
        <v/>
      </c>
      <c r="C59" t="str">
        <f>IF(Board!G59&lt;&gt;"",Board!G59,"")</f>
        <v/>
      </c>
      <c r="D59" t="str">
        <f>IF(Board!H59&lt;&gt;"",Board!H59,"")</f>
        <v/>
      </c>
      <c r="E59" s="4" t="str">
        <f>IF(Board!K59&lt;&gt;"",Board!K59,"")</f>
        <v/>
      </c>
      <c r="F59" s="4"/>
      <c r="G59" s="4"/>
      <c r="H59" s="4" t="str">
        <f ca="1">IF(E59&lt;&gt;"",IF(Board!R59&lt;&gt;"",Board!R59,TODAY()),"")</f>
        <v/>
      </c>
      <c r="I59" t="str">
        <f t="shared" ca="1" si="3"/>
        <v/>
      </c>
    </row>
    <row r="60" spans="1:9" x14ac:dyDescent="0.25">
      <c r="A60" t="str">
        <f>IF(Board!D60&lt;&gt;"",Board!D60,"")</f>
        <v/>
      </c>
      <c r="B60" t="str">
        <f>IF(Board!E60&lt;&gt;"",Board!E60,"")</f>
        <v/>
      </c>
      <c r="C60" t="str">
        <f>IF(Board!G60&lt;&gt;"",Board!G60,"")</f>
        <v/>
      </c>
      <c r="D60" t="str">
        <f>IF(Board!H60&lt;&gt;"",Board!H60,"")</f>
        <v/>
      </c>
      <c r="E60" s="4" t="str">
        <f>IF(Board!K60&lt;&gt;"",Board!K60,"")</f>
        <v/>
      </c>
      <c r="F60" s="4"/>
      <c r="G60" s="4"/>
      <c r="H60" s="4" t="str">
        <f ca="1">IF(E60&lt;&gt;"",IF(Board!R60&lt;&gt;"",Board!R60,TODAY()),"")</f>
        <v/>
      </c>
      <c r="I60" t="str">
        <f t="shared" ca="1" si="3"/>
        <v/>
      </c>
    </row>
    <row r="61" spans="1:9" x14ac:dyDescent="0.25">
      <c r="A61" t="str">
        <f>IF(Board!D61&lt;&gt;"",Board!D61,"")</f>
        <v/>
      </c>
      <c r="B61" t="str">
        <f>IF(Board!E61&lt;&gt;"",Board!E61,"")</f>
        <v/>
      </c>
      <c r="C61" t="str">
        <f>IF(Board!G61&lt;&gt;"",Board!G61,"")</f>
        <v/>
      </c>
      <c r="D61" t="str">
        <f>IF(Board!H61&lt;&gt;"",Board!H61,"")</f>
        <v/>
      </c>
      <c r="E61" s="4" t="str">
        <f>IF(Board!K61&lt;&gt;"",Board!K61,"")</f>
        <v/>
      </c>
      <c r="F61" s="4"/>
      <c r="G61" s="4"/>
      <c r="H61" s="4" t="str">
        <f ca="1">IF(E61&lt;&gt;"",IF(Board!R61&lt;&gt;"",Board!R61,TODAY()),"")</f>
        <v/>
      </c>
      <c r="I61" t="str">
        <f t="shared" ca="1" si="3"/>
        <v/>
      </c>
    </row>
    <row r="62" spans="1:9" x14ac:dyDescent="0.25">
      <c r="A62" t="str">
        <f>IF(Board!D62&lt;&gt;"",Board!D62,"")</f>
        <v/>
      </c>
      <c r="B62" t="str">
        <f>IF(Board!E62&lt;&gt;"",Board!E62,"")</f>
        <v/>
      </c>
      <c r="C62" t="str">
        <f>IF(Board!G62&lt;&gt;"",Board!G62,"")</f>
        <v/>
      </c>
      <c r="D62" t="str">
        <f>IF(Board!H62&lt;&gt;"",Board!H62,"")</f>
        <v/>
      </c>
      <c r="E62" s="4" t="str">
        <f>IF(Board!K62&lt;&gt;"",Board!K62,"")</f>
        <v/>
      </c>
      <c r="F62" s="4"/>
      <c r="G62" s="4"/>
      <c r="H62" s="4" t="str">
        <f ca="1">IF(E62&lt;&gt;"",IF(Board!R62&lt;&gt;"",Board!R62,TODAY()),"")</f>
        <v/>
      </c>
      <c r="I62" t="str">
        <f t="shared" ca="1" si="3"/>
        <v/>
      </c>
    </row>
    <row r="63" spans="1:9" x14ac:dyDescent="0.25">
      <c r="A63" t="str">
        <f>IF(Board!D63&lt;&gt;"",Board!D63,"")</f>
        <v/>
      </c>
      <c r="B63" t="str">
        <f>IF(Board!E63&lt;&gt;"",Board!E63,"")</f>
        <v/>
      </c>
      <c r="C63" t="str">
        <f>IF(Board!G63&lt;&gt;"",Board!G63,"")</f>
        <v/>
      </c>
      <c r="D63" t="str">
        <f>IF(Board!H63&lt;&gt;"",Board!H63,"")</f>
        <v/>
      </c>
      <c r="E63" s="4" t="str">
        <f>IF(Board!K63&lt;&gt;"",Board!K63,"")</f>
        <v/>
      </c>
      <c r="F63" s="4"/>
      <c r="G63" s="4"/>
      <c r="H63" s="4" t="str">
        <f ca="1">IF(E63&lt;&gt;"",IF(Board!R63&lt;&gt;"",Board!R63,TODAY()),"")</f>
        <v/>
      </c>
      <c r="I63" t="str">
        <f t="shared" ca="1" si="3"/>
        <v/>
      </c>
    </row>
    <row r="64" spans="1:9" x14ac:dyDescent="0.25">
      <c r="A64" t="str">
        <f>IF(Board!D64&lt;&gt;"",Board!D64,"")</f>
        <v/>
      </c>
      <c r="B64" t="str">
        <f>IF(Board!E64&lt;&gt;"",Board!E64,"")</f>
        <v/>
      </c>
      <c r="C64" t="str">
        <f>IF(Board!G64&lt;&gt;"",Board!G64,"")</f>
        <v/>
      </c>
      <c r="D64" t="str">
        <f>IF(Board!H64&lt;&gt;"",Board!H64,"")</f>
        <v/>
      </c>
      <c r="E64" s="4" t="str">
        <f>IF(Board!K64&lt;&gt;"",Board!K64,"")</f>
        <v/>
      </c>
      <c r="F64" s="4"/>
      <c r="G64" s="4"/>
      <c r="H64" s="4" t="str">
        <f ca="1">IF(E64&lt;&gt;"",IF(Board!R64&lt;&gt;"",Board!R64,TODAY()),"")</f>
        <v/>
      </c>
      <c r="I64" t="str">
        <f t="shared" ca="1" si="3"/>
        <v/>
      </c>
    </row>
    <row r="65" spans="1:9" x14ac:dyDescent="0.25">
      <c r="A65" t="str">
        <f>IF(Board!D65&lt;&gt;"",Board!D65,"")</f>
        <v/>
      </c>
      <c r="B65" t="str">
        <f>IF(Board!E65&lt;&gt;"",Board!E65,"")</f>
        <v/>
      </c>
      <c r="C65" t="str">
        <f>IF(Board!G65&lt;&gt;"",Board!G65,"")</f>
        <v/>
      </c>
      <c r="D65" t="str">
        <f>IF(Board!H65&lt;&gt;"",Board!H65,"")</f>
        <v/>
      </c>
      <c r="E65" s="4" t="str">
        <f>IF(Board!K65&lt;&gt;"",Board!K65,"")</f>
        <v/>
      </c>
      <c r="F65" s="4"/>
      <c r="G65" s="4"/>
      <c r="H65" s="4" t="str">
        <f ca="1">IF(E65&lt;&gt;"",IF(Board!R65&lt;&gt;"",Board!R65,TODAY()),"")</f>
        <v/>
      </c>
      <c r="I65" t="str">
        <f t="shared" ca="1" si="3"/>
        <v/>
      </c>
    </row>
    <row r="66" spans="1:9" x14ac:dyDescent="0.25">
      <c r="A66" t="str">
        <f>IF(Board!D66&lt;&gt;"",Board!D66,"")</f>
        <v/>
      </c>
      <c r="B66" t="str">
        <f>IF(Board!E66&lt;&gt;"",Board!E66,"")</f>
        <v/>
      </c>
      <c r="C66" t="str">
        <f>IF(Board!G66&lt;&gt;"",Board!G66,"")</f>
        <v/>
      </c>
      <c r="D66" t="str">
        <f>IF(Board!H66&lt;&gt;"",Board!H66,"")</f>
        <v/>
      </c>
      <c r="E66" s="4" t="str">
        <f>IF(Board!K66&lt;&gt;"",Board!K66,"")</f>
        <v/>
      </c>
      <c r="F66" s="4"/>
      <c r="G66" s="4"/>
      <c r="H66" s="4" t="str">
        <f ca="1">IF(E66&lt;&gt;"",IF(Board!R66&lt;&gt;"",Board!R66,TODAY()),"")</f>
        <v/>
      </c>
      <c r="I66" t="str">
        <f t="shared" ca="1" si="3"/>
        <v/>
      </c>
    </row>
    <row r="67" spans="1:9" x14ac:dyDescent="0.25">
      <c r="A67" t="str">
        <f>IF(Board!D67&lt;&gt;"",Board!D67,"")</f>
        <v/>
      </c>
      <c r="B67" t="str">
        <f>IF(Board!E67&lt;&gt;"",Board!E67,"")</f>
        <v/>
      </c>
      <c r="C67" t="str">
        <f>IF(Board!G67&lt;&gt;"",Board!G67,"")</f>
        <v/>
      </c>
      <c r="D67" t="str">
        <f>IF(Board!H67&lt;&gt;"",Board!H67,"")</f>
        <v/>
      </c>
      <c r="E67" s="4" t="str">
        <f>IF(Board!K67&lt;&gt;"",Board!K67,"")</f>
        <v/>
      </c>
      <c r="F67" s="4"/>
      <c r="G67" s="4"/>
      <c r="H67" s="4" t="str">
        <f ca="1">IF(E67&lt;&gt;"",IF(Board!R67&lt;&gt;"",Board!R67,TODAY()),"")</f>
        <v/>
      </c>
      <c r="I67" t="str">
        <f t="shared" ca="1" si="3"/>
        <v/>
      </c>
    </row>
    <row r="68" spans="1:9" x14ac:dyDescent="0.25">
      <c r="A68" t="str">
        <f>IF(Board!D68&lt;&gt;"",Board!D68,"")</f>
        <v/>
      </c>
      <c r="B68" t="str">
        <f>IF(Board!E68&lt;&gt;"",Board!E68,"")</f>
        <v/>
      </c>
      <c r="C68" t="str">
        <f>IF(Board!G68&lt;&gt;"",Board!G68,"")</f>
        <v/>
      </c>
      <c r="D68" t="str">
        <f>IF(Board!H68&lt;&gt;"",Board!H68,"")</f>
        <v/>
      </c>
      <c r="E68" s="4" t="str">
        <f>IF(Board!K68&lt;&gt;"",Board!K68,"")</f>
        <v/>
      </c>
      <c r="F68" s="4"/>
      <c r="G68" s="4"/>
      <c r="H68" s="4" t="str">
        <f ca="1">IF(E68&lt;&gt;"",IF(Board!R68&lt;&gt;"",Board!R68,TODAY()),"")</f>
        <v/>
      </c>
      <c r="I68" t="str">
        <f t="shared" ca="1" si="3"/>
        <v/>
      </c>
    </row>
    <row r="69" spans="1:9" x14ac:dyDescent="0.25">
      <c r="A69" t="str">
        <f>IF(Board!D69&lt;&gt;"",Board!D69,"")</f>
        <v/>
      </c>
      <c r="B69" t="str">
        <f>IF(Board!E69&lt;&gt;"",Board!E69,"")</f>
        <v/>
      </c>
      <c r="C69" t="str">
        <f>IF(Board!G69&lt;&gt;"",Board!G69,"")</f>
        <v/>
      </c>
      <c r="D69" t="str">
        <f>IF(Board!H69&lt;&gt;"",Board!H69,"")</f>
        <v/>
      </c>
      <c r="E69" s="4" t="str">
        <f>IF(Board!K69&lt;&gt;"",Board!K69,"")</f>
        <v/>
      </c>
      <c r="F69" s="4"/>
      <c r="G69" s="4"/>
      <c r="H69" s="4" t="str">
        <f ca="1">IF(E69&lt;&gt;"",IF(Board!R69&lt;&gt;"",Board!R69,TODAY()),"")</f>
        <v/>
      </c>
      <c r="I69" t="str">
        <f t="shared" ca="1" si="3"/>
        <v/>
      </c>
    </row>
    <row r="70" spans="1:9" x14ac:dyDescent="0.25">
      <c r="A70" t="str">
        <f>IF(Board!D70&lt;&gt;"",Board!D70,"")</f>
        <v/>
      </c>
      <c r="B70" t="str">
        <f>IF(Board!E70&lt;&gt;"",Board!E70,"")</f>
        <v/>
      </c>
      <c r="C70" t="str">
        <f>IF(Board!G70&lt;&gt;"",Board!G70,"")</f>
        <v/>
      </c>
      <c r="D70" t="str">
        <f>IF(Board!H70&lt;&gt;"",Board!H70,"")</f>
        <v/>
      </c>
      <c r="E70" s="4" t="str">
        <f>IF(Board!K70&lt;&gt;"",Board!K70,"")</f>
        <v/>
      </c>
      <c r="F70" s="4"/>
      <c r="G70" s="4"/>
      <c r="H70" s="4" t="str">
        <f ca="1">IF(E70&lt;&gt;"",IF(Board!R70&lt;&gt;"",Board!R70,TODAY()),"")</f>
        <v/>
      </c>
      <c r="I70" t="str">
        <f t="shared" ca="1" si="3"/>
        <v/>
      </c>
    </row>
    <row r="71" spans="1:9" x14ac:dyDescent="0.25">
      <c r="A71" t="str">
        <f>IF(Board!D71&lt;&gt;"",Board!D71,"")</f>
        <v/>
      </c>
      <c r="B71" t="str">
        <f>IF(Board!E71&lt;&gt;"",Board!E71,"")</f>
        <v/>
      </c>
      <c r="C71" t="str">
        <f>IF(Board!G71&lt;&gt;"",Board!G71,"")</f>
        <v/>
      </c>
      <c r="D71" t="str">
        <f>IF(Board!H71&lt;&gt;"",Board!H71,"")</f>
        <v/>
      </c>
      <c r="E71" s="4" t="str">
        <f>IF(Board!K71&lt;&gt;"",Board!K71,"")</f>
        <v/>
      </c>
      <c r="F71" s="4"/>
      <c r="G71" s="4"/>
      <c r="H71" s="4" t="str">
        <f ca="1">IF(E71&lt;&gt;"",IF(Board!R71&lt;&gt;"",Board!R71,TODAY()),"")</f>
        <v/>
      </c>
      <c r="I71" t="str">
        <f t="shared" ca="1" si="3"/>
        <v/>
      </c>
    </row>
    <row r="72" spans="1:9" x14ac:dyDescent="0.25">
      <c r="A72" t="str">
        <f>IF(Board!D72&lt;&gt;"",Board!D72,"")</f>
        <v/>
      </c>
      <c r="B72" t="str">
        <f>IF(Board!E72&lt;&gt;"",Board!E72,"")</f>
        <v/>
      </c>
      <c r="C72" t="str">
        <f>IF(Board!G72&lt;&gt;"",Board!G72,"")</f>
        <v/>
      </c>
      <c r="D72" t="str">
        <f>IF(Board!H72&lt;&gt;"",Board!H72,"")</f>
        <v/>
      </c>
      <c r="E72" s="4" t="str">
        <f>IF(Board!K72&lt;&gt;"",Board!K72,"")</f>
        <v/>
      </c>
      <c r="F72" s="4"/>
      <c r="G72" s="4"/>
      <c r="H72" s="4" t="str">
        <f ca="1">IF(E72&lt;&gt;"",IF(Board!R72&lt;&gt;"",Board!R72,TODAY()),"")</f>
        <v/>
      </c>
      <c r="I72" t="str">
        <f t="shared" ca="1" si="3"/>
        <v/>
      </c>
    </row>
    <row r="73" spans="1:9" x14ac:dyDescent="0.25">
      <c r="A73" t="str">
        <f>IF(Board!D73&lt;&gt;"",Board!D73,"")</f>
        <v/>
      </c>
      <c r="B73" t="str">
        <f>IF(Board!E73&lt;&gt;"",Board!E73,"")</f>
        <v/>
      </c>
      <c r="C73" t="str">
        <f>IF(Board!G73&lt;&gt;"",Board!G73,"")</f>
        <v/>
      </c>
      <c r="D73" t="str">
        <f>IF(Board!H73&lt;&gt;"",Board!H73,"")</f>
        <v/>
      </c>
      <c r="E73" s="4" t="str">
        <f>IF(Board!K73&lt;&gt;"",Board!K73,"")</f>
        <v/>
      </c>
      <c r="F73" s="4"/>
      <c r="G73" s="4"/>
      <c r="H73" s="4" t="str">
        <f ca="1">IF(E73&lt;&gt;"",IF(Board!R73&lt;&gt;"",Board!R73,TODAY()),"")</f>
        <v/>
      </c>
      <c r="I73" t="str">
        <f t="shared" ca="1" si="3"/>
        <v/>
      </c>
    </row>
    <row r="74" spans="1:9" x14ac:dyDescent="0.25">
      <c r="A74" t="str">
        <f>IF(Board!D74&lt;&gt;"",Board!D74,"")</f>
        <v/>
      </c>
      <c r="B74" t="str">
        <f>IF(Board!E74&lt;&gt;"",Board!E74,"")</f>
        <v/>
      </c>
      <c r="C74" t="str">
        <f>IF(Board!G74&lt;&gt;"",Board!G74,"")</f>
        <v/>
      </c>
      <c r="D74" t="str">
        <f>IF(Board!H74&lt;&gt;"",Board!H74,"")</f>
        <v/>
      </c>
      <c r="E74" s="4" t="str">
        <f>IF(Board!K74&lt;&gt;"",Board!K74,"")</f>
        <v/>
      </c>
      <c r="F74" s="4"/>
      <c r="G74" s="4"/>
      <c r="H74" s="4" t="str">
        <f ca="1">IF(E74&lt;&gt;"",IF(Board!R74&lt;&gt;"",Board!R74,TODAY()),"")</f>
        <v/>
      </c>
      <c r="I74" t="str">
        <f t="shared" ca="1" si="3"/>
        <v/>
      </c>
    </row>
    <row r="75" spans="1:9" x14ac:dyDescent="0.25">
      <c r="A75" t="str">
        <f>IF(Board!D75&lt;&gt;"",Board!D75,"")</f>
        <v/>
      </c>
      <c r="B75" t="str">
        <f>IF(Board!E75&lt;&gt;"",Board!E75,"")</f>
        <v/>
      </c>
      <c r="C75" t="str">
        <f>IF(Board!G75&lt;&gt;"",Board!G75,"")</f>
        <v/>
      </c>
      <c r="D75" t="str">
        <f>IF(Board!H75&lt;&gt;"",Board!H75,"")</f>
        <v/>
      </c>
      <c r="E75" s="4" t="str">
        <f>IF(Board!K75&lt;&gt;"",Board!K75,"")</f>
        <v/>
      </c>
      <c r="F75" s="4"/>
      <c r="G75" s="4"/>
      <c r="H75" s="4" t="str">
        <f ca="1">IF(E75&lt;&gt;"",IF(Board!R75&lt;&gt;"",Board!R75,TODAY()),"")</f>
        <v/>
      </c>
      <c r="I75" t="str">
        <f t="shared" ca="1" si="3"/>
        <v/>
      </c>
    </row>
    <row r="76" spans="1:9" x14ac:dyDescent="0.25">
      <c r="A76" t="str">
        <f>IF(Board!D76&lt;&gt;"",Board!D76,"")</f>
        <v/>
      </c>
      <c r="B76" t="str">
        <f>IF(Board!E76&lt;&gt;"",Board!E76,"")</f>
        <v/>
      </c>
      <c r="C76" t="str">
        <f>IF(Board!G76&lt;&gt;"",Board!G76,"")</f>
        <v/>
      </c>
      <c r="D76" t="str">
        <f>IF(Board!H76&lt;&gt;"",Board!H76,"")</f>
        <v/>
      </c>
      <c r="E76" s="4" t="str">
        <f>IF(Board!K76&lt;&gt;"",Board!K76,"")</f>
        <v/>
      </c>
      <c r="F76" s="4"/>
      <c r="G76" s="4"/>
      <c r="H76" s="4" t="str">
        <f ca="1">IF(E76&lt;&gt;"",IF(Board!R76&lt;&gt;"",Board!R76,TODAY()),"")</f>
        <v/>
      </c>
      <c r="I76" t="str">
        <f t="shared" ca="1" si="3"/>
        <v/>
      </c>
    </row>
    <row r="77" spans="1:9" x14ac:dyDescent="0.25">
      <c r="A77" t="str">
        <f>IF(Board!D77&lt;&gt;"",Board!D77,"")</f>
        <v/>
      </c>
      <c r="B77" t="str">
        <f>IF(Board!E77&lt;&gt;"",Board!E77,"")</f>
        <v/>
      </c>
      <c r="C77" t="str">
        <f>IF(Board!G77&lt;&gt;"",Board!G77,"")</f>
        <v/>
      </c>
      <c r="D77" t="str">
        <f>IF(Board!H77&lt;&gt;"",Board!H77,"")</f>
        <v/>
      </c>
      <c r="E77" s="4" t="str">
        <f>IF(Board!K77&lt;&gt;"",Board!K77,"")</f>
        <v/>
      </c>
      <c r="F77" s="4"/>
      <c r="G77" s="4"/>
      <c r="H77" s="4" t="str">
        <f ca="1">IF(E77&lt;&gt;"",IF(Board!R77&lt;&gt;"",Board!R77,TODAY()),"")</f>
        <v/>
      </c>
      <c r="I77" t="str">
        <f t="shared" ca="1" si="3"/>
        <v/>
      </c>
    </row>
    <row r="78" spans="1:9" x14ac:dyDescent="0.25">
      <c r="A78" t="str">
        <f>IF(Board!D78&lt;&gt;"",Board!D78,"")</f>
        <v/>
      </c>
      <c r="B78" t="str">
        <f>IF(Board!E78&lt;&gt;"",Board!E78,"")</f>
        <v/>
      </c>
      <c r="C78" t="str">
        <f>IF(Board!G78&lt;&gt;"",Board!G78,"")</f>
        <v/>
      </c>
      <c r="D78" t="str">
        <f>IF(Board!H78&lt;&gt;"",Board!H78,"")</f>
        <v/>
      </c>
      <c r="E78" s="4" t="str">
        <f>IF(Board!K78&lt;&gt;"",Board!K78,"")</f>
        <v/>
      </c>
      <c r="F78" s="4"/>
      <c r="G78" s="4"/>
      <c r="H78" s="4" t="str">
        <f ca="1">IF(E78&lt;&gt;"",IF(Board!R78&lt;&gt;"",Board!R78,TODAY()),"")</f>
        <v/>
      </c>
      <c r="I78" t="str">
        <f t="shared" ca="1" si="3"/>
        <v/>
      </c>
    </row>
    <row r="79" spans="1:9" x14ac:dyDescent="0.25">
      <c r="A79" t="str">
        <f>IF(Board!D79&lt;&gt;"",Board!D79,"")</f>
        <v/>
      </c>
      <c r="B79" t="str">
        <f>IF(Board!E79&lt;&gt;"",Board!E79,"")</f>
        <v/>
      </c>
      <c r="C79" t="str">
        <f>IF(Board!G79&lt;&gt;"",Board!G79,"")</f>
        <v/>
      </c>
      <c r="D79" t="str">
        <f>IF(Board!H79&lt;&gt;"",Board!H79,"")</f>
        <v/>
      </c>
      <c r="E79" s="4" t="str">
        <f>IF(Board!K79&lt;&gt;"",Board!K79,"")</f>
        <v/>
      </c>
      <c r="F79" s="4"/>
      <c r="G79" s="4"/>
      <c r="H79" s="4" t="str">
        <f ca="1">IF(E79&lt;&gt;"",IF(Board!R79&lt;&gt;"",Board!R79,TODAY()),"")</f>
        <v/>
      </c>
      <c r="I79" t="str">
        <f t="shared" ca="1" si="3"/>
        <v/>
      </c>
    </row>
    <row r="80" spans="1:9" x14ac:dyDescent="0.25">
      <c r="A80" t="str">
        <f>IF(Board!D80&lt;&gt;"",Board!D80,"")</f>
        <v/>
      </c>
      <c r="B80" t="str">
        <f>IF(Board!E80&lt;&gt;"",Board!E80,"")</f>
        <v/>
      </c>
      <c r="C80" t="str">
        <f>IF(Board!G80&lt;&gt;"",Board!G80,"")</f>
        <v/>
      </c>
      <c r="D80" t="str">
        <f>IF(Board!H80&lt;&gt;"",Board!H80,"")</f>
        <v/>
      </c>
      <c r="E80" s="4" t="str">
        <f>IF(Board!K80&lt;&gt;"",Board!K80,"")</f>
        <v/>
      </c>
      <c r="F80" s="4"/>
      <c r="G80" s="4"/>
      <c r="H80" s="4" t="str">
        <f ca="1">IF(E80&lt;&gt;"",IF(Board!R80&lt;&gt;"",Board!R80,TODAY()),"")</f>
        <v/>
      </c>
      <c r="I80" t="str">
        <f t="shared" ca="1" si="3"/>
        <v/>
      </c>
    </row>
    <row r="81" spans="1:9" x14ac:dyDescent="0.25">
      <c r="A81" t="str">
        <f>IF(Board!D81&lt;&gt;"",Board!D81,"")</f>
        <v/>
      </c>
      <c r="B81" t="str">
        <f>IF(Board!E81&lt;&gt;"",Board!E81,"")</f>
        <v/>
      </c>
      <c r="C81" t="str">
        <f>IF(Board!G81&lt;&gt;"",Board!G81,"")</f>
        <v/>
      </c>
      <c r="D81" t="str">
        <f>IF(Board!H81&lt;&gt;"",Board!H81,"")</f>
        <v/>
      </c>
      <c r="E81" s="4" t="str">
        <f>IF(Board!K81&lt;&gt;"",Board!K81,"")</f>
        <v/>
      </c>
      <c r="F81" s="4"/>
      <c r="G81" s="4"/>
      <c r="H81" s="4" t="str">
        <f ca="1">IF(E81&lt;&gt;"",IF(Board!R81&lt;&gt;"",Board!R81,TODAY()),"")</f>
        <v/>
      </c>
      <c r="I81" t="str">
        <f t="shared" ca="1" si="3"/>
        <v/>
      </c>
    </row>
    <row r="82" spans="1:9" x14ac:dyDescent="0.25">
      <c r="A82" t="str">
        <f>IF(Board!D82&lt;&gt;"",Board!D82,"")</f>
        <v/>
      </c>
      <c r="B82" t="str">
        <f>IF(Board!E82&lt;&gt;"",Board!E82,"")</f>
        <v/>
      </c>
      <c r="C82" t="str">
        <f>IF(Board!G82&lt;&gt;"",Board!G82,"")</f>
        <v/>
      </c>
      <c r="D82" t="str">
        <f>IF(Board!H82&lt;&gt;"",Board!H82,"")</f>
        <v/>
      </c>
      <c r="E82" s="4" t="str">
        <f>IF(Board!K82&lt;&gt;"",Board!K82,"")</f>
        <v/>
      </c>
      <c r="F82" s="4"/>
      <c r="G82" s="4"/>
      <c r="H82" s="4" t="str">
        <f ca="1">IF(E82&lt;&gt;"",IF(Board!R82&lt;&gt;"",Board!R82,TODAY()),"")</f>
        <v/>
      </c>
      <c r="I82" t="str">
        <f t="shared" ref="I82:I96" ca="1" si="4">IF(H82&lt;&gt;"",NETWORKDAYS(E82,H82),"")</f>
        <v/>
      </c>
    </row>
    <row r="83" spans="1:9" x14ac:dyDescent="0.25">
      <c r="A83" t="str">
        <f>IF(Board!D83&lt;&gt;"",Board!D83,"")</f>
        <v/>
      </c>
      <c r="B83" t="str">
        <f>IF(Board!E83&lt;&gt;"",Board!E83,"")</f>
        <v/>
      </c>
      <c r="C83" t="str">
        <f>IF(Board!G83&lt;&gt;"",Board!G83,"")</f>
        <v/>
      </c>
      <c r="D83" t="str">
        <f>IF(Board!H83&lt;&gt;"",Board!H83,"")</f>
        <v/>
      </c>
      <c r="E83" s="4" t="str">
        <f>IF(Board!K83&lt;&gt;"",Board!K83,"")</f>
        <v/>
      </c>
      <c r="F83" s="4"/>
      <c r="G83" s="4"/>
      <c r="H83" s="4" t="str">
        <f ca="1">IF(E83&lt;&gt;"",IF(Board!R83&lt;&gt;"",Board!R83,TODAY()),"")</f>
        <v/>
      </c>
      <c r="I83" t="str">
        <f t="shared" ca="1" si="4"/>
        <v/>
      </c>
    </row>
    <row r="84" spans="1:9" x14ac:dyDescent="0.25">
      <c r="A84" t="str">
        <f>IF(Board!D84&lt;&gt;"",Board!D84,"")</f>
        <v/>
      </c>
      <c r="B84" t="str">
        <f>IF(Board!E84&lt;&gt;"",Board!E84,"")</f>
        <v/>
      </c>
      <c r="C84" t="str">
        <f>IF(Board!G84&lt;&gt;"",Board!G84,"")</f>
        <v/>
      </c>
      <c r="D84" t="str">
        <f>IF(Board!H84&lt;&gt;"",Board!H84,"")</f>
        <v/>
      </c>
      <c r="E84" s="4" t="str">
        <f>IF(Board!K84&lt;&gt;"",Board!K84,"")</f>
        <v/>
      </c>
      <c r="F84" s="4"/>
      <c r="G84" s="4"/>
      <c r="H84" s="4" t="str">
        <f ca="1">IF(E84&lt;&gt;"",IF(Board!R84&lt;&gt;"",Board!R84,TODAY()),"")</f>
        <v/>
      </c>
      <c r="I84" t="str">
        <f t="shared" ca="1" si="4"/>
        <v/>
      </c>
    </row>
    <row r="85" spans="1:9" x14ac:dyDescent="0.25">
      <c r="A85" t="str">
        <f>IF(Board!D85&lt;&gt;"",Board!D85,"")</f>
        <v/>
      </c>
      <c r="B85" t="str">
        <f>IF(Board!E85&lt;&gt;"",Board!E85,"")</f>
        <v/>
      </c>
      <c r="C85" t="str">
        <f>IF(Board!G85&lt;&gt;"",Board!G85,"")</f>
        <v/>
      </c>
      <c r="D85" t="str">
        <f>IF(Board!H85&lt;&gt;"",Board!H85,"")</f>
        <v/>
      </c>
      <c r="E85" s="4" t="str">
        <f>IF(Board!K85&lt;&gt;"",Board!K85,"")</f>
        <v/>
      </c>
      <c r="F85" s="4"/>
      <c r="G85" s="4"/>
      <c r="H85" s="4" t="str">
        <f ca="1">IF(E85&lt;&gt;"",IF(Board!R85&lt;&gt;"",Board!R85,TODAY()),"")</f>
        <v/>
      </c>
      <c r="I85" t="str">
        <f t="shared" ca="1" si="4"/>
        <v/>
      </c>
    </row>
    <row r="86" spans="1:9" x14ac:dyDescent="0.25">
      <c r="A86" t="str">
        <f>IF(Board!D86&lt;&gt;"",Board!D86,"")</f>
        <v/>
      </c>
      <c r="B86" t="str">
        <f>IF(Board!E86&lt;&gt;"",Board!E86,"")</f>
        <v/>
      </c>
      <c r="C86" t="str">
        <f>IF(Board!G86&lt;&gt;"",Board!G86,"")</f>
        <v/>
      </c>
      <c r="D86" t="str">
        <f>IF(Board!H86&lt;&gt;"",Board!H86,"")</f>
        <v/>
      </c>
      <c r="E86" s="4" t="str">
        <f>IF(Board!K86&lt;&gt;"",Board!K86,"")</f>
        <v/>
      </c>
      <c r="F86" s="4"/>
      <c r="G86" s="4"/>
      <c r="H86" s="4" t="str">
        <f ca="1">IF(E86&lt;&gt;"",IF(Board!R86&lt;&gt;"",Board!R86,TODAY()),"")</f>
        <v/>
      </c>
      <c r="I86" t="str">
        <f t="shared" ca="1" si="4"/>
        <v/>
      </c>
    </row>
    <row r="87" spans="1:9" x14ac:dyDescent="0.25">
      <c r="A87" t="str">
        <f>IF(Board!D87&lt;&gt;"",Board!D87,"")</f>
        <v/>
      </c>
      <c r="B87" t="str">
        <f>IF(Board!E87&lt;&gt;"",Board!E87,"")</f>
        <v/>
      </c>
      <c r="C87" t="str">
        <f>IF(Board!G87&lt;&gt;"",Board!G87,"")</f>
        <v/>
      </c>
      <c r="D87" t="str">
        <f>IF(Board!H87&lt;&gt;"",Board!H87,"")</f>
        <v/>
      </c>
      <c r="E87" s="4" t="str">
        <f>IF(Board!K87&lt;&gt;"",Board!K87,"")</f>
        <v/>
      </c>
      <c r="F87" s="4"/>
      <c r="G87" s="4"/>
      <c r="H87" s="4" t="str">
        <f ca="1">IF(E87&lt;&gt;"",IF(Board!R87&lt;&gt;"",Board!R87,TODAY()),"")</f>
        <v/>
      </c>
      <c r="I87" t="str">
        <f t="shared" ca="1" si="4"/>
        <v/>
      </c>
    </row>
    <row r="88" spans="1:9" x14ac:dyDescent="0.25">
      <c r="A88" t="str">
        <f>IF(Board!D88&lt;&gt;"",Board!D88,"")</f>
        <v/>
      </c>
      <c r="B88" t="str">
        <f>IF(Board!E88&lt;&gt;"",Board!E88,"")</f>
        <v/>
      </c>
      <c r="C88" t="str">
        <f>IF(Board!G88&lt;&gt;"",Board!G88,"")</f>
        <v/>
      </c>
      <c r="D88" t="str">
        <f>IF(Board!H88&lt;&gt;"",Board!H88,"")</f>
        <v/>
      </c>
      <c r="E88" s="4" t="str">
        <f>IF(Board!K88&lt;&gt;"",Board!K88,"")</f>
        <v/>
      </c>
      <c r="F88" s="4"/>
      <c r="G88" s="4"/>
      <c r="H88" s="4" t="str">
        <f ca="1">IF(E88&lt;&gt;"",IF(Board!R88&lt;&gt;"",Board!R88,TODAY()),"")</f>
        <v/>
      </c>
      <c r="I88" t="str">
        <f t="shared" ca="1" si="4"/>
        <v/>
      </c>
    </row>
    <row r="89" spans="1:9" x14ac:dyDescent="0.25">
      <c r="A89" t="str">
        <f>IF(Board!D89&lt;&gt;"",Board!D89,"")</f>
        <v/>
      </c>
      <c r="B89" t="str">
        <f>IF(Board!E89&lt;&gt;"",Board!E89,"")</f>
        <v/>
      </c>
      <c r="C89" t="str">
        <f>IF(Board!G89&lt;&gt;"",Board!G89,"")</f>
        <v/>
      </c>
      <c r="D89" t="str">
        <f>IF(Board!H89&lt;&gt;"",Board!H89,"")</f>
        <v/>
      </c>
      <c r="E89" s="4" t="str">
        <f>IF(Board!K89&lt;&gt;"",Board!K89,"")</f>
        <v/>
      </c>
      <c r="F89" s="4"/>
      <c r="G89" s="4"/>
      <c r="H89" s="4" t="str">
        <f ca="1">IF(E89&lt;&gt;"",IF(Board!R89&lt;&gt;"",Board!R89,TODAY()),"")</f>
        <v/>
      </c>
      <c r="I89" t="str">
        <f t="shared" ca="1" si="4"/>
        <v/>
      </c>
    </row>
    <row r="90" spans="1:9" x14ac:dyDescent="0.25">
      <c r="A90" t="str">
        <f>IF(Board!D90&lt;&gt;"",Board!D90,"")</f>
        <v/>
      </c>
      <c r="B90" t="str">
        <f>IF(Board!E90&lt;&gt;"",Board!E90,"")</f>
        <v/>
      </c>
      <c r="C90" t="str">
        <f>IF(Board!G90&lt;&gt;"",Board!G90,"")</f>
        <v/>
      </c>
      <c r="D90" t="str">
        <f>IF(Board!H90&lt;&gt;"",Board!H90,"")</f>
        <v/>
      </c>
      <c r="E90" s="4" t="str">
        <f>IF(Board!K90&lt;&gt;"",Board!K90,"")</f>
        <v/>
      </c>
      <c r="F90" s="4"/>
      <c r="G90" s="4"/>
      <c r="H90" s="4" t="str">
        <f ca="1">IF(E90&lt;&gt;"",IF(Board!R90&lt;&gt;"",Board!R90,TODAY()),"")</f>
        <v/>
      </c>
      <c r="I90" t="str">
        <f t="shared" ca="1" si="4"/>
        <v/>
      </c>
    </row>
    <row r="91" spans="1:9" x14ac:dyDescent="0.25">
      <c r="A91" t="str">
        <f>IF(Board!D91&lt;&gt;"",Board!D91,"")</f>
        <v/>
      </c>
      <c r="B91" t="str">
        <f>IF(Board!E91&lt;&gt;"",Board!E91,"")</f>
        <v/>
      </c>
      <c r="C91" t="str">
        <f>IF(Board!G91&lt;&gt;"",Board!G91,"")</f>
        <v/>
      </c>
      <c r="D91" t="str">
        <f>IF(Board!H91&lt;&gt;"",Board!H91,"")</f>
        <v/>
      </c>
      <c r="E91" s="4" t="str">
        <f>IF(Board!K91&lt;&gt;"",Board!K91,"")</f>
        <v/>
      </c>
      <c r="F91" s="4"/>
      <c r="G91" s="4"/>
      <c r="H91" s="4" t="str">
        <f ca="1">IF(E91&lt;&gt;"",IF(Board!R91&lt;&gt;"",Board!R91,TODAY()),"")</f>
        <v/>
      </c>
      <c r="I91" t="str">
        <f t="shared" ca="1" si="4"/>
        <v/>
      </c>
    </row>
    <row r="92" spans="1:9" x14ac:dyDescent="0.25">
      <c r="A92" t="str">
        <f>IF(Board!D92&lt;&gt;"",Board!D92,"")</f>
        <v/>
      </c>
      <c r="B92" t="str">
        <f>IF(Board!E92&lt;&gt;"",Board!E92,"")</f>
        <v/>
      </c>
      <c r="C92" t="str">
        <f>IF(Board!G92&lt;&gt;"",Board!G92,"")</f>
        <v/>
      </c>
      <c r="D92" t="str">
        <f>IF(Board!H92&lt;&gt;"",Board!H92,"")</f>
        <v/>
      </c>
      <c r="E92" s="4" t="str">
        <f>IF(Board!K92&lt;&gt;"",Board!K92,"")</f>
        <v/>
      </c>
      <c r="F92" s="4"/>
      <c r="G92" s="4"/>
      <c r="H92" s="4" t="str">
        <f ca="1">IF(E92&lt;&gt;"",IF(Board!R92&lt;&gt;"",Board!R92,TODAY()),"")</f>
        <v/>
      </c>
      <c r="I92" t="str">
        <f t="shared" ca="1" si="4"/>
        <v/>
      </c>
    </row>
    <row r="93" spans="1:9" x14ac:dyDescent="0.25">
      <c r="A93" t="str">
        <f>IF(Board!D93&lt;&gt;"",Board!D93,"")</f>
        <v/>
      </c>
      <c r="B93" t="str">
        <f>IF(Board!E93&lt;&gt;"",Board!E93,"")</f>
        <v/>
      </c>
      <c r="C93" t="str">
        <f>IF(Board!G93&lt;&gt;"",Board!G93,"")</f>
        <v/>
      </c>
      <c r="D93" t="str">
        <f>IF(Board!H93&lt;&gt;"",Board!H93,"")</f>
        <v/>
      </c>
      <c r="E93" s="4" t="str">
        <f>IF(Board!K93&lt;&gt;"",Board!K93,"")</f>
        <v/>
      </c>
      <c r="F93" s="4"/>
      <c r="G93" s="4"/>
      <c r="H93" s="4" t="str">
        <f ca="1">IF(E93&lt;&gt;"",IF(Board!R93&lt;&gt;"",Board!R93,TODAY()),"")</f>
        <v/>
      </c>
      <c r="I93" t="str">
        <f t="shared" ca="1" si="4"/>
        <v/>
      </c>
    </row>
    <row r="94" spans="1:9" x14ac:dyDescent="0.25">
      <c r="A94" t="str">
        <f>IF(Board!D94&lt;&gt;"",Board!D94,"")</f>
        <v/>
      </c>
      <c r="B94" t="str">
        <f>IF(Board!E94&lt;&gt;"",Board!E94,"")</f>
        <v/>
      </c>
      <c r="C94" t="str">
        <f>IF(Board!G94&lt;&gt;"",Board!G94,"")</f>
        <v/>
      </c>
      <c r="D94" t="str">
        <f>IF(Board!H94&lt;&gt;"",Board!H94,"")</f>
        <v/>
      </c>
      <c r="E94" s="4" t="str">
        <f>IF(Board!K94&lt;&gt;"",Board!K94,"")</f>
        <v/>
      </c>
      <c r="F94" s="4"/>
      <c r="G94" s="4"/>
      <c r="H94" s="4" t="str">
        <f ca="1">IF(E94&lt;&gt;"",IF(Board!R94&lt;&gt;"",Board!R94,TODAY()),"")</f>
        <v/>
      </c>
      <c r="I94" t="str">
        <f t="shared" ca="1" si="4"/>
        <v/>
      </c>
    </row>
    <row r="95" spans="1:9" x14ac:dyDescent="0.25">
      <c r="A95" t="str">
        <f>IF(Board!D95&lt;&gt;"",Board!D95,"")</f>
        <v/>
      </c>
      <c r="B95" t="str">
        <f>IF(Board!E95&lt;&gt;"",Board!E95,"")</f>
        <v/>
      </c>
      <c r="C95" t="str">
        <f>IF(Board!G95&lt;&gt;"",Board!G95,"")</f>
        <v/>
      </c>
      <c r="D95" t="str">
        <f>IF(Board!H95&lt;&gt;"",Board!H95,"")</f>
        <v/>
      </c>
      <c r="E95" s="4" t="str">
        <f>IF(Board!K95&lt;&gt;"",Board!K95,"")</f>
        <v/>
      </c>
      <c r="F95" s="4"/>
      <c r="G95" s="4"/>
      <c r="H95" s="4" t="str">
        <f ca="1">IF(E95&lt;&gt;"",IF(Board!R95&lt;&gt;"",Board!R95,TODAY()),"")</f>
        <v/>
      </c>
      <c r="I95" t="str">
        <f t="shared" ca="1" si="4"/>
        <v/>
      </c>
    </row>
    <row r="96" spans="1:9" x14ac:dyDescent="0.25">
      <c r="A96" t="str">
        <f>IF(Board!D96&lt;&gt;"",Board!D96,"")</f>
        <v/>
      </c>
      <c r="B96" t="str">
        <f>IF(Board!E96&lt;&gt;"",Board!E96,"")</f>
        <v/>
      </c>
      <c r="C96" t="str">
        <f>IF(Board!G96&lt;&gt;"",Board!G96,"")</f>
        <v/>
      </c>
      <c r="D96" t="str">
        <f>IF(Board!H96&lt;&gt;"",Board!H96,"")</f>
        <v/>
      </c>
      <c r="E96" s="4" t="str">
        <f>IF(Board!K96&lt;&gt;"",Board!K96,"")</f>
        <v/>
      </c>
      <c r="F96" s="4"/>
      <c r="G96" s="4"/>
      <c r="H96" s="4" t="str">
        <f ca="1">IF(E96&lt;&gt;"",IF(Board!R96&lt;&gt;"",Board!R96,TODAY()),"")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election activeCell="P6" sqref="P6"/>
    </sheetView>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25</v>
      </c>
      <c r="G3">
        <f ca="1">IF(F3&lt;&gt;"",IF(F3&lt;&gt;0,F3/COUNTIFS('Days To Done'!$D$3:$D1001,"S",'Days To Done'!$H$3:$H1001,"&gt;="&amp;$B3,'Days To Done'!$H$3:$H1001,"&lt;="&amp;$C3),0),"")</f>
        <v>5</v>
      </c>
      <c r="H3">
        <f ca="1">IF(B3&lt;=TODAY(),SUMIFS('Days To Done'!$I$3:$I1001,'Days To Done'!$D$3:$D1001,"M",'Days To Done'!$H$3:$H1001,"&gt;="&amp;$B3,'Days To Done'!$H$3:$H1001,"&lt;="&amp;$C3),"")</f>
        <v>9</v>
      </c>
      <c r="I3">
        <f ca="1">IF(H3&lt;&gt;"",IF(H3&lt;&gt;0,H3/COUNTIFS('Days To Done'!$D$3:$D1001,"M",'Days To Done'!$H$3:$H1001,"&gt;="&amp;$B3,'Days To Done'!$H$3:$H1001,"&lt;="&amp;$C3),0),"")</f>
        <v>4.5</v>
      </c>
      <c r="J3">
        <f ca="1">IF(B3&lt;=TODAY(),SUMIFS('Days To Done'!$I$3:$I1001,'Days To Done'!$D$3:$D1001,"L",'Days To Done'!$H$3:$H1001,"&gt;="&amp;$B3,'Days To Done'!$H$3:$H1001,"&lt;="&amp;$C3),"")</f>
        <v>16</v>
      </c>
      <c r="K3">
        <f ca="1">IF(J3&lt;&gt;"",IF(J3&lt;&gt;0,J3/COUNTIFS('Days To Done'!$D$3:$D1001,"L",'Days To Done'!$H$3:$H1001,"&gt;="&amp;$B3,'Days To Done'!$H$3:$H1001,"&lt;="&amp;$C3),0),"")</f>
        <v>5.333333333333333</v>
      </c>
      <c r="L3">
        <f ca="1">IF(B3&lt;=TODAY(),SUMIFS('Days To Done'!$I$3:$I1001,'Days To Done'!$D$3:$D1001,"XL",'Days To Done'!$H$3:$H1001,"&gt;="&amp;$B3,'Days To Done'!$H$3:$H1001,"&lt;="&amp;$C3),"")</f>
        <v>5</v>
      </c>
      <c r="M3">
        <f ca="1">IF(L3&lt;&gt;"",IF(L3&lt;&gt;0,L3/COUNTIFS('Days To Done'!$D$3:$D1001,"XL",'Days To Done'!$H$3:$H1001,"&gt;="&amp;$B3,'Days To Done'!$H$3:$H1001,"&lt;="&amp;$C3),0),"")</f>
        <v>2.5</v>
      </c>
    </row>
    <row r="4" spans="1:13" ht="14.45" x14ac:dyDescent="0.3">
      <c r="A4" s="4">
        <f t="shared" ref="A4:A67" si="0">B4</f>
        <v>42813</v>
      </c>
      <c r="B4" s="4">
        <v>42813</v>
      </c>
      <c r="C4" s="4">
        <v>42819</v>
      </c>
      <c r="D4" t="str">
        <f ca="1">IF(B4&lt;=TODAY(),SUMIFS('Days To Done'!$I$3:$I1002,'Days To Done'!$D$3:$D1002,"XS",'Days To Done'!$H$3:$H1002,"&gt;="&amp;$B4,'Days To Done'!$H$3:$H1002,"&lt;="&amp;$C4),"")</f>
        <v/>
      </c>
      <c r="E4" t="str">
        <f ca="1">IF(D4&lt;&gt;"",IF(D4&lt;&gt;0,D4/COUNTIFS('Days To Done'!$D$3:$D1002,"XS",'Days To Done'!$H$3:$H1002,"&gt;="&amp;$B4,'Days To Done'!$H$3:$H1002,"&lt;="&amp;$C4),0),"")</f>
        <v/>
      </c>
      <c r="F4" t="str">
        <f ca="1">IF(B4&lt;=TODAY(),SUMIFS('Days To Done'!$I$3:$I1002,'Days To Done'!$D$3:$D1002,"S",'Days To Done'!$H$3:$H1002,"&gt;="&amp;$B4,'Days To Done'!$H$3:$H1002,"&lt;="&amp;$C4),"")</f>
        <v/>
      </c>
      <c r="G4" t="str">
        <f ca="1">IF(F4&lt;&gt;"",IF(F4&lt;&gt;0,F4/COUNTIFS('Days To Done'!$D$3:$D1002,"S",'Days To Done'!$H$3:$H1002,"&gt;="&amp;$B4,'Days To Done'!$H$3:$H1002,"&lt;="&amp;$C4),0),"")</f>
        <v/>
      </c>
      <c r="H4" t="str">
        <f ca="1">IF(B4&lt;=TODAY(),SUMIFS('Days To Done'!$I$3:$I1002,'Days To Done'!$D$3:$D1002,"M",'Days To Done'!$H$3:$H1002,"&gt;="&amp;$B4,'Days To Done'!$H$3:$H1002,"&lt;="&amp;$C4),"")</f>
        <v/>
      </c>
      <c r="I4" t="str">
        <f ca="1">IF(H4&lt;&gt;"",IF(H4&lt;&gt;0,H4/COUNTIFS('Days To Done'!$D$3:$D1002,"M",'Days To Done'!$H$3:$H1002,"&gt;="&amp;$B4,'Days To Done'!$H$3:$H1002,"&lt;="&amp;$C4),0),"")</f>
        <v/>
      </c>
      <c r="J4" t="str">
        <f ca="1">IF(B4&lt;=TODAY(),SUMIFS('Days To Done'!$I$3:$I1002,'Days To Done'!$D$3:$D1002,"L",'Days To Done'!$H$3:$H1002,"&gt;="&amp;$B4,'Days To Done'!$H$3:$H1002,"&lt;="&amp;$C4),"")</f>
        <v/>
      </c>
      <c r="K4" t="str">
        <f ca="1">IF(J4&lt;&gt;"",IF(J4&lt;&gt;0,J4/COUNTIFS('Days To Done'!$D$3:$D1002,"L",'Days To Done'!$H$3:$H1002,"&gt;="&amp;$B4,'Days To Done'!$H$3:$H1002,"&lt;="&amp;$C4),0),"")</f>
        <v/>
      </c>
      <c r="L4" t="str">
        <f ca="1">IF(B4&lt;=TODAY(),SUMIFS('Days To Done'!$I$3:$I1002,'Days To Done'!$D$3:$D1002,"XL",'Days To Done'!$H$3:$H1002,"&gt;="&amp;$B4,'Days To Done'!$H$3:$H1002,"&lt;="&amp;$C4),"")</f>
        <v/>
      </c>
      <c r="M4" t="str">
        <f ca="1">IF(L4&lt;&gt;"",IF(L4&lt;&gt;0,L4/COUNTIFS('Days To Done'!$D$3:$D1002,"XL",'Days To Done'!$H$3:$H1002,"&gt;="&amp;$B4,'Days To Done'!$H$3:$H1002,"&lt;="&amp;$C4),0),"")</f>
        <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ht="14.45" x14ac:dyDescent="0.3">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7" sqref="D7"/>
    </sheetView>
  </sheetViews>
  <sheetFormatPr defaultRowHeight="15" x14ac:dyDescent="0.25"/>
  <sheetData>
    <row r="1" spans="1:5" x14ac:dyDescent="0.3">
      <c r="A1" t="s">
        <v>58</v>
      </c>
      <c r="D1" t="s">
        <v>59</v>
      </c>
    </row>
    <row r="2" spans="1:5" x14ac:dyDescent="0.3">
      <c r="A2" t="s">
        <v>60</v>
      </c>
      <c r="D2" t="s">
        <v>49</v>
      </c>
      <c r="E2" t="s">
        <v>19</v>
      </c>
    </row>
    <row r="3" spans="1:5" x14ac:dyDescent="0.3">
      <c r="A3" t="s">
        <v>20</v>
      </c>
      <c r="D3" t="s">
        <v>51</v>
      </c>
      <c r="E3" t="s">
        <v>16</v>
      </c>
    </row>
    <row r="4" spans="1:5" x14ac:dyDescent="0.3">
      <c r="A4" t="s">
        <v>15</v>
      </c>
      <c r="D4" t="s">
        <v>53</v>
      </c>
      <c r="E4" t="s">
        <v>18</v>
      </c>
    </row>
    <row r="5" spans="1:5" x14ac:dyDescent="0.3">
      <c r="A5" t="s">
        <v>61</v>
      </c>
      <c r="D5" t="s">
        <v>55</v>
      </c>
      <c r="E5" t="s">
        <v>17</v>
      </c>
    </row>
    <row r="6" spans="1:5" x14ac:dyDescent="0.3">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zoomScale="90" zoomScaleNormal="90" zoomScaleSheetLayoutView="80" zoomScalePageLayoutView="90" workbookViewId="0">
      <selection activeCell="U2" sqref="U2"/>
    </sheetView>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42833</v>
      </c>
      <c r="U2" s="48">
        <f t="array" aca="1" ref="U2:U54" ca="1">FREQUENCY(EndOfWeekDateResults,T2:T54)</f>
        <v>91</v>
      </c>
    </row>
    <row r="3" spans="20:23" ht="14.45" x14ac:dyDescent="0.3">
      <c r="T3" s="59">
        <f t="shared" ref="T3:T34" ca="1" si="0">IF(ISNUMBER(T2),IF(T2+DaysPerThroughputUnit&lt;=MAX(EndOfWeekDateResults),T2+DaysPerThroughputUnit,""),"")</f>
        <v>42840</v>
      </c>
      <c r="U3" s="48">
        <f ca="1"/>
        <v>161</v>
      </c>
    </row>
    <row r="4" spans="20:23" ht="14.45" x14ac:dyDescent="0.3">
      <c r="T4" s="59">
        <f t="shared" ca="1" si="0"/>
        <v>42847</v>
      </c>
      <c r="U4" s="48">
        <f ca="1"/>
        <v>169</v>
      </c>
    </row>
    <row r="5" spans="20:23" ht="14.45" x14ac:dyDescent="0.3">
      <c r="T5" s="59">
        <f t="shared" ca="1" si="0"/>
        <v>42854</v>
      </c>
      <c r="U5" s="48">
        <f ca="1"/>
        <v>71</v>
      </c>
    </row>
    <row r="6" spans="20:23" ht="14.45" x14ac:dyDescent="0.3">
      <c r="T6" s="59">
        <f t="shared" ca="1" si="0"/>
        <v>42861</v>
      </c>
      <c r="U6" s="48">
        <f ca="1"/>
        <v>9</v>
      </c>
    </row>
    <row r="7" spans="20:23" ht="14.45" x14ac:dyDescent="0.3">
      <c r="T7" s="59" t="str">
        <f t="shared" ca="1" si="0"/>
        <v/>
      </c>
      <c r="U7" s="48">
        <f ca="1"/>
        <v>0</v>
      </c>
    </row>
    <row r="8" spans="20:23" ht="14.45" x14ac:dyDescent="0.3">
      <c r="T8" s="59" t="str">
        <f t="shared" ca="1" si="0"/>
        <v/>
      </c>
      <c r="U8" s="48" t="e">
        <f ca="1"/>
        <v>#N/A</v>
      </c>
    </row>
    <row r="9" spans="20:23" ht="14.45" x14ac:dyDescent="0.3">
      <c r="T9" s="59" t="str">
        <f t="shared" ca="1" si="0"/>
        <v/>
      </c>
      <c r="U9" s="48" t="e">
        <f ca="1"/>
        <v>#N/A</v>
      </c>
    </row>
    <row r="10" spans="20:23" ht="14.45" x14ac:dyDescent="0.3">
      <c r="T10" s="59" t="str">
        <f t="shared" ca="1" si="0"/>
        <v/>
      </c>
      <c r="U10" s="48" t="e">
        <f ca="1"/>
        <v>#N/A</v>
      </c>
    </row>
    <row r="11" spans="20:23" ht="14.45" x14ac:dyDescent="0.3">
      <c r="T11" s="59" t="str">
        <f t="shared" ca="1" si="0"/>
        <v/>
      </c>
      <c r="U11" s="48" t="e">
        <f ca="1"/>
        <v>#N/A</v>
      </c>
    </row>
    <row r="12" spans="20:23" ht="14.45" x14ac:dyDescent="0.3">
      <c r="T12" s="59" t="str">
        <f t="shared" ca="1" si="0"/>
        <v/>
      </c>
      <c r="U12" s="48" t="e">
        <f ca="1"/>
        <v>#N/A</v>
      </c>
    </row>
    <row r="13" spans="20:23" ht="14.45" x14ac:dyDescent="0.3">
      <c r="T13" s="59" t="str">
        <f t="shared" ca="1" si="0"/>
        <v/>
      </c>
      <c r="U13" s="48" t="e">
        <f ca="1"/>
        <v>#N/A</v>
      </c>
      <c r="W13" s="4"/>
    </row>
    <row r="14" spans="20:23" ht="14.45" x14ac:dyDescent="0.3">
      <c r="T14" s="59" t="str">
        <f t="shared" ca="1" si="0"/>
        <v/>
      </c>
      <c r="U14" s="48" t="e">
        <f ca="1"/>
        <v>#N/A</v>
      </c>
    </row>
    <row r="15" spans="20:23" ht="14.45" x14ac:dyDescent="0.3">
      <c r="T15" s="59" t="str">
        <f t="shared" ca="1" si="0"/>
        <v/>
      </c>
      <c r="U15" s="48" t="e">
        <f ca="1"/>
        <v>#N/A</v>
      </c>
    </row>
    <row r="16" spans="20:23" ht="14.45" x14ac:dyDescent="0.3">
      <c r="T16" s="59" t="str">
        <f t="shared" ca="1" si="0"/>
        <v/>
      </c>
      <c r="U16" s="48" t="e">
        <f ca="1"/>
        <v>#N/A</v>
      </c>
    </row>
    <row r="17" spans="20:21" ht="14.45" x14ac:dyDescent="0.3">
      <c r="T17" s="59" t="str">
        <f t="shared" ca="1" si="0"/>
        <v/>
      </c>
      <c r="U17" s="48" t="e">
        <f ca="1"/>
        <v>#N/A</v>
      </c>
    </row>
    <row r="18" spans="20:21" ht="14.45" x14ac:dyDescent="0.3">
      <c r="T18" s="59" t="str">
        <f t="shared" ca="1" si="0"/>
        <v/>
      </c>
      <c r="U18" s="48" t="e">
        <f ca="1"/>
        <v>#N/A</v>
      </c>
    </row>
    <row r="19" spans="20:21" ht="14.45" x14ac:dyDescent="0.3">
      <c r="T19" s="59" t="str">
        <f t="shared" ca="1" si="0"/>
        <v/>
      </c>
      <c r="U19" s="48" t="e">
        <f ca="1"/>
        <v>#N/A</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ht="14.45" x14ac:dyDescent="0.3">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8</v>
      </c>
      <c r="D68" s="62">
        <f ca="1">_xlfn.PERCENTILE.INC('Throughput Monte Carlo Weeks'!D$2:D$501,1-$B68)</f>
        <v>18</v>
      </c>
      <c r="E68" s="62">
        <f ca="1">_xlfn.PERCENTILE.INC('Throughput Monte Carlo Weeks'!E$2:E$501,1-$B68)</f>
        <v>27</v>
      </c>
      <c r="F68" s="62">
        <f ca="1">_xlfn.PERCENTILE.INC('Throughput Monte Carlo Weeks'!F$2:F$501,1-$B68)</f>
        <v>37</v>
      </c>
      <c r="G68" s="62">
        <f ca="1">_xlfn.PERCENTILE.INC('Throughput Monte Carlo Weeks'!G$2:G$501,1-$B68)</f>
        <v>46</v>
      </c>
      <c r="H68" s="62">
        <f ca="1">_xlfn.PERCENTILE.INC('Throughput Monte Carlo Weeks'!H$2:H$501,1-$B68)</f>
        <v>56</v>
      </c>
      <c r="I68" s="62">
        <f ca="1">_xlfn.PERCENTILE.INC('Throughput Monte Carlo Weeks'!I$2:I$501,1-$B68)</f>
        <v>66</v>
      </c>
      <c r="J68" s="62">
        <f ca="1">_xlfn.PERCENTILE.INC('Throughput Monte Carlo Weeks'!J$2:J$501,1-$B68)</f>
        <v>76</v>
      </c>
      <c r="K68" s="62">
        <f ca="1">_xlfn.PERCENTILE.INC('Throughput Monte Carlo Weeks'!K$2:K$501,1-$B68)</f>
        <v>85</v>
      </c>
      <c r="L68" s="62">
        <f ca="1">_xlfn.PERCENTILE.INC('Throughput Monte Carlo Weeks'!L$2:L$501,1-$B68)</f>
        <v>95</v>
      </c>
      <c r="M68" s="62">
        <f ca="1">_xlfn.PERCENTILE.INC('Throughput Monte Carlo Weeks'!M$2:M$501,1-$B68)</f>
        <v>105</v>
      </c>
      <c r="N68" s="62">
        <f ca="1">_xlfn.PERCENTILE.INC('Throughput Monte Carlo Weeks'!N$2:N$501,1-$B68)</f>
        <v>115</v>
      </c>
      <c r="O68" s="62">
        <f ca="1">_xlfn.PERCENTILE.INC('Throughput Monte Carlo Weeks'!O$2:O$501,1-$B68)</f>
        <v>124</v>
      </c>
    </row>
    <row r="69" spans="2:15" x14ac:dyDescent="0.25">
      <c r="B69" s="61">
        <f>Forecast!F35</f>
        <v>0.85</v>
      </c>
      <c r="C69" s="62">
        <f ca="1">_xlfn.PERCENTILE.INC('Throughput Monte Carlo Weeks'!C$2:C$501,1-$B69)</f>
        <v>9</v>
      </c>
      <c r="D69" s="62">
        <f ca="1">_xlfn.PERCENTILE.INC('Throughput Monte Carlo Weeks'!D$2:D$501,1-$B69)</f>
        <v>18</v>
      </c>
      <c r="E69" s="62">
        <f ca="1">_xlfn.PERCENTILE.INC('Throughput Monte Carlo Weeks'!E$2:E$501,1-$B69)</f>
        <v>28</v>
      </c>
      <c r="F69" s="62">
        <f ca="1">_xlfn.PERCENTILE.INC('Throughput Monte Carlo Weeks'!F$2:F$501,1-$B69)</f>
        <v>38</v>
      </c>
      <c r="G69" s="62">
        <f ca="1">_xlfn.PERCENTILE.INC('Throughput Monte Carlo Weeks'!G$2:G$501,1-$B69)</f>
        <v>48</v>
      </c>
      <c r="H69" s="62">
        <f ca="1">_xlfn.PERCENTILE.INC('Throughput Monte Carlo Weeks'!H$2:H$501,1-$B69)</f>
        <v>57</v>
      </c>
      <c r="I69" s="62">
        <f ca="1">_xlfn.PERCENTILE.INC('Throughput Monte Carlo Weeks'!I$2:I$501,1-$B69)</f>
        <v>67</v>
      </c>
      <c r="J69" s="62">
        <f ca="1">_xlfn.PERCENTILE.INC('Throughput Monte Carlo Weeks'!J$2:J$501,1-$B69)</f>
        <v>77</v>
      </c>
      <c r="K69" s="62">
        <f ca="1">_xlfn.PERCENTILE.INC('Throughput Monte Carlo Weeks'!K$2:K$501,1-$B69)</f>
        <v>87</v>
      </c>
      <c r="L69" s="62">
        <f ca="1">_xlfn.PERCENTILE.INC('Throughput Monte Carlo Weeks'!L$2:L$501,1-$B69)</f>
        <v>97</v>
      </c>
      <c r="M69" s="62">
        <f ca="1">_xlfn.PERCENTILE.INC('Throughput Monte Carlo Weeks'!M$2:M$501,1-$B69)</f>
        <v>107</v>
      </c>
      <c r="N69" s="62">
        <f ca="1">_xlfn.PERCENTILE.INC('Throughput Monte Carlo Weeks'!N$2:N$501,1-$B69)</f>
        <v>116</v>
      </c>
      <c r="O69" s="62">
        <f ca="1">_xlfn.PERCENTILE.INC('Throughput Monte Carlo Weeks'!O$2:O$501,1-$B69)</f>
        <v>126</v>
      </c>
    </row>
    <row r="70" spans="2:15" x14ac:dyDescent="0.25">
      <c r="B70" s="61">
        <f>Forecast!F36</f>
        <v>0.05</v>
      </c>
      <c r="C70" s="62">
        <f ca="1">_xlfn.PERCENTILE.INC('Throughput Monte Carlo Weeks'!C$2:C$501,1-$B70)</f>
        <v>12</v>
      </c>
      <c r="D70" s="62">
        <f ca="1">_xlfn.PERCENTILE.INC('Throughput Monte Carlo Weeks'!D$2:D$501,1-$B70)</f>
        <v>22</v>
      </c>
      <c r="E70" s="62">
        <f ca="1">_xlfn.PERCENTILE.INC('Throughput Monte Carlo Weeks'!E$2:E$501,1-$B70)</f>
        <v>33</v>
      </c>
      <c r="F70" s="62">
        <f ca="1">_xlfn.PERCENTILE.INC('Throughput Monte Carlo Weeks'!F$2:F$501,1-$B70)</f>
        <v>43</v>
      </c>
      <c r="G70" s="62">
        <f ca="1">_xlfn.PERCENTILE.INC('Throughput Monte Carlo Weeks'!G$2:G$501,1-$B70)</f>
        <v>53.049999999999955</v>
      </c>
      <c r="H70" s="62">
        <f ca="1">_xlfn.PERCENTILE.INC('Throughput Monte Carlo Weeks'!H$2:H$501,1-$B70)</f>
        <v>64</v>
      </c>
      <c r="I70" s="62">
        <f ca="1">_xlfn.PERCENTILE.INC('Throughput Monte Carlo Weeks'!I$2:I$501,1-$B70)</f>
        <v>74.049999999999955</v>
      </c>
      <c r="J70" s="62">
        <f ca="1">_xlfn.PERCENTILE.INC('Throughput Monte Carlo Weeks'!J$2:J$501,1-$B70)</f>
        <v>85</v>
      </c>
      <c r="K70" s="62">
        <f ca="1">_xlfn.PERCENTILE.INC('Throughput Monte Carlo Weeks'!K$2:K$501,1-$B70)</f>
        <v>95</v>
      </c>
      <c r="L70" s="62">
        <f ca="1">_xlfn.PERCENTILE.INC('Throughput Monte Carlo Weeks'!L$2:L$501,1-$B70)</f>
        <v>105</v>
      </c>
      <c r="M70" s="62">
        <f ca="1">_xlfn.PERCENTILE.INC('Throughput Monte Carlo Weeks'!M$2:M$501,1-$B70)</f>
        <v>115</v>
      </c>
      <c r="N70" s="62">
        <f ca="1">_xlfn.PERCENTILE.INC('Throughput Monte Carlo Weeks'!N$2:N$501,1-$B70)</f>
        <v>126</v>
      </c>
      <c r="O70" s="62">
        <f ca="1">_xlfn.PERCENTILE.INC('Throughput Monte Carlo Weeks'!O$2:O$501,1-$B70)</f>
        <v>136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topLeftCell="A13" workbookViewId="0">
      <selection activeCell="R12" sqref="R12"/>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13" t="s">
        <v>63</v>
      </c>
      <c r="B1" s="113"/>
      <c r="C1" s="113"/>
      <c r="D1" s="113"/>
      <c r="E1" s="113"/>
      <c r="F1" s="113"/>
      <c r="G1" s="113"/>
      <c r="H1" s="113"/>
      <c r="I1" s="113"/>
      <c r="J1" s="113"/>
      <c r="K1" s="113"/>
      <c r="L1" s="113"/>
      <c r="M1" s="113"/>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election activeCell="B46" sqref="B46"/>
    </sheetView>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IF(TODAY()&gt;A2,COUNTIFS(Board!D$3:D1000,"SPM"&amp;"*",Board!R$3:R1000,"",Board!I$3:I1000,"&lt;"&amp;A2),"")</f>
        <v>9</v>
      </c>
    </row>
    <row r="3" spans="1:3" ht="14.45" x14ac:dyDescent="0.3">
      <c r="A3" s="59">
        <f ca="1">OFFSET('Monte Carlo'!$D$2,0,ROW(A3)-2)</f>
        <v>42812</v>
      </c>
      <c r="B3" s="47" t="str">
        <f ca="1">IF(TODAY()&gt;A3,COUNTIFS(Board!D$3:D1001,"SPM"&amp;"*",Board!R$3:R1001,"",Board!I$3:I1001,"&lt;"&amp;A3),"")</f>
        <v/>
      </c>
    </row>
    <row r="4" spans="1:3" ht="14.45" x14ac:dyDescent="0.3">
      <c r="A4" s="59">
        <f ca="1">OFFSET('Monte Carlo'!$D$2,0,ROW(A4)-2)</f>
        <v>42819</v>
      </c>
      <c r="B4" s="47" t="str">
        <f ca="1">IF(TODAY()&gt;A4,COUNTIFS(Board!D$3:D1002,"SPM"&amp;"*",Board!R$3:R1002,"",Board!I$3:I1002,"&lt;"&amp;A4),"")</f>
        <v/>
      </c>
    </row>
    <row r="5" spans="1:3" ht="14.45" x14ac:dyDescent="0.3">
      <c r="A5" s="59">
        <f ca="1">OFFSET('Monte Carlo'!$D$2,0,ROW(A5)-2)</f>
        <v>42826</v>
      </c>
      <c r="B5" s="47" t="str">
        <f ca="1">IF(TODAY()&gt;A5,COUNTIFS(Board!D$3:D1003,"SPM"&amp;"*",Board!R$3:R1003,"",Board!I$3:I1003,"&lt;"&amp;A5),"")</f>
        <v/>
      </c>
    </row>
    <row r="6" spans="1:3" ht="14.45" x14ac:dyDescent="0.3">
      <c r="A6" s="59">
        <f ca="1">OFFSET('Monte Carlo'!$D$2,0,ROW(A6)-2)</f>
        <v>42833</v>
      </c>
      <c r="B6" s="47" t="str">
        <f ca="1">IF(TODAY()&gt;A6,COUNTIFS(Board!D$3:D1004,"SPM"&amp;"*",Board!R$3:R1004,"",Board!I$3:I1004,"&lt;"&amp;A6),"")</f>
        <v/>
      </c>
    </row>
    <row r="7" spans="1:3" ht="14.45" x14ac:dyDescent="0.3">
      <c r="A7" s="59">
        <f ca="1">OFFSET('Monte Carlo'!$D$2,0,ROW(A7)-2)</f>
        <v>42840</v>
      </c>
      <c r="B7" s="47" t="str">
        <f ca="1">IF(TODAY()&gt;A7,COUNTIFS(Board!D$3:D1005,"SPM"&amp;"*",Board!R$3:R1005,"",Board!I$3:I1005,"&lt;"&amp;A7),"")</f>
        <v/>
      </c>
    </row>
    <row r="8" spans="1:3" ht="14.45" x14ac:dyDescent="0.3">
      <c r="A8" s="59">
        <f ca="1">OFFSET('Monte Carlo'!$D$2,0,ROW(A8)-2)</f>
        <v>42847</v>
      </c>
      <c r="B8" s="47" t="str">
        <f ca="1">IF(TODAY()&gt;A8,COUNTIFS(Board!D$3:D1006,"SPM"&amp;"*",Board!R$3:R1006,"",Board!I$3:I1006,"&lt;"&amp;A8),"")</f>
        <v/>
      </c>
    </row>
    <row r="9" spans="1:3" ht="14.45" x14ac:dyDescent="0.3">
      <c r="A9" s="59">
        <f ca="1">OFFSET('Monte Carlo'!$D$2,0,ROW(A9)-2)</f>
        <v>42854</v>
      </c>
      <c r="B9" s="47" t="str">
        <f ca="1">IF(TODAY()&gt;A9,COUNTIFS(Board!D$3:D1007,"SPM"&amp;"*",Board!R$3:R1007,"",Board!I$3:I1007,"&lt;"&amp;A9),"")</f>
        <v/>
      </c>
    </row>
    <row r="10" spans="1:3" ht="14.45" x14ac:dyDescent="0.3">
      <c r="A10" s="59">
        <f ca="1">OFFSET('Monte Carlo'!$D$2,0,ROW(A10)-2)</f>
        <v>42861</v>
      </c>
      <c r="B10" s="47" t="str">
        <f ca="1">IF(TODAY()&gt;A10,COUNTIFS(Board!D$3:D1008,"SPM"&amp;"*",Board!R$3:R1008,"",Board!I$3:I1008,"&lt;"&amp;A10),"")</f>
        <v/>
      </c>
    </row>
    <row r="11" spans="1:3" ht="14.45" x14ac:dyDescent="0.3">
      <c r="A11" s="59">
        <f ca="1">OFFSET('Monte Carlo'!$D$2,0,ROW(A11)-2)</f>
        <v>42868</v>
      </c>
      <c r="B11" s="47" t="str">
        <f ca="1">IF(TODAY()&gt;A11,COUNTIFS(Board!D$3:D1009,"SPM"&amp;"*",Board!R$3:R1009,"",Board!I$3:I1009,"&lt;"&amp;A11),"")</f>
        <v/>
      </c>
    </row>
    <row r="12" spans="1:3" ht="14.45" x14ac:dyDescent="0.3">
      <c r="A12" s="59">
        <f ca="1">OFFSET('Monte Carlo'!$D$2,0,ROW(A12)-2)</f>
        <v>42875</v>
      </c>
      <c r="B12" s="47" t="str">
        <f ca="1">IF(TODAY()&gt;A12,COUNTIFS(Board!D$3:D1010,"SPM"&amp;"*",Board!R$3:R1010,"",Board!I$3:I1010,"&lt;"&amp;A12),"")</f>
        <v/>
      </c>
    </row>
    <row r="13" spans="1:3" ht="14.45" x14ac:dyDescent="0.3">
      <c r="A13" s="59">
        <f ca="1">OFFSET('Monte Carlo'!$D$2,0,ROW(A13)-2)</f>
        <v>42882</v>
      </c>
      <c r="B13" s="47" t="str">
        <f ca="1">IF(TODAY()&gt;A13,COUNTIFS(Board!D$3:D1011,"SPM"&amp;"*",Board!R$3:R1011,"",Board!I$3:I1011,"&lt;"&amp;A13),"")</f>
        <v/>
      </c>
    </row>
    <row r="14" spans="1:3" ht="14.45" x14ac:dyDescent="0.3">
      <c r="A14" s="59">
        <f ca="1">OFFSET('Monte Carlo'!$D$2,0,ROW(A14)-2)</f>
        <v>42889</v>
      </c>
      <c r="B14" s="47" t="str">
        <f ca="1">IF(TODAY()&gt;A14,COUNTIFS(Board!D$3:D1012,"SPM"&amp;"*",Board!R$3:R1012,"",Board!I$3:I1012,"&lt;"&amp;A14),"")</f>
        <v/>
      </c>
    </row>
    <row r="15" spans="1:3" ht="14.45" x14ac:dyDescent="0.3">
      <c r="A15" s="59">
        <f ca="1">OFFSET('Monte Carlo'!$D$2,0,ROW(A15)-2)</f>
        <v>42896</v>
      </c>
      <c r="B15" s="47" t="str">
        <f ca="1">IF(TODAY()&gt;A15,COUNTIFS(Board!D$3:D1013,"SPM"&amp;"*",Board!R$3:R1013,"",Board!I$3:I1013,"&lt;"&amp;A15),"")</f>
        <v/>
      </c>
    </row>
    <row r="16" spans="1:3" ht="14.45" x14ac:dyDescent="0.3">
      <c r="A16" s="59">
        <f ca="1">OFFSET('Monte Carlo'!$D$2,0,ROW(A16)-2)</f>
        <v>42903</v>
      </c>
      <c r="B16" s="47" t="str">
        <f ca="1">IF(TODAY()&gt;A16,COUNTIFS(Board!D$3:D1014,"SPM"&amp;"*",Board!R$3:R1014,"",Board!I$3:I1014,"&lt;"&amp;A16),"")</f>
        <v/>
      </c>
    </row>
    <row r="17" spans="1:2" ht="14.45" x14ac:dyDescent="0.3">
      <c r="A17" s="59">
        <f ca="1">OFFSET('Monte Carlo'!$D$2,0,ROW(A17)-2)</f>
        <v>42910</v>
      </c>
      <c r="B17" s="47" t="str">
        <f ca="1">IF(TODAY()&gt;A17,COUNTIFS(Board!D$3:D1015,"SPM"&amp;"*",Board!R$3:R1015,"",Board!I$3:I1015,"&lt;"&amp;A17),"")</f>
        <v/>
      </c>
    </row>
    <row r="18" spans="1:2" ht="14.45" x14ac:dyDescent="0.3">
      <c r="A18" s="59">
        <f ca="1">OFFSET('Monte Carlo'!$D$2,0,ROW(A18)-2)</f>
        <v>42917</v>
      </c>
      <c r="B18" s="47" t="str">
        <f ca="1">IF(TODAY()&gt;A18,COUNTIFS(Board!D$3:D1016,"SPM"&amp;"*",Board!R$3:R1016,"",Board!I$3:I1016,"&lt;"&amp;A18),"")</f>
        <v/>
      </c>
    </row>
    <row r="19" spans="1:2" ht="14.45" x14ac:dyDescent="0.3">
      <c r="A19" s="59">
        <f ca="1">OFFSET('Monte Carlo'!$D$2,0,ROW(A19)-2)</f>
        <v>42924</v>
      </c>
      <c r="B19" s="47" t="str">
        <f ca="1">IF(TODAY()&gt;A19,COUNTIFS(Board!D$3:D1017,"SPM"&amp;"*",Board!R$3:R1017,"",Board!I$3:I1017,"&lt;"&amp;A19),"")</f>
        <v/>
      </c>
    </row>
    <row r="20" spans="1:2" ht="14.45" x14ac:dyDescent="0.3">
      <c r="A20" s="59">
        <f ca="1">OFFSET('Monte Carlo'!$D$2,0,ROW(A20)-2)</f>
        <v>42931</v>
      </c>
      <c r="B20" s="47" t="str">
        <f ca="1">IF(TODAY()&gt;A20,COUNTIFS(Board!D$3:D1018,"SPM"&amp;"*",Board!R$3:R1018,"",Board!I$3:I1018,"&lt;"&amp;A20),"")</f>
        <v/>
      </c>
    </row>
    <row r="21" spans="1:2" ht="14.45" x14ac:dyDescent="0.3">
      <c r="A21" s="59">
        <f ca="1">OFFSET('Monte Carlo'!$D$2,0,ROW(A21)-2)</f>
        <v>42938</v>
      </c>
      <c r="B21" s="47" t="str">
        <f ca="1">IF(TODAY()&gt;A21,COUNTIFS(Board!D$3:D1019,"SPM"&amp;"*",Board!R$3:R1019,"",Board!I$3:I1019,"&lt;"&amp;A21),"")</f>
        <v/>
      </c>
    </row>
    <row r="22" spans="1:2" ht="14.45" x14ac:dyDescent="0.3">
      <c r="A22" s="59">
        <f ca="1">OFFSET('Monte Carlo'!$D$2,0,ROW(A22)-2)</f>
        <v>42945</v>
      </c>
      <c r="B22" s="47" t="str">
        <f ca="1">IF(TODAY()&gt;A22,COUNTIFS(Board!D$3:D1020,"SPM"&amp;"*",Board!R$3:R1020,"",Board!I$3:I1020,"&lt;"&amp;A22),"")</f>
        <v/>
      </c>
    </row>
    <row r="23" spans="1:2" ht="14.45" x14ac:dyDescent="0.3">
      <c r="A23" s="59">
        <f ca="1">OFFSET('Monte Carlo'!$D$2,0,ROW(A23)-2)</f>
        <v>42952</v>
      </c>
      <c r="B23" s="47" t="str">
        <f ca="1">IF(TODAY()&gt;A23,COUNTIFS(Board!D$3:D1021,"SPM"&amp;"*",Board!R$3:R1021,"",Board!I$3:I1021,"&lt;"&amp;A23),"")</f>
        <v/>
      </c>
    </row>
    <row r="24" spans="1:2" ht="14.45" x14ac:dyDescent="0.3">
      <c r="A24" s="59">
        <f ca="1">OFFSET('Monte Carlo'!$D$2,0,ROW(A24)-2)</f>
        <v>42959</v>
      </c>
      <c r="B24" s="47" t="str">
        <f ca="1">IF(TODAY()&gt;A24,COUNTIFS(Board!D$3:D1022,"SPM"&amp;"*",Board!R$3:R1022,"",Board!I$3:I1022,"&lt;"&amp;A24),"")</f>
        <v/>
      </c>
    </row>
    <row r="25" spans="1:2" x14ac:dyDescent="0.25">
      <c r="A25" s="59">
        <f ca="1">OFFSET('Monte Carlo'!$D$2,0,ROW(A25)-2)</f>
        <v>42966</v>
      </c>
      <c r="B25" s="47" t="str">
        <f ca="1">IF(TODAY()&gt;A25,COUNTIFS(Board!D$3:D1023,"SPM"&amp;"*",Board!R$3:R1023,"",Board!I$3:I1023,"&lt;"&amp;A25),"")</f>
        <v/>
      </c>
    </row>
    <row r="26" spans="1:2" x14ac:dyDescent="0.25">
      <c r="A26" s="59">
        <f ca="1">OFFSET('Monte Carlo'!$D$2,0,ROW(A26)-2)</f>
        <v>42973</v>
      </c>
      <c r="B26" s="47" t="str">
        <f ca="1">IF(TODAY()&gt;A26,COUNTIFS(Board!D$3:D1024,"SPM"&amp;"*",Board!R$3:R1024,"",Board!I$3:I1024,"&lt;"&amp;A26),"")</f>
        <v/>
      </c>
    </row>
    <row r="27" spans="1:2" x14ac:dyDescent="0.25">
      <c r="A27" s="59">
        <f ca="1">OFFSET('Monte Carlo'!$D$2,0,ROW(A27)-2)</f>
        <v>42980</v>
      </c>
      <c r="B27" s="47" t="str">
        <f ca="1">IF(TODAY()&gt;A27,COUNTIFS(Board!D$3:D1025,"SPM"&amp;"*",Board!R$3:R1025,"",Board!I$3:I1025,"&lt;"&amp;A27),"")</f>
        <v/>
      </c>
    </row>
    <row r="28" spans="1:2" x14ac:dyDescent="0.25">
      <c r="A28" s="59">
        <f ca="1">OFFSET('Monte Carlo'!$D$2,0,ROW(A28)-2)</f>
        <v>42987</v>
      </c>
      <c r="B28" s="47" t="str">
        <f ca="1">IF(TODAY()&gt;A28,COUNTIFS(Board!D$3:D1026,"SPM"&amp;"*",Board!R$3:R1026,"",Board!I$3:I1026,"&lt;"&amp;A28),"")</f>
        <v/>
      </c>
    </row>
    <row r="29" spans="1:2" x14ac:dyDescent="0.25">
      <c r="A29" s="59">
        <f ca="1">OFFSET('Monte Carlo'!$D$2,0,ROW(A29)-2)</f>
        <v>42994</v>
      </c>
      <c r="B29" s="47" t="str">
        <f ca="1">IF(TODAY()&gt;A29,COUNTIFS(Board!D$3:D1027,"SPM"&amp;"*",Board!R$3:R1027,"",Board!I$3:I1027,"&lt;"&amp;A29),"")</f>
        <v/>
      </c>
    </row>
    <row r="30" spans="1:2" x14ac:dyDescent="0.25">
      <c r="A30" s="59">
        <f ca="1">OFFSET('Monte Carlo'!$D$2,0,ROW(A30)-2)</f>
        <v>43001</v>
      </c>
      <c r="B30" s="47" t="str">
        <f ca="1">IF(TODAY()&gt;A30,COUNTIFS(Board!D$3:D1028,"SPM"&amp;"*",Board!R$3:R1028,"",Board!I$3:I1028,"&lt;"&amp;A30),"")</f>
        <v/>
      </c>
    </row>
    <row r="31" spans="1:2" x14ac:dyDescent="0.25">
      <c r="A31" s="59">
        <f ca="1">OFFSET('Monte Carlo'!$D$2,0,ROW(A31)-2)</f>
        <v>43008</v>
      </c>
      <c r="B31" s="47" t="str">
        <f ca="1">IF(TODAY()&gt;A31,COUNTIFS(Board!D$3:D1029,"SPM"&amp;"*",Board!R$3:R1029,"",Board!I$3:I1029,"&lt;"&amp;A31),"")</f>
        <v/>
      </c>
    </row>
    <row r="32" spans="1:2" x14ac:dyDescent="0.25">
      <c r="A32" s="59">
        <f ca="1">OFFSET('Monte Carlo'!$D$2,0,ROW(A32)-2)</f>
        <v>43015</v>
      </c>
      <c r="B32" s="47" t="str">
        <f ca="1">IF(TODAY()&gt;A32,COUNTIFS(Board!D$3:D1030,"SPM"&amp;"*",Board!R$3:R1030,"",Board!I$3:I1030,"&lt;"&amp;A32),"")</f>
        <v/>
      </c>
    </row>
    <row r="33" spans="1:2" x14ac:dyDescent="0.25">
      <c r="A33" s="59">
        <f ca="1">OFFSET('Monte Carlo'!$D$2,0,ROW(A33)-2)</f>
        <v>43022</v>
      </c>
      <c r="B33" s="47" t="str">
        <f ca="1">IF(TODAY()&gt;A33,COUNTIFS(Board!D$3:D1031,"SPM"&amp;"*",Board!R$3:R1031,"",Board!I$3:I1031,"&lt;"&amp;A33),"")</f>
        <v/>
      </c>
    </row>
    <row r="34" spans="1:2" x14ac:dyDescent="0.25">
      <c r="A34" s="59">
        <f ca="1">OFFSET('Monte Carlo'!$D$2,0,ROW(A34)-2)</f>
        <v>43029</v>
      </c>
      <c r="B34" s="47" t="str">
        <f ca="1">IF(TODAY()&gt;A34,COUNTIFS(Board!D$3:D1032,"SPM"&amp;"*",Board!R$3:R1032,"",Board!I$3:I1032,"&lt;"&amp;A34),"")</f>
        <v/>
      </c>
    </row>
    <row r="35" spans="1:2" x14ac:dyDescent="0.25">
      <c r="A35" s="59">
        <f ca="1">OFFSET('Monte Carlo'!$D$2,0,ROW(A35)-2)</f>
        <v>43036</v>
      </c>
      <c r="B35" s="47" t="str">
        <f ca="1">IF(TODAY()&gt;A35,COUNTIFS(Board!D$3:D1033,"SPM"&amp;"*",Board!R$3:R1033,"",Board!I$3:I1033,"&lt;"&amp;A35),"")</f>
        <v/>
      </c>
    </row>
    <row r="36" spans="1:2" x14ac:dyDescent="0.25">
      <c r="A36" s="59">
        <f ca="1">OFFSET('Monte Carlo'!$D$2,0,ROW(A36)-2)</f>
        <v>43043</v>
      </c>
      <c r="B36" s="47" t="str">
        <f ca="1">IF(TODAY()&gt;A36,COUNTIFS(Board!D$3:D1034,"SPM"&amp;"*",Board!R$3:R1034,"",Board!I$3:I1034,"&lt;"&amp;A36),"")</f>
        <v/>
      </c>
    </row>
    <row r="37" spans="1:2" x14ac:dyDescent="0.25">
      <c r="A37" s="59">
        <f ca="1">OFFSET('Monte Carlo'!$D$2,0,ROW(A37)-2)</f>
        <v>43050</v>
      </c>
      <c r="B37" s="47" t="str">
        <f ca="1">IF(TODAY()&gt;A37,COUNTIFS(Board!D$3:D1035,"SPM"&amp;"*",Board!R$3:R1035,"",Board!I$3:I1035,"&lt;"&amp;A37),"")</f>
        <v/>
      </c>
    </row>
    <row r="38" spans="1:2" x14ac:dyDescent="0.25">
      <c r="A38" s="59">
        <f ca="1">OFFSET('Monte Carlo'!$D$2,0,ROW(A38)-2)</f>
        <v>43057</v>
      </c>
      <c r="B38" s="47" t="str">
        <f ca="1">IF(TODAY()&gt;A38,COUNTIFS(Board!D$3:D1036,"SPM"&amp;"*",Board!R$3:R1036,"",Board!I$3:I1036,"&lt;"&amp;A38),"")</f>
        <v/>
      </c>
    </row>
    <row r="39" spans="1:2" x14ac:dyDescent="0.25">
      <c r="A39" s="59">
        <f ca="1">OFFSET('Monte Carlo'!$D$2,0,ROW(A39)-2)</f>
        <v>43064</v>
      </c>
      <c r="B39" s="47" t="str">
        <f ca="1">IF(TODAY()&gt;A39,COUNTIFS(Board!D$3:D1037,"SPM"&amp;"*",Board!R$3:R1037,"",Board!I$3:I1037,"&lt;"&amp;A39),"")</f>
        <v/>
      </c>
    </row>
    <row r="40" spans="1:2" x14ac:dyDescent="0.25">
      <c r="A40" s="59">
        <f ca="1">OFFSET('Monte Carlo'!$D$2,0,ROW(A40)-2)</f>
        <v>43071</v>
      </c>
      <c r="B40" s="47" t="str">
        <f ca="1">IF(TODAY()&gt;A40,COUNTIFS(Board!D$3:D1038,"SPM"&amp;"*",Board!R$3:R1038,"",Board!I$3:I1038,"&lt;"&amp;A40),"")</f>
        <v/>
      </c>
    </row>
    <row r="41" spans="1:2" x14ac:dyDescent="0.25">
      <c r="A41" s="59">
        <f ca="1">OFFSET('Monte Carlo'!$D$2,0,ROW(A41)-2)</f>
        <v>43078</v>
      </c>
      <c r="B41" s="47" t="str">
        <f ca="1">IF(TODAY()&gt;A41,COUNTIFS(Board!D$3:D1039,"SPM"&amp;"*",Board!R$3:R1039,"",Board!I$3:I1039,"&lt;"&amp;A41),"")</f>
        <v/>
      </c>
    </row>
    <row r="42" spans="1:2" x14ac:dyDescent="0.25">
      <c r="A42" s="59">
        <f ca="1">OFFSET('Monte Carlo'!$D$2,0,ROW(A42)-2)</f>
        <v>43085</v>
      </c>
      <c r="B42" s="47" t="str">
        <f ca="1">IF(TODAY()&gt;A42,COUNTIFS(Board!D$3:D1040,"SPM"&amp;"*",Board!R$3:R1040,"",Board!I$3:I1040,"&lt;"&amp;A42),"")</f>
        <v/>
      </c>
    </row>
    <row r="43" spans="1:2" x14ac:dyDescent="0.25">
      <c r="A43" s="59">
        <f ca="1">OFFSET('Monte Carlo'!$D$2,0,ROW(A43)-2)</f>
        <v>43092</v>
      </c>
      <c r="B43" s="47" t="str">
        <f ca="1">IF(TODAY()&gt;A43,COUNTIFS(Board!D$3:D1041,"SPM"&amp;"*",Board!R$3:R1041,"",Board!I$3:I1041,"&lt;"&amp;A43),"")</f>
        <v/>
      </c>
    </row>
    <row r="44" spans="1:2" x14ac:dyDescent="0.25">
      <c r="A44" s="59">
        <f ca="1">OFFSET('Monte Carlo'!$D$2,0,ROW(A44)-2)</f>
        <v>43099</v>
      </c>
      <c r="B44" s="47" t="str">
        <f ca="1">IF(TODAY()&gt;A44,COUNTIFS(Board!D$3:D1042,"SPM"&amp;"*",Board!R$3:R1042,"",Board!I$3:I1042,"&lt;"&amp;A44),"")</f>
        <v/>
      </c>
    </row>
    <row r="45" spans="1:2" x14ac:dyDescent="0.25">
      <c r="A45" s="59">
        <f ca="1">OFFSET('Monte Carlo'!$D$2,0,ROW(A45)-2)</f>
        <v>43106</v>
      </c>
      <c r="B45" s="47" t="str">
        <f ca="1">IF(TODAY()&gt;A45,COUNTIFS(Board!D$3:D1043,"SPM"&amp;"*",Board!R$3:R1043,"",Board!I$3:I1043,"&lt;"&amp;A45),"")</f>
        <v/>
      </c>
    </row>
    <row r="46" spans="1:2" x14ac:dyDescent="0.25">
      <c r="A46" s="59">
        <f ca="1">OFFSET('Monte Carlo'!$D$2,0,ROW(A46)-2)</f>
        <v>43113</v>
      </c>
      <c r="B46" s="47" t="str">
        <f ca="1">IF(TODAY()&gt;A46,COUNTIFS(Board!D$3:D1044,"SPM"&amp;"*",Board!R$3:R1044,"",Board!I$3:I1044,"&lt;"&amp;A46),"")</f>
        <v/>
      </c>
    </row>
    <row r="47" spans="1:2" x14ac:dyDescent="0.25">
      <c r="A47" s="59">
        <f ca="1">OFFSET('Monte Carlo'!$D$2,0,ROW(A47)-2)</f>
        <v>43120</v>
      </c>
      <c r="B47" s="47" t="str">
        <f ca="1">IF(TODAY()&gt;A47,COUNTIFS(Board!D$3:D1045,"SPM"&amp;"*",Board!R$3:R1045,"",Board!I$3:I1045,"&lt;"&amp;A47),"")</f>
        <v/>
      </c>
    </row>
    <row r="48" spans="1:2" x14ac:dyDescent="0.25">
      <c r="A48" s="59">
        <f ca="1">OFFSET('Monte Carlo'!$D$2,0,ROW(A48)-2)</f>
        <v>43127</v>
      </c>
      <c r="B48" s="47" t="str">
        <f ca="1">IF(TODAY()&gt;A48,COUNTIFS(Board!D$3:D1046,"SPM"&amp;"*",Board!R$3:R1046,"",Board!I$3:I1046,"&lt;"&amp;A48),"")</f>
        <v/>
      </c>
    </row>
    <row r="49" spans="1:2" x14ac:dyDescent="0.25">
      <c r="A49" s="59">
        <f ca="1">OFFSET('Monte Carlo'!$D$2,0,ROW(A49)-2)</f>
        <v>43134</v>
      </c>
      <c r="B49" s="47" t="str">
        <f ca="1">IF(TODAY()&gt;A49,COUNTIFS(Board!D$3:D1047,"SPM"&amp;"*",Board!R$3:R1047,"",Board!I$3:I1047,"&lt;"&amp;A49),"")</f>
        <v/>
      </c>
    </row>
    <row r="50" spans="1:2" x14ac:dyDescent="0.25">
      <c r="A50" s="59">
        <f ca="1">OFFSET('Monte Carlo'!$D$2,0,ROW(A50)-2)</f>
        <v>43141</v>
      </c>
      <c r="B50" s="47" t="str">
        <f ca="1">IF(TODAY()&gt;A50,COUNTIFS(Board!D$3:D1048,"SPM"&amp;"*",Board!R$3:R1048,"",Board!I$3:I1048,"&lt;"&amp;A50),"")</f>
        <v/>
      </c>
    </row>
    <row r="51" spans="1:2" x14ac:dyDescent="0.25">
      <c r="A51" s="59">
        <f ca="1">OFFSET('Monte Carlo'!$D$2,0,ROW(A51)-2)</f>
        <v>43148</v>
      </c>
      <c r="B51" s="47" t="str">
        <f ca="1">IF(TODAY()&gt;A51,COUNTIFS(Board!D$3:D1049,"SPM"&amp;"*",Board!R$3:R1049,"",Board!I$3:I1049,"&lt;"&amp;A51),"")</f>
        <v/>
      </c>
    </row>
    <row r="52" spans="1:2" x14ac:dyDescent="0.25">
      <c r="A52" s="59">
        <f ca="1">OFFSET('Monte Carlo'!$D$2,0,ROW(A52)-2)</f>
        <v>43155</v>
      </c>
      <c r="B52" s="47" t="str">
        <f ca="1">IF(TODAY()&gt;A52,COUNTIFS(Board!D$3:D1050,"SPM"&amp;"*",Board!R$3:R1050,"",Board!I$3:I1050,"&lt;"&amp;A52),"")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election activeCell="E22" sqref="E22"/>
    </sheetView>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6</v>
      </c>
      <c r="C3" s="70">
        <f t="shared" ref="C3:C66" ca="1" si="2">INDEX(D$2:BD$2,1,B3+1)</f>
        <v>42847</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 s="48">
        <f t="shared" ref="E3:AJ3" ca="1" si="3">MAX(0,D3-(IF(SamplesOrEstimateFlag = "Data", INDEX(Samples,RANDBETWEEN(1, TotalCount), 0), RANDBETWEEN(ThroughputLowEstimate,ThroughputHighEstimate))))</f>
        <v>12</v>
      </c>
      <c r="F3" s="48">
        <f t="shared" ca="1" si="3"/>
        <v>10</v>
      </c>
      <c r="G3" s="48">
        <f t="shared" ca="1" si="3"/>
        <v>8</v>
      </c>
      <c r="H3" s="48">
        <f t="shared" ca="1" si="3"/>
        <v>5</v>
      </c>
      <c r="I3" s="48">
        <f t="shared" ca="1" si="3"/>
        <v>3</v>
      </c>
      <c r="J3" s="48">
        <f t="shared" ca="1" si="3"/>
        <v>0</v>
      </c>
      <c r="K3" s="48">
        <f t="shared" ca="1" si="3"/>
        <v>0</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4</v>
      </c>
      <c r="C4" s="70">
        <f t="shared" ca="1" si="2"/>
        <v>42833</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 s="48">
        <f t="shared" ref="E4:AJ4" ca="1" si="6">MAX(0,D4-(IF(SamplesOrEstimateFlag = "Data", INDEX(Samples,RANDBETWEEN(1, TotalCount), 0), RANDBETWEEN(ThroughputLowEstimate,ThroughputHighEstimate))))</f>
        <v>7</v>
      </c>
      <c r="F4" s="48">
        <f t="shared" ca="1" si="6"/>
        <v>4</v>
      </c>
      <c r="G4" s="48">
        <f t="shared" ca="1" si="6"/>
        <v>2</v>
      </c>
      <c r="H4" s="48">
        <f t="shared" ca="1" si="6"/>
        <v>0</v>
      </c>
      <c r="I4" s="48">
        <f t="shared" ca="1" si="6"/>
        <v>0</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7</v>
      </c>
      <c r="C5" s="70">
        <f t="shared" ca="1" si="2"/>
        <v>42854</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 s="48">
        <f t="shared" ref="E5:AJ5" ca="1" si="8">MAX(0,D5-(IF(SamplesOrEstimateFlag = "Data", INDEX(Samples,RANDBETWEEN(1, TotalCount), 0), RANDBETWEEN(ThroughputLowEstimate,ThroughputHighEstimate))))</f>
        <v>13</v>
      </c>
      <c r="F5" s="48">
        <f t="shared" ca="1" si="8"/>
        <v>11</v>
      </c>
      <c r="G5" s="48">
        <f t="shared" ca="1" si="8"/>
        <v>9</v>
      </c>
      <c r="H5" s="48">
        <f t="shared" ca="1" si="8"/>
        <v>7</v>
      </c>
      <c r="I5" s="48">
        <f t="shared" ca="1" si="8"/>
        <v>4</v>
      </c>
      <c r="J5" s="48">
        <f t="shared" ca="1" si="8"/>
        <v>1</v>
      </c>
      <c r="K5" s="48">
        <f t="shared" ca="1" si="8"/>
        <v>0</v>
      </c>
      <c r="L5" s="48">
        <f t="shared" ca="1" si="8"/>
        <v>0</v>
      </c>
      <c r="M5" s="48">
        <f t="shared" ca="1" si="8"/>
        <v>0</v>
      </c>
      <c r="N5" s="48">
        <f t="shared" ca="1" si="8"/>
        <v>0</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7</v>
      </c>
      <c r="C6" s="70">
        <f t="shared" ca="1" si="2"/>
        <v>42854</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6" s="48">
        <f t="shared" ref="E6:AJ6" ca="1" si="10">MAX(0,D6-(IF(SamplesOrEstimateFlag = "Data", INDEX(Samples,RANDBETWEEN(1, TotalCount), 0), RANDBETWEEN(ThroughputLowEstimate,ThroughputHighEstimate))))</f>
        <v>14</v>
      </c>
      <c r="F6" s="48">
        <f t="shared" ca="1" si="10"/>
        <v>12</v>
      </c>
      <c r="G6" s="48">
        <f t="shared" ca="1" si="10"/>
        <v>9</v>
      </c>
      <c r="H6" s="48">
        <f t="shared" ca="1" si="10"/>
        <v>6</v>
      </c>
      <c r="I6" s="48">
        <f t="shared" ca="1" si="10"/>
        <v>4</v>
      </c>
      <c r="J6" s="48">
        <f t="shared" ca="1" si="10"/>
        <v>1</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5</v>
      </c>
      <c r="C7" s="70">
        <f t="shared" ca="1" si="2"/>
        <v>42840</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 s="48">
        <f t="shared" ref="E7:AJ7" ca="1" si="12">MAX(0,D7-(IF(SamplesOrEstimateFlag = "Data", INDEX(Samples,RANDBETWEEN(1, TotalCount), 0), RANDBETWEEN(ThroughputLowEstimate,ThroughputHighEstimate))))</f>
        <v>9</v>
      </c>
      <c r="F7" s="48">
        <f t="shared" ca="1" si="12"/>
        <v>7</v>
      </c>
      <c r="G7" s="48">
        <f t="shared" ca="1" si="12"/>
        <v>4</v>
      </c>
      <c r="H7" s="48">
        <f t="shared" ca="1" si="12"/>
        <v>1</v>
      </c>
      <c r="I7" s="48">
        <f t="shared" ca="1" si="12"/>
        <v>0</v>
      </c>
      <c r="J7" s="48">
        <f t="shared" ca="1" si="12"/>
        <v>0</v>
      </c>
      <c r="K7" s="48">
        <f t="shared" ca="1" si="12"/>
        <v>0</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5</v>
      </c>
      <c r="C8" s="70">
        <f t="shared" ca="1" si="2"/>
        <v>42840</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 s="48">
        <f t="shared" ref="E8:AJ8" ca="1" si="14">MAX(0,D8-(IF(SamplesOrEstimateFlag = "Data", INDEX(Samples,RANDBETWEEN(1, TotalCount), 0), RANDBETWEEN(ThroughputLowEstimate,ThroughputHighEstimate))))</f>
        <v>11</v>
      </c>
      <c r="F8" s="48">
        <f t="shared" ca="1" si="14"/>
        <v>8</v>
      </c>
      <c r="G8" s="48">
        <f t="shared" ca="1" si="14"/>
        <v>5</v>
      </c>
      <c r="H8" s="48">
        <f t="shared" ca="1" si="14"/>
        <v>2</v>
      </c>
      <c r="I8" s="48">
        <f t="shared" ca="1" si="14"/>
        <v>0</v>
      </c>
      <c r="J8" s="48">
        <f t="shared" ca="1" si="14"/>
        <v>0</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6</v>
      </c>
      <c r="C9" s="70">
        <f t="shared" ca="1" si="2"/>
        <v>42847</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 s="48">
        <f t="shared" ref="E9:AJ9" ca="1" si="16">MAX(0,D9-(IF(SamplesOrEstimateFlag = "Data", INDEX(Samples,RANDBETWEEN(1, TotalCount), 0), RANDBETWEEN(ThroughputLowEstimate,ThroughputHighEstimate))))</f>
        <v>10</v>
      </c>
      <c r="F9" s="48">
        <f t="shared" ca="1" si="16"/>
        <v>8</v>
      </c>
      <c r="G9" s="48">
        <f t="shared" ca="1" si="16"/>
        <v>6</v>
      </c>
      <c r="H9" s="48">
        <f t="shared" ca="1" si="16"/>
        <v>4</v>
      </c>
      <c r="I9" s="48">
        <f t="shared" ca="1" si="16"/>
        <v>1</v>
      </c>
      <c r="J9" s="48">
        <f t="shared" ca="1" si="16"/>
        <v>0</v>
      </c>
      <c r="K9" s="48">
        <f t="shared" ca="1" si="16"/>
        <v>0</v>
      </c>
      <c r="L9" s="48">
        <f t="shared" ca="1" si="16"/>
        <v>0</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6</v>
      </c>
      <c r="C10" s="70">
        <f t="shared" ca="1" si="2"/>
        <v>42847</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 s="48">
        <f t="shared" ref="E10:AJ10" ca="1" si="18">MAX(0,D10-(IF(SamplesOrEstimateFlag = "Data", INDEX(Samples,RANDBETWEEN(1, TotalCount), 0), RANDBETWEEN(ThroughputLowEstimate,ThroughputHighEstimate))))</f>
        <v>10</v>
      </c>
      <c r="F10" s="48">
        <f t="shared" ca="1" si="18"/>
        <v>8</v>
      </c>
      <c r="G10" s="48">
        <f t="shared" ca="1" si="18"/>
        <v>6</v>
      </c>
      <c r="H10" s="48">
        <f t="shared" ca="1" si="18"/>
        <v>3</v>
      </c>
      <c r="I10" s="48">
        <f t="shared" ca="1" si="18"/>
        <v>1</v>
      </c>
      <c r="J10" s="48">
        <f t="shared" ca="1" si="18"/>
        <v>0</v>
      </c>
      <c r="K10" s="48">
        <f t="shared" ca="1" si="18"/>
        <v>0</v>
      </c>
      <c r="L10" s="48">
        <f t="shared" ca="1" si="18"/>
        <v>0</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6</v>
      </c>
      <c r="C11" s="70">
        <f t="shared" ca="1" si="2"/>
        <v>42847</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 s="48">
        <f t="shared" ref="E11:AJ11" ca="1" si="20">MAX(0,D11-(IF(SamplesOrEstimateFlag = "Data", INDEX(Samples,RANDBETWEEN(1, TotalCount), 0), RANDBETWEEN(ThroughputLowEstimate,ThroughputHighEstimate))))</f>
        <v>10</v>
      </c>
      <c r="F11" s="48">
        <f t="shared" ca="1" si="20"/>
        <v>8</v>
      </c>
      <c r="G11" s="48">
        <f t="shared" ca="1" si="20"/>
        <v>5</v>
      </c>
      <c r="H11" s="48">
        <f t="shared" ca="1" si="20"/>
        <v>3</v>
      </c>
      <c r="I11" s="48">
        <f t="shared" ca="1" si="20"/>
        <v>1</v>
      </c>
      <c r="J11" s="48">
        <f t="shared" ca="1" si="20"/>
        <v>0</v>
      </c>
      <c r="K11" s="48">
        <f t="shared" ca="1" si="20"/>
        <v>0</v>
      </c>
      <c r="L11" s="48">
        <f t="shared" ca="1" si="20"/>
        <v>0</v>
      </c>
      <c r="M11" s="48">
        <f t="shared" ca="1" si="20"/>
        <v>0</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6</v>
      </c>
      <c r="C12" s="70">
        <f t="shared" ca="1" si="2"/>
        <v>42847</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 s="48">
        <f t="shared" ref="E12:AJ12" ca="1" si="22">MAX(0,D12-(IF(SamplesOrEstimateFlag = "Data", INDEX(Samples,RANDBETWEEN(1, TotalCount), 0), RANDBETWEEN(ThroughputLowEstimate,ThroughputHighEstimate))))</f>
        <v>12</v>
      </c>
      <c r="F12" s="48">
        <f t="shared" ca="1" si="22"/>
        <v>9</v>
      </c>
      <c r="G12" s="48">
        <f t="shared" ca="1" si="22"/>
        <v>7</v>
      </c>
      <c r="H12" s="48">
        <f t="shared" ca="1" si="22"/>
        <v>5</v>
      </c>
      <c r="I12" s="48">
        <f t="shared" ca="1" si="22"/>
        <v>2</v>
      </c>
      <c r="J12" s="48">
        <f t="shared" ca="1" si="22"/>
        <v>0</v>
      </c>
      <c r="K12" s="48">
        <f t="shared" ca="1" si="22"/>
        <v>0</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4</v>
      </c>
      <c r="C13" s="70">
        <f t="shared" ca="1" si="2"/>
        <v>42833</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 s="48">
        <f t="shared" ref="E13:AJ13" ca="1" si="24">MAX(0,D13-(IF(SamplesOrEstimateFlag = "Data", INDEX(Samples,RANDBETWEEN(1, TotalCount), 0), RANDBETWEEN(ThroughputLowEstimate,ThroughputHighEstimate))))</f>
        <v>9</v>
      </c>
      <c r="F13" s="48">
        <f t="shared" ca="1" si="24"/>
        <v>6</v>
      </c>
      <c r="G13" s="48">
        <f t="shared" ca="1" si="24"/>
        <v>3</v>
      </c>
      <c r="H13" s="48">
        <f t="shared" ca="1" si="24"/>
        <v>0</v>
      </c>
      <c r="I13" s="48">
        <f t="shared" ca="1" si="24"/>
        <v>0</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6</v>
      </c>
      <c r="C14" s="70">
        <f t="shared" ca="1" si="2"/>
        <v>42847</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 s="48">
        <f t="shared" ref="E14:AJ14" ca="1" si="26">MAX(0,D14-(IF(SamplesOrEstimateFlag = "Data", INDEX(Samples,RANDBETWEEN(1, TotalCount), 0), RANDBETWEEN(ThroughputLowEstimate,ThroughputHighEstimate))))</f>
        <v>11</v>
      </c>
      <c r="F14" s="48">
        <f t="shared" ca="1" si="26"/>
        <v>9</v>
      </c>
      <c r="G14" s="48">
        <f t="shared" ca="1" si="26"/>
        <v>7</v>
      </c>
      <c r="H14" s="48">
        <f t="shared" ca="1" si="26"/>
        <v>4</v>
      </c>
      <c r="I14" s="48">
        <f t="shared" ca="1" si="26"/>
        <v>1</v>
      </c>
      <c r="J14" s="48">
        <f t="shared" ca="1" si="26"/>
        <v>0</v>
      </c>
      <c r="K14" s="48">
        <f t="shared" ca="1" si="26"/>
        <v>0</v>
      </c>
      <c r="L14" s="48">
        <f t="shared" ca="1" si="26"/>
        <v>0</v>
      </c>
      <c r="M14" s="48">
        <f t="shared" ca="1" si="26"/>
        <v>0</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4</v>
      </c>
      <c r="C15" s="70">
        <f t="shared" ca="1" si="2"/>
        <v>42833</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 s="48">
        <f t="shared" ref="E15:AJ15" ca="1" si="28">MAX(0,D15-(IF(SamplesOrEstimateFlag = "Data", INDEX(Samples,RANDBETWEEN(1, TotalCount), 0), RANDBETWEEN(ThroughputLowEstimate,ThroughputHighEstimate))))</f>
        <v>7</v>
      </c>
      <c r="F15" s="48">
        <f t="shared" ca="1" si="28"/>
        <v>4</v>
      </c>
      <c r="G15" s="48">
        <f t="shared" ca="1" si="28"/>
        <v>1</v>
      </c>
      <c r="H15" s="48">
        <f t="shared" ca="1" si="28"/>
        <v>0</v>
      </c>
      <c r="I15" s="48">
        <f t="shared" ca="1" si="28"/>
        <v>0</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5</v>
      </c>
      <c r="C16" s="70">
        <f t="shared" ca="1" si="2"/>
        <v>42840</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 s="48">
        <f t="shared" ref="E16:AJ16" ca="1" si="30">MAX(0,D16-(IF(SamplesOrEstimateFlag = "Data", INDEX(Samples,RANDBETWEEN(1, TotalCount), 0), RANDBETWEEN(ThroughputLowEstimate,ThroughputHighEstimate))))</f>
        <v>9</v>
      </c>
      <c r="F16" s="48">
        <f t="shared" ca="1" si="30"/>
        <v>6</v>
      </c>
      <c r="G16" s="48">
        <f t="shared" ca="1" si="30"/>
        <v>4</v>
      </c>
      <c r="H16" s="48">
        <f t="shared" ca="1" si="30"/>
        <v>2</v>
      </c>
      <c r="I16" s="48">
        <f t="shared" ca="1" si="30"/>
        <v>0</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5</v>
      </c>
      <c r="C17" s="70">
        <f t="shared" ca="1" si="2"/>
        <v>42840</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 s="48">
        <f t="shared" ref="E17:AJ17" ca="1" si="32">MAX(0,D17-(IF(SamplesOrEstimateFlag = "Data", INDEX(Samples,RANDBETWEEN(1, TotalCount), 0), RANDBETWEEN(ThroughputLowEstimate,ThroughputHighEstimate))))</f>
        <v>8</v>
      </c>
      <c r="F17" s="48">
        <f t="shared" ca="1" si="32"/>
        <v>5</v>
      </c>
      <c r="G17" s="48">
        <f t="shared" ca="1" si="32"/>
        <v>3</v>
      </c>
      <c r="H17" s="48">
        <f t="shared" ca="1" si="32"/>
        <v>1</v>
      </c>
      <c r="I17" s="48">
        <f t="shared" ca="1" si="32"/>
        <v>0</v>
      </c>
      <c r="J17" s="48">
        <f t="shared" ca="1" si="32"/>
        <v>0</v>
      </c>
      <c r="K17" s="48">
        <f t="shared" ca="1" si="32"/>
        <v>0</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4</v>
      </c>
      <c r="C18" s="70">
        <f t="shared" ca="1" si="2"/>
        <v>42833</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 s="48">
        <f t="shared" ref="E18:AJ18" ca="1" si="34">MAX(0,D18-(IF(SamplesOrEstimateFlag = "Data", INDEX(Samples,RANDBETWEEN(1, TotalCount), 0), RANDBETWEEN(ThroughputLowEstimate,ThroughputHighEstimate))))</f>
        <v>9</v>
      </c>
      <c r="F18" s="48">
        <f t="shared" ca="1" si="34"/>
        <v>6</v>
      </c>
      <c r="G18" s="48">
        <f t="shared" ca="1" si="34"/>
        <v>3</v>
      </c>
      <c r="H18" s="48">
        <f t="shared" ca="1" si="34"/>
        <v>0</v>
      </c>
      <c r="I18" s="48">
        <f t="shared" ca="1" si="34"/>
        <v>0</v>
      </c>
      <c r="J18" s="48">
        <f t="shared" ca="1" si="34"/>
        <v>0</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6</v>
      </c>
      <c r="C19" s="70">
        <f t="shared" ca="1" si="2"/>
        <v>42847</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 s="48">
        <f t="shared" ref="E19:AJ19" ca="1" si="36">MAX(0,D19-(IF(SamplesOrEstimateFlag = "Data", INDEX(Samples,RANDBETWEEN(1, TotalCount), 0), RANDBETWEEN(ThroughputLowEstimate,ThroughputHighEstimate))))</f>
        <v>13</v>
      </c>
      <c r="F19" s="48">
        <f t="shared" ca="1" si="36"/>
        <v>10</v>
      </c>
      <c r="G19" s="48">
        <f t="shared" ca="1" si="36"/>
        <v>7</v>
      </c>
      <c r="H19" s="48">
        <f t="shared" ca="1" si="36"/>
        <v>5</v>
      </c>
      <c r="I19" s="48">
        <f t="shared" ca="1" si="36"/>
        <v>2</v>
      </c>
      <c r="J19" s="48">
        <f t="shared" ca="1" si="36"/>
        <v>0</v>
      </c>
      <c r="K19" s="48">
        <f t="shared" ca="1" si="36"/>
        <v>0</v>
      </c>
      <c r="L19" s="48">
        <f t="shared" ca="1" si="36"/>
        <v>0</v>
      </c>
      <c r="M19" s="48">
        <f t="shared" ca="1" si="36"/>
        <v>0</v>
      </c>
      <c r="N19" s="48">
        <f t="shared" ca="1" si="36"/>
        <v>0</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6</v>
      </c>
      <c r="C20" s="70">
        <f t="shared" ca="1" si="2"/>
        <v>42847</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 s="48">
        <f t="shared" ref="E20:AJ20" ca="1" si="38">MAX(0,D20-(IF(SamplesOrEstimateFlag = "Data", INDEX(Samples,RANDBETWEEN(1, TotalCount), 0), RANDBETWEEN(ThroughputLowEstimate,ThroughputHighEstimate))))</f>
        <v>13</v>
      </c>
      <c r="F20" s="48">
        <f t="shared" ca="1" si="38"/>
        <v>10</v>
      </c>
      <c r="G20" s="48">
        <f t="shared" ca="1" si="38"/>
        <v>7</v>
      </c>
      <c r="H20" s="48">
        <f t="shared" ca="1" si="38"/>
        <v>4</v>
      </c>
      <c r="I20" s="48">
        <f t="shared" ca="1" si="38"/>
        <v>1</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7</v>
      </c>
      <c r="C21" s="70">
        <f t="shared" ca="1" si="2"/>
        <v>42854</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1" s="48">
        <f t="shared" ref="E21:AJ21" ca="1" si="40">MAX(0,D21-(IF(SamplesOrEstimateFlag = "Data", INDEX(Samples,RANDBETWEEN(1, TotalCount), 0), RANDBETWEEN(ThroughputLowEstimate,ThroughputHighEstimate))))</f>
        <v>14</v>
      </c>
      <c r="F21" s="48">
        <f t="shared" ca="1" si="40"/>
        <v>12</v>
      </c>
      <c r="G21" s="48">
        <f t="shared" ca="1" si="40"/>
        <v>10</v>
      </c>
      <c r="H21" s="48">
        <f t="shared" ca="1" si="40"/>
        <v>7</v>
      </c>
      <c r="I21" s="48">
        <f t="shared" ca="1" si="40"/>
        <v>4</v>
      </c>
      <c r="J21" s="48">
        <f t="shared" ca="1" si="40"/>
        <v>1</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6</v>
      </c>
      <c r="C22" s="70">
        <f t="shared" ca="1" si="2"/>
        <v>42847</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 s="48">
        <f t="shared" ref="E22:AJ22" ca="1" si="42">MAX(0,D22-(IF(SamplesOrEstimateFlag = "Data", INDEX(Samples,RANDBETWEEN(1, TotalCount), 0), RANDBETWEEN(ThroughputLowEstimate,ThroughputHighEstimate))))</f>
        <v>9</v>
      </c>
      <c r="F22" s="48">
        <f t="shared" ca="1" si="42"/>
        <v>7</v>
      </c>
      <c r="G22" s="48">
        <f t="shared" ca="1" si="42"/>
        <v>5</v>
      </c>
      <c r="H22" s="48">
        <f t="shared" ca="1" si="42"/>
        <v>3</v>
      </c>
      <c r="I22" s="48">
        <f t="shared" ca="1" si="42"/>
        <v>1</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7</v>
      </c>
      <c r="C23" s="70">
        <f t="shared" ca="1" si="2"/>
        <v>42854</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 s="48">
        <f t="shared" ref="E23:AJ23" ca="1" si="44">MAX(0,D23-(IF(SamplesOrEstimateFlag = "Data", INDEX(Samples,RANDBETWEEN(1, TotalCount), 0), RANDBETWEEN(ThroughputLowEstimate,ThroughputHighEstimate))))</f>
        <v>13</v>
      </c>
      <c r="F23" s="48">
        <f t="shared" ca="1" si="44"/>
        <v>10</v>
      </c>
      <c r="G23" s="48">
        <f t="shared" ca="1" si="44"/>
        <v>8</v>
      </c>
      <c r="H23" s="48">
        <f t="shared" ca="1" si="44"/>
        <v>6</v>
      </c>
      <c r="I23" s="48">
        <f t="shared" ca="1" si="44"/>
        <v>4</v>
      </c>
      <c r="J23" s="48">
        <f t="shared" ca="1" si="44"/>
        <v>2</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5</v>
      </c>
      <c r="C24" s="70">
        <f t="shared" ca="1" si="2"/>
        <v>42840</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 s="48">
        <f t="shared" ref="E24:AJ24" ca="1" si="46">MAX(0,D24-(IF(SamplesOrEstimateFlag = "Data", INDEX(Samples,RANDBETWEEN(1, TotalCount), 0), RANDBETWEEN(ThroughputLowEstimate,ThroughputHighEstimate))))</f>
        <v>10</v>
      </c>
      <c r="F24" s="48">
        <f t="shared" ca="1" si="46"/>
        <v>7</v>
      </c>
      <c r="G24" s="48">
        <f t="shared" ca="1" si="46"/>
        <v>4</v>
      </c>
      <c r="H24" s="48">
        <f t="shared" ca="1" si="46"/>
        <v>1</v>
      </c>
      <c r="I24" s="48">
        <f t="shared" ca="1" si="46"/>
        <v>0</v>
      </c>
      <c r="J24" s="48">
        <f t="shared" ca="1" si="46"/>
        <v>0</v>
      </c>
      <c r="K24" s="48">
        <f t="shared" ca="1" si="46"/>
        <v>0</v>
      </c>
      <c r="L24" s="48">
        <f t="shared" ca="1" si="46"/>
        <v>0</v>
      </c>
      <c r="M24" s="48">
        <f t="shared" ca="1" si="46"/>
        <v>0</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ht="14.45" x14ac:dyDescent="0.3">
      <c r="A25">
        <v>23</v>
      </c>
      <c r="B25" s="69">
        <f t="shared" ca="1" si="5"/>
        <v>4</v>
      </c>
      <c r="C25" s="70">
        <f t="shared" ca="1" si="2"/>
        <v>42833</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 s="48">
        <f t="shared" ref="E25:AJ25" ca="1" si="48">MAX(0,D25-(IF(SamplesOrEstimateFlag = "Data", INDEX(Samples,RANDBETWEEN(1, TotalCount), 0), RANDBETWEEN(ThroughputLowEstimate,ThroughputHighEstimate))))</f>
        <v>7</v>
      </c>
      <c r="F25" s="48">
        <f t="shared" ca="1" si="48"/>
        <v>5</v>
      </c>
      <c r="G25" s="48">
        <f t="shared" ca="1" si="48"/>
        <v>2</v>
      </c>
      <c r="H25" s="48">
        <f t="shared" ca="1" si="48"/>
        <v>0</v>
      </c>
      <c r="I25" s="48">
        <f t="shared" ca="1" si="48"/>
        <v>0</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6</v>
      </c>
      <c r="C26" s="70">
        <f t="shared" ca="1" si="2"/>
        <v>42847</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 s="48">
        <f t="shared" ref="E26:AJ26" ca="1" si="50">MAX(0,D26-(IF(SamplesOrEstimateFlag = "Data", INDEX(Samples,RANDBETWEEN(1, TotalCount), 0), RANDBETWEEN(ThroughputLowEstimate,ThroughputHighEstimate))))</f>
        <v>11</v>
      </c>
      <c r="F26" s="48">
        <f t="shared" ca="1" si="50"/>
        <v>8</v>
      </c>
      <c r="G26" s="48">
        <f t="shared" ca="1" si="50"/>
        <v>6</v>
      </c>
      <c r="H26" s="48">
        <f t="shared" ca="1" si="50"/>
        <v>4</v>
      </c>
      <c r="I26" s="48">
        <f t="shared" ca="1" si="50"/>
        <v>2</v>
      </c>
      <c r="J26" s="48">
        <f t="shared" ca="1" si="50"/>
        <v>0</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7</v>
      </c>
      <c r="C27" s="70">
        <f t="shared" ca="1" si="2"/>
        <v>42854</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 s="48">
        <f t="shared" ref="E27:AJ27" ca="1" si="52">MAX(0,D27-(IF(SamplesOrEstimateFlag = "Data", INDEX(Samples,RANDBETWEEN(1, TotalCount), 0), RANDBETWEEN(ThroughputLowEstimate,ThroughputHighEstimate))))</f>
        <v>13</v>
      </c>
      <c r="F27" s="48">
        <f t="shared" ca="1" si="52"/>
        <v>11</v>
      </c>
      <c r="G27" s="48">
        <f t="shared" ca="1" si="52"/>
        <v>9</v>
      </c>
      <c r="H27" s="48">
        <f t="shared" ca="1" si="52"/>
        <v>6</v>
      </c>
      <c r="I27" s="48">
        <f t="shared" ca="1" si="52"/>
        <v>3</v>
      </c>
      <c r="J27" s="48">
        <f t="shared" ca="1" si="52"/>
        <v>1</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5</v>
      </c>
      <c r="C28" s="70">
        <f t="shared" ca="1" si="2"/>
        <v>42840</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 s="48">
        <f t="shared" ref="E28:AJ28" ca="1" si="54">MAX(0,D28-(IF(SamplesOrEstimateFlag = "Data", INDEX(Samples,RANDBETWEEN(1, TotalCount), 0), RANDBETWEEN(ThroughputLowEstimate,ThroughputHighEstimate))))</f>
        <v>8</v>
      </c>
      <c r="F28" s="48">
        <f t="shared" ca="1" si="54"/>
        <v>5</v>
      </c>
      <c r="G28" s="48">
        <f t="shared" ca="1" si="54"/>
        <v>3</v>
      </c>
      <c r="H28" s="48">
        <f t="shared" ca="1" si="54"/>
        <v>1</v>
      </c>
      <c r="I28" s="48">
        <f t="shared" ca="1" si="54"/>
        <v>0</v>
      </c>
      <c r="J28" s="48">
        <f t="shared" ca="1" si="54"/>
        <v>0</v>
      </c>
      <c r="K28" s="48">
        <f t="shared" ca="1" si="54"/>
        <v>0</v>
      </c>
      <c r="L28" s="48">
        <f t="shared" ca="1" si="54"/>
        <v>0</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6</v>
      </c>
      <c r="C29" s="70">
        <f t="shared" ca="1" si="2"/>
        <v>42847</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 s="48">
        <f t="shared" ref="E29:AJ29" ca="1" si="56">MAX(0,D29-(IF(SamplesOrEstimateFlag = "Data", INDEX(Samples,RANDBETWEEN(1, TotalCount), 0), RANDBETWEEN(ThroughputLowEstimate,ThroughputHighEstimate))))</f>
        <v>12</v>
      </c>
      <c r="F29" s="48">
        <f t="shared" ca="1" si="56"/>
        <v>9</v>
      </c>
      <c r="G29" s="48">
        <f t="shared" ca="1" si="56"/>
        <v>7</v>
      </c>
      <c r="H29" s="48">
        <f t="shared" ca="1" si="56"/>
        <v>4</v>
      </c>
      <c r="I29" s="48">
        <f t="shared" ca="1" si="56"/>
        <v>2</v>
      </c>
      <c r="J29" s="48">
        <f t="shared" ca="1" si="56"/>
        <v>0</v>
      </c>
      <c r="K29" s="48">
        <f t="shared" ca="1" si="56"/>
        <v>0</v>
      </c>
      <c r="L29" s="48">
        <f t="shared" ca="1" si="56"/>
        <v>0</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7</v>
      </c>
      <c r="C30" s="70">
        <f t="shared" ca="1" si="2"/>
        <v>42854</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0" s="48">
        <f t="shared" ref="E30:AJ30" ca="1" si="58">MAX(0,D30-(IF(SamplesOrEstimateFlag = "Data", INDEX(Samples,RANDBETWEEN(1, TotalCount), 0), RANDBETWEEN(ThroughputLowEstimate,ThroughputHighEstimate))))</f>
        <v>14</v>
      </c>
      <c r="F30" s="48">
        <f t="shared" ca="1" si="58"/>
        <v>12</v>
      </c>
      <c r="G30" s="48">
        <f t="shared" ca="1" si="58"/>
        <v>9</v>
      </c>
      <c r="H30" s="48">
        <f t="shared" ca="1" si="58"/>
        <v>7</v>
      </c>
      <c r="I30" s="48">
        <f t="shared" ca="1" si="58"/>
        <v>4</v>
      </c>
      <c r="J30" s="48">
        <f t="shared" ca="1" si="58"/>
        <v>1</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7</v>
      </c>
      <c r="C31" s="70">
        <f t="shared" ca="1" si="2"/>
        <v>42854</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 s="48">
        <f t="shared" ref="E31:AJ31" ca="1" si="60">MAX(0,D31-(IF(SamplesOrEstimateFlag = "Data", INDEX(Samples,RANDBETWEEN(1, TotalCount), 0), RANDBETWEEN(ThroughputLowEstimate,ThroughputHighEstimate))))</f>
        <v>12</v>
      </c>
      <c r="F31" s="48">
        <f t="shared" ca="1" si="60"/>
        <v>10</v>
      </c>
      <c r="G31" s="48">
        <f t="shared" ca="1" si="60"/>
        <v>8</v>
      </c>
      <c r="H31" s="48">
        <f t="shared" ca="1" si="60"/>
        <v>6</v>
      </c>
      <c r="I31" s="48">
        <f t="shared" ca="1" si="60"/>
        <v>4</v>
      </c>
      <c r="J31" s="48">
        <f t="shared" ca="1" si="60"/>
        <v>2</v>
      </c>
      <c r="K31" s="48">
        <f t="shared" ca="1" si="60"/>
        <v>0</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8</v>
      </c>
      <c r="C32" s="70">
        <f t="shared" ca="1" si="2"/>
        <v>42861</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2" s="48">
        <f t="shared" ref="E32:AJ32" ca="1" si="62">MAX(0,D32-(IF(SamplesOrEstimateFlag = "Data", INDEX(Samples,RANDBETWEEN(1, TotalCount), 0), RANDBETWEEN(ThroughputLowEstimate,ThroughputHighEstimate))))</f>
        <v>14</v>
      </c>
      <c r="F32" s="48">
        <f t="shared" ca="1" si="62"/>
        <v>12</v>
      </c>
      <c r="G32" s="48">
        <f t="shared" ca="1" si="62"/>
        <v>10</v>
      </c>
      <c r="H32" s="48">
        <f t="shared" ca="1" si="62"/>
        <v>8</v>
      </c>
      <c r="I32" s="48">
        <f t="shared" ca="1" si="62"/>
        <v>6</v>
      </c>
      <c r="J32" s="48">
        <f t="shared" ca="1" si="62"/>
        <v>3</v>
      </c>
      <c r="K32" s="48">
        <f t="shared" ca="1" si="62"/>
        <v>1</v>
      </c>
      <c r="L32" s="48">
        <f t="shared" ca="1" si="62"/>
        <v>0</v>
      </c>
      <c r="M32" s="48">
        <f t="shared" ca="1" si="62"/>
        <v>0</v>
      </c>
      <c r="N32" s="48">
        <f t="shared" ca="1" si="62"/>
        <v>0</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5</v>
      </c>
      <c r="C33" s="70">
        <f t="shared" ca="1" si="2"/>
        <v>42840</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 s="48">
        <f t="shared" ref="E33:AJ33" ca="1" si="64">MAX(0,D33-(IF(SamplesOrEstimateFlag = "Data", INDEX(Samples,RANDBETWEEN(1, TotalCount), 0), RANDBETWEEN(ThroughputLowEstimate,ThroughputHighEstimate))))</f>
        <v>9</v>
      </c>
      <c r="F33" s="48">
        <f t="shared" ca="1" si="64"/>
        <v>7</v>
      </c>
      <c r="G33" s="48">
        <f t="shared" ca="1" si="64"/>
        <v>4</v>
      </c>
      <c r="H33" s="48">
        <f t="shared" ca="1" si="64"/>
        <v>1</v>
      </c>
      <c r="I33" s="48">
        <f t="shared" ca="1" si="64"/>
        <v>0</v>
      </c>
      <c r="J33" s="48">
        <f t="shared" ca="1" si="64"/>
        <v>0</v>
      </c>
      <c r="K33" s="48">
        <f t="shared" ca="1" si="64"/>
        <v>0</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4</v>
      </c>
      <c r="C34" s="70">
        <f t="shared" ca="1" si="2"/>
        <v>42833</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 s="48">
        <f t="shared" ref="E34:AJ34" ca="1" si="66">MAX(0,D34-(IF(SamplesOrEstimateFlag = "Data", INDEX(Samples,RANDBETWEEN(1, TotalCount), 0), RANDBETWEEN(ThroughputLowEstimate,ThroughputHighEstimate))))</f>
        <v>9</v>
      </c>
      <c r="F34" s="48">
        <f t="shared" ca="1" si="66"/>
        <v>6</v>
      </c>
      <c r="G34" s="48">
        <f t="shared" ca="1" si="66"/>
        <v>3</v>
      </c>
      <c r="H34" s="48">
        <f t="shared" ca="1" si="66"/>
        <v>0</v>
      </c>
      <c r="I34" s="48">
        <f t="shared" ca="1" si="66"/>
        <v>0</v>
      </c>
      <c r="J34" s="48">
        <f t="shared" ca="1" si="66"/>
        <v>0</v>
      </c>
      <c r="K34" s="48">
        <f t="shared" ca="1" si="66"/>
        <v>0</v>
      </c>
      <c r="L34" s="48">
        <f t="shared" ca="1" si="66"/>
        <v>0</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5</v>
      </c>
      <c r="C35" s="70">
        <f t="shared" ca="1" si="2"/>
        <v>42840</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 s="48">
        <f t="shared" ref="E35:AJ35" ca="1" si="68">MAX(0,D35-(IF(SamplesOrEstimateFlag = "Data", INDEX(Samples,RANDBETWEEN(1, TotalCount), 0), RANDBETWEEN(ThroughputLowEstimate,ThroughputHighEstimate))))</f>
        <v>8</v>
      </c>
      <c r="F35" s="48">
        <f t="shared" ca="1" si="68"/>
        <v>5</v>
      </c>
      <c r="G35" s="48">
        <f t="shared" ca="1" si="68"/>
        <v>3</v>
      </c>
      <c r="H35" s="48">
        <f t="shared" ca="1" si="68"/>
        <v>1</v>
      </c>
      <c r="I35" s="48">
        <f t="shared" ca="1" si="68"/>
        <v>0</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5</v>
      </c>
      <c r="C36" s="70">
        <f t="shared" ca="1" si="2"/>
        <v>42840</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 s="48">
        <f t="shared" ref="E36:AJ36" ca="1" si="70">MAX(0,D36-(IF(SamplesOrEstimateFlag = "Data", INDEX(Samples,RANDBETWEEN(1, TotalCount), 0), RANDBETWEEN(ThroughputLowEstimate,ThroughputHighEstimate))))</f>
        <v>10</v>
      </c>
      <c r="F36" s="48">
        <f t="shared" ca="1" si="70"/>
        <v>7</v>
      </c>
      <c r="G36" s="48">
        <f t="shared" ca="1" si="70"/>
        <v>4</v>
      </c>
      <c r="H36" s="48">
        <f t="shared" ca="1" si="70"/>
        <v>2</v>
      </c>
      <c r="I36" s="48">
        <f t="shared" ca="1" si="70"/>
        <v>0</v>
      </c>
      <c r="J36" s="48">
        <f t="shared" ca="1" si="70"/>
        <v>0</v>
      </c>
      <c r="K36" s="48">
        <f t="shared" ca="1" si="70"/>
        <v>0</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4</v>
      </c>
      <c r="C37" s="70">
        <f t="shared" ca="1" si="2"/>
        <v>42833</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 s="48">
        <f t="shared" ref="E37:AJ37" ca="1" si="72">MAX(0,D37-(IF(SamplesOrEstimateFlag = "Data", INDEX(Samples,RANDBETWEEN(1, TotalCount), 0), RANDBETWEEN(ThroughputLowEstimate,ThroughputHighEstimate))))</f>
        <v>9</v>
      </c>
      <c r="F37" s="48">
        <f t="shared" ca="1" si="72"/>
        <v>6</v>
      </c>
      <c r="G37" s="48">
        <f t="shared" ca="1" si="72"/>
        <v>3</v>
      </c>
      <c r="H37" s="48">
        <f t="shared" ca="1" si="72"/>
        <v>0</v>
      </c>
      <c r="I37" s="48">
        <f t="shared" ca="1" si="72"/>
        <v>0</v>
      </c>
      <c r="J37" s="48">
        <f t="shared" ca="1" si="72"/>
        <v>0</v>
      </c>
      <c r="K37" s="48">
        <f t="shared" ca="1" si="72"/>
        <v>0</v>
      </c>
      <c r="L37" s="48">
        <f t="shared" ca="1" si="72"/>
        <v>0</v>
      </c>
      <c r="M37" s="48">
        <f t="shared" ca="1" si="72"/>
        <v>0</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5</v>
      </c>
      <c r="C38" s="70">
        <f t="shared" ca="1" si="2"/>
        <v>42840</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 s="48">
        <f t="shared" ref="E38:AJ38" ca="1" si="74">MAX(0,D38-(IF(SamplesOrEstimateFlag = "Data", INDEX(Samples,RANDBETWEEN(1, TotalCount), 0), RANDBETWEEN(ThroughputLowEstimate,ThroughputHighEstimate))))</f>
        <v>10</v>
      </c>
      <c r="F38" s="48">
        <f t="shared" ca="1" si="74"/>
        <v>7</v>
      </c>
      <c r="G38" s="48">
        <f t="shared" ca="1" si="74"/>
        <v>5</v>
      </c>
      <c r="H38" s="48">
        <f t="shared" ca="1" si="74"/>
        <v>3</v>
      </c>
      <c r="I38" s="48">
        <f t="shared" ca="1" si="74"/>
        <v>0</v>
      </c>
      <c r="J38" s="48">
        <f t="shared" ca="1" si="74"/>
        <v>0</v>
      </c>
      <c r="K38" s="48">
        <f t="shared" ca="1" si="74"/>
        <v>0</v>
      </c>
      <c r="L38" s="48">
        <f t="shared" ca="1" si="74"/>
        <v>0</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6</v>
      </c>
      <c r="C39" s="70">
        <f t="shared" ca="1" si="2"/>
        <v>42847</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 s="48">
        <f t="shared" ref="E39:AJ39" ca="1" si="76">MAX(0,D39-(IF(SamplesOrEstimateFlag = "Data", INDEX(Samples,RANDBETWEEN(1, TotalCount), 0), RANDBETWEEN(ThroughputLowEstimate,ThroughputHighEstimate))))</f>
        <v>13</v>
      </c>
      <c r="F39" s="48">
        <f t="shared" ca="1" si="76"/>
        <v>11</v>
      </c>
      <c r="G39" s="48">
        <f t="shared" ca="1" si="76"/>
        <v>8</v>
      </c>
      <c r="H39" s="48">
        <f t="shared" ca="1" si="76"/>
        <v>5</v>
      </c>
      <c r="I39" s="48">
        <f t="shared" ca="1" si="76"/>
        <v>2</v>
      </c>
      <c r="J39" s="48">
        <f t="shared" ca="1" si="76"/>
        <v>0</v>
      </c>
      <c r="K39" s="48">
        <f t="shared" ca="1" si="76"/>
        <v>0</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6</v>
      </c>
      <c r="C40" s="70">
        <f t="shared" ca="1" si="2"/>
        <v>42847</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0" s="48">
        <f t="shared" ref="E40:AJ40" ca="1" si="78">MAX(0,D40-(IF(SamplesOrEstimateFlag = "Data", INDEX(Samples,RANDBETWEEN(1, TotalCount), 0), RANDBETWEEN(ThroughputLowEstimate,ThroughputHighEstimate))))</f>
        <v>13</v>
      </c>
      <c r="F40" s="48">
        <f t="shared" ca="1" si="78"/>
        <v>11</v>
      </c>
      <c r="G40" s="48">
        <f t="shared" ca="1" si="78"/>
        <v>8</v>
      </c>
      <c r="H40" s="48">
        <f t="shared" ca="1" si="78"/>
        <v>5</v>
      </c>
      <c r="I40" s="48">
        <f t="shared" ca="1" si="78"/>
        <v>3</v>
      </c>
      <c r="J40" s="48">
        <f t="shared" ca="1" si="78"/>
        <v>0</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5</v>
      </c>
      <c r="C41" s="70">
        <f t="shared" ca="1" si="2"/>
        <v>42840</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 s="48">
        <f t="shared" ref="E41:AJ41" ca="1" si="80">MAX(0,D41-(IF(SamplesOrEstimateFlag = "Data", INDEX(Samples,RANDBETWEEN(1, TotalCount), 0), RANDBETWEEN(ThroughputLowEstimate,ThroughputHighEstimate))))</f>
        <v>10</v>
      </c>
      <c r="F41" s="48">
        <f t="shared" ca="1" si="80"/>
        <v>8</v>
      </c>
      <c r="G41" s="48">
        <f t="shared" ca="1" si="80"/>
        <v>6</v>
      </c>
      <c r="H41" s="48">
        <f t="shared" ca="1" si="80"/>
        <v>3</v>
      </c>
      <c r="I41" s="48">
        <f t="shared" ca="1" si="80"/>
        <v>0</v>
      </c>
      <c r="J41" s="48">
        <f t="shared" ca="1" si="80"/>
        <v>0</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5</v>
      </c>
      <c r="C42" s="70">
        <f t="shared" ca="1" si="2"/>
        <v>42840</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 s="48">
        <f t="shared" ref="E42:AJ42" ca="1" si="82">MAX(0,D42-(IF(SamplesOrEstimateFlag = "Data", INDEX(Samples,RANDBETWEEN(1, TotalCount), 0), RANDBETWEEN(ThroughputLowEstimate,ThroughputHighEstimate))))</f>
        <v>9</v>
      </c>
      <c r="F42" s="48">
        <f t="shared" ca="1" si="82"/>
        <v>7</v>
      </c>
      <c r="G42" s="48">
        <f t="shared" ca="1" si="82"/>
        <v>5</v>
      </c>
      <c r="H42" s="48">
        <f t="shared" ca="1" si="82"/>
        <v>3</v>
      </c>
      <c r="I42" s="48">
        <f t="shared" ca="1" si="82"/>
        <v>0</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7</v>
      </c>
      <c r="C43" s="70">
        <f t="shared" ca="1" si="2"/>
        <v>42854</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 s="48">
        <f t="shared" ref="E43:AJ43" ca="1" si="84">MAX(0,D43-(IF(SamplesOrEstimateFlag = "Data", INDEX(Samples,RANDBETWEEN(1, TotalCount), 0), RANDBETWEEN(ThroughputLowEstimate,ThroughputHighEstimate))))</f>
        <v>12</v>
      </c>
      <c r="F43" s="48">
        <f t="shared" ca="1" si="84"/>
        <v>10</v>
      </c>
      <c r="G43" s="48">
        <f t="shared" ca="1" si="84"/>
        <v>8</v>
      </c>
      <c r="H43" s="48">
        <f t="shared" ca="1" si="84"/>
        <v>6</v>
      </c>
      <c r="I43" s="48">
        <f t="shared" ca="1" si="84"/>
        <v>4</v>
      </c>
      <c r="J43" s="48">
        <f t="shared" ca="1" si="84"/>
        <v>2</v>
      </c>
      <c r="K43" s="48">
        <f t="shared" ca="1" si="84"/>
        <v>0</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5</v>
      </c>
      <c r="C44" s="70">
        <f t="shared" ca="1" si="2"/>
        <v>42840</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 s="48">
        <f t="shared" ref="E44:AJ44" ca="1" si="86">MAX(0,D44-(IF(SamplesOrEstimateFlag = "Data", INDEX(Samples,RANDBETWEEN(1, TotalCount), 0), RANDBETWEEN(ThroughputLowEstimate,ThroughputHighEstimate))))</f>
        <v>9</v>
      </c>
      <c r="F44" s="48">
        <f t="shared" ca="1" si="86"/>
        <v>7</v>
      </c>
      <c r="G44" s="48">
        <f t="shared" ca="1" si="86"/>
        <v>5</v>
      </c>
      <c r="H44" s="48">
        <f t="shared" ca="1" si="86"/>
        <v>2</v>
      </c>
      <c r="I44" s="48">
        <f t="shared" ca="1" si="86"/>
        <v>0</v>
      </c>
      <c r="J44" s="48">
        <f t="shared" ca="1" si="86"/>
        <v>0</v>
      </c>
      <c r="K44" s="48">
        <f t="shared" ca="1" si="86"/>
        <v>0</v>
      </c>
      <c r="L44" s="48">
        <f t="shared" ca="1" si="86"/>
        <v>0</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5</v>
      </c>
      <c r="C45" s="70">
        <f t="shared" ca="1" si="2"/>
        <v>42840</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 s="48">
        <f t="shared" ref="E45:AJ45" ca="1" si="88">MAX(0,D45-(IF(SamplesOrEstimateFlag = "Data", INDEX(Samples,RANDBETWEEN(1, TotalCount), 0), RANDBETWEEN(ThroughputLowEstimate,ThroughputHighEstimate))))</f>
        <v>10</v>
      </c>
      <c r="F45" s="48">
        <f t="shared" ca="1" si="88"/>
        <v>8</v>
      </c>
      <c r="G45" s="48">
        <f t="shared" ca="1" si="88"/>
        <v>6</v>
      </c>
      <c r="H45" s="48">
        <f t="shared" ca="1" si="88"/>
        <v>3</v>
      </c>
      <c r="I45" s="48">
        <f t="shared" ca="1" si="88"/>
        <v>0</v>
      </c>
      <c r="J45" s="48">
        <f t="shared" ca="1" si="88"/>
        <v>0</v>
      </c>
      <c r="K45" s="48">
        <f t="shared" ca="1" si="88"/>
        <v>0</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8</v>
      </c>
      <c r="C46" s="70">
        <f t="shared" ca="1" si="2"/>
        <v>42861</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 s="48">
        <f t="shared" ref="E46:AJ46" ca="1" si="90">MAX(0,D46-(IF(SamplesOrEstimateFlag = "Data", INDEX(Samples,RANDBETWEEN(1, TotalCount), 0), RANDBETWEEN(ThroughputLowEstimate,ThroughputHighEstimate))))</f>
        <v>14</v>
      </c>
      <c r="F46" s="48">
        <f t="shared" ca="1" si="90"/>
        <v>12</v>
      </c>
      <c r="G46" s="48">
        <f t="shared" ca="1" si="90"/>
        <v>10</v>
      </c>
      <c r="H46" s="48">
        <f t="shared" ca="1" si="90"/>
        <v>8</v>
      </c>
      <c r="I46" s="48">
        <f t="shared" ca="1" si="90"/>
        <v>5</v>
      </c>
      <c r="J46" s="48">
        <f t="shared" ca="1" si="90"/>
        <v>3</v>
      </c>
      <c r="K46" s="48">
        <f t="shared" ca="1" si="90"/>
        <v>1</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7</v>
      </c>
      <c r="C47" s="70">
        <f t="shared" ca="1" si="2"/>
        <v>42854</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 s="48">
        <f t="shared" ref="E47:AJ47" ca="1" si="92">MAX(0,D47-(IF(SamplesOrEstimateFlag = "Data", INDEX(Samples,RANDBETWEEN(1, TotalCount), 0), RANDBETWEEN(ThroughputLowEstimate,ThroughputHighEstimate))))</f>
        <v>13</v>
      </c>
      <c r="F47" s="48">
        <f t="shared" ca="1" si="92"/>
        <v>11</v>
      </c>
      <c r="G47" s="48">
        <f t="shared" ca="1" si="92"/>
        <v>9</v>
      </c>
      <c r="H47" s="48">
        <f t="shared" ca="1" si="92"/>
        <v>7</v>
      </c>
      <c r="I47" s="48">
        <f t="shared" ca="1" si="92"/>
        <v>4</v>
      </c>
      <c r="J47" s="48">
        <f t="shared" ca="1" si="92"/>
        <v>1</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5</v>
      </c>
      <c r="C48" s="70">
        <f t="shared" ca="1" si="2"/>
        <v>42840</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 s="48">
        <f t="shared" ref="E48:AJ48" ca="1" si="94">MAX(0,D48-(IF(SamplesOrEstimateFlag = "Data", INDEX(Samples,RANDBETWEEN(1, TotalCount), 0), RANDBETWEEN(ThroughputLowEstimate,ThroughputHighEstimate))))</f>
        <v>10</v>
      </c>
      <c r="F48" s="48">
        <f t="shared" ca="1" si="94"/>
        <v>7</v>
      </c>
      <c r="G48" s="48">
        <f t="shared" ca="1" si="94"/>
        <v>4</v>
      </c>
      <c r="H48" s="48">
        <f t="shared" ca="1" si="94"/>
        <v>2</v>
      </c>
      <c r="I48" s="48">
        <f t="shared" ca="1" si="94"/>
        <v>0</v>
      </c>
      <c r="J48" s="48">
        <f t="shared" ca="1" si="94"/>
        <v>0</v>
      </c>
      <c r="K48" s="48">
        <f t="shared" ca="1" si="94"/>
        <v>0</v>
      </c>
      <c r="L48" s="48">
        <f t="shared" ca="1" si="94"/>
        <v>0</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5</v>
      </c>
      <c r="C49" s="70">
        <f t="shared" ca="1" si="2"/>
        <v>42840</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 s="48">
        <f t="shared" ref="E49:AJ49" ca="1" si="96">MAX(0,D49-(IF(SamplesOrEstimateFlag = "Data", INDEX(Samples,RANDBETWEEN(1, TotalCount), 0), RANDBETWEEN(ThroughputLowEstimate,ThroughputHighEstimate))))</f>
        <v>9</v>
      </c>
      <c r="F49" s="48">
        <f t="shared" ca="1" si="96"/>
        <v>7</v>
      </c>
      <c r="G49" s="48">
        <f t="shared" ca="1" si="96"/>
        <v>5</v>
      </c>
      <c r="H49" s="48">
        <f t="shared" ca="1" si="96"/>
        <v>2</v>
      </c>
      <c r="I49" s="48">
        <f t="shared" ca="1" si="96"/>
        <v>0</v>
      </c>
      <c r="J49" s="48">
        <f t="shared" ca="1" si="96"/>
        <v>0</v>
      </c>
      <c r="K49" s="48">
        <f t="shared" ca="1" si="96"/>
        <v>0</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7</v>
      </c>
      <c r="C50" s="70">
        <f t="shared" ca="1" si="2"/>
        <v>42854</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0" s="48">
        <f t="shared" ref="E50:AJ50" ca="1" si="98">MAX(0,D50-(IF(SamplesOrEstimateFlag = "Data", INDEX(Samples,RANDBETWEEN(1, TotalCount), 0), RANDBETWEEN(ThroughputLowEstimate,ThroughputHighEstimate))))</f>
        <v>12</v>
      </c>
      <c r="F50" s="48">
        <f t="shared" ca="1" si="98"/>
        <v>9</v>
      </c>
      <c r="G50" s="48">
        <f t="shared" ca="1" si="98"/>
        <v>7</v>
      </c>
      <c r="H50" s="48">
        <f t="shared" ca="1" si="98"/>
        <v>5</v>
      </c>
      <c r="I50" s="48">
        <f t="shared" ca="1" si="98"/>
        <v>3</v>
      </c>
      <c r="J50" s="48">
        <f t="shared" ca="1" si="98"/>
        <v>1</v>
      </c>
      <c r="K50" s="48">
        <f t="shared" ca="1" si="98"/>
        <v>0</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4</v>
      </c>
      <c r="C51" s="70">
        <f t="shared" ca="1" si="2"/>
        <v>42833</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1" s="48">
        <f t="shared" ref="E51:AJ51" ca="1" si="100">MAX(0,D51-(IF(SamplesOrEstimateFlag = "Data", INDEX(Samples,RANDBETWEEN(1, TotalCount), 0), RANDBETWEEN(ThroughputLowEstimate,ThroughputHighEstimate))))</f>
        <v>8</v>
      </c>
      <c r="F51" s="48">
        <f t="shared" ca="1" si="100"/>
        <v>5</v>
      </c>
      <c r="G51" s="48">
        <f t="shared" ca="1" si="100"/>
        <v>2</v>
      </c>
      <c r="H51" s="48">
        <f t="shared" ca="1" si="100"/>
        <v>0</v>
      </c>
      <c r="I51" s="48">
        <f t="shared" ca="1" si="100"/>
        <v>0</v>
      </c>
      <c r="J51" s="48">
        <f t="shared" ca="1" si="100"/>
        <v>0</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7</v>
      </c>
      <c r="C52" s="70">
        <f t="shared" ca="1" si="2"/>
        <v>42854</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52" s="48">
        <f t="shared" ref="E52:AJ52" ca="1" si="102">MAX(0,D52-(IF(SamplesOrEstimateFlag = "Data", INDEX(Samples,RANDBETWEEN(1, TotalCount), 0), RANDBETWEEN(ThroughputLowEstimate,ThroughputHighEstimate))))</f>
        <v>13</v>
      </c>
      <c r="F52" s="48">
        <f t="shared" ca="1" si="102"/>
        <v>11</v>
      </c>
      <c r="G52" s="48">
        <f t="shared" ca="1" si="102"/>
        <v>9</v>
      </c>
      <c r="H52" s="48">
        <f t="shared" ca="1" si="102"/>
        <v>6</v>
      </c>
      <c r="I52" s="48">
        <f t="shared" ca="1" si="102"/>
        <v>3</v>
      </c>
      <c r="J52" s="48">
        <f t="shared" ca="1" si="102"/>
        <v>1</v>
      </c>
      <c r="K52" s="48">
        <f t="shared" ca="1" si="102"/>
        <v>0</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4</v>
      </c>
      <c r="C53" s="70">
        <f t="shared" ca="1" si="2"/>
        <v>42833</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3" s="48">
        <f t="shared" ref="E53:AJ53" ca="1" si="104">MAX(0,D53-(IF(SamplesOrEstimateFlag = "Data", INDEX(Samples,RANDBETWEEN(1, TotalCount), 0), RANDBETWEEN(ThroughputLowEstimate,ThroughputHighEstimate))))</f>
        <v>7</v>
      </c>
      <c r="F53" s="48">
        <f t="shared" ca="1" si="104"/>
        <v>4</v>
      </c>
      <c r="G53" s="48">
        <f t="shared" ca="1" si="104"/>
        <v>2</v>
      </c>
      <c r="H53" s="48">
        <f t="shared" ca="1" si="104"/>
        <v>0</v>
      </c>
      <c r="I53" s="48">
        <f t="shared" ca="1" si="104"/>
        <v>0</v>
      </c>
      <c r="J53" s="48">
        <f t="shared" ca="1" si="104"/>
        <v>0</v>
      </c>
      <c r="K53" s="48">
        <f t="shared" ca="1" si="104"/>
        <v>0</v>
      </c>
      <c r="L53" s="48">
        <f t="shared" ca="1" si="104"/>
        <v>0</v>
      </c>
      <c r="M53" s="48">
        <f t="shared" ca="1" si="104"/>
        <v>0</v>
      </c>
      <c r="N53" s="48">
        <f t="shared" ca="1" si="104"/>
        <v>0</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6</v>
      </c>
      <c r="C54" s="70">
        <f t="shared" ca="1" si="2"/>
        <v>42847</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4" s="48">
        <f t="shared" ref="E54:AJ54" ca="1" si="106">MAX(0,D54-(IF(SamplesOrEstimateFlag = "Data", INDEX(Samples,RANDBETWEEN(1, TotalCount), 0), RANDBETWEEN(ThroughputLowEstimate,ThroughputHighEstimate))))</f>
        <v>10</v>
      </c>
      <c r="F54" s="48">
        <f t="shared" ca="1" si="106"/>
        <v>8</v>
      </c>
      <c r="G54" s="48">
        <f t="shared" ca="1" si="106"/>
        <v>6</v>
      </c>
      <c r="H54" s="48">
        <f t="shared" ca="1" si="106"/>
        <v>3</v>
      </c>
      <c r="I54" s="48">
        <f t="shared" ca="1" si="106"/>
        <v>1</v>
      </c>
      <c r="J54" s="48">
        <f t="shared" ca="1" si="106"/>
        <v>0</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6</v>
      </c>
      <c r="C55" s="70">
        <f t="shared" ca="1" si="2"/>
        <v>42847</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5" s="48">
        <f t="shared" ref="E55:AJ55" ca="1" si="108">MAX(0,D55-(IF(SamplesOrEstimateFlag = "Data", INDEX(Samples,RANDBETWEEN(1, TotalCount), 0), RANDBETWEEN(ThroughputLowEstimate,ThroughputHighEstimate))))</f>
        <v>12</v>
      </c>
      <c r="F55" s="48">
        <f t="shared" ca="1" si="108"/>
        <v>10</v>
      </c>
      <c r="G55" s="48">
        <f t="shared" ca="1" si="108"/>
        <v>8</v>
      </c>
      <c r="H55" s="48">
        <f t="shared" ca="1" si="108"/>
        <v>6</v>
      </c>
      <c r="I55" s="48">
        <f t="shared" ca="1" si="108"/>
        <v>3</v>
      </c>
      <c r="J55" s="48">
        <f t="shared" ca="1" si="108"/>
        <v>0</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5</v>
      </c>
      <c r="C56" s="70">
        <f t="shared" ca="1" si="2"/>
        <v>42840</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6" s="48">
        <f t="shared" ref="E56:AJ56" ca="1" si="110">MAX(0,D56-(IF(SamplesOrEstimateFlag = "Data", INDEX(Samples,RANDBETWEEN(1, TotalCount), 0), RANDBETWEEN(ThroughputLowEstimate,ThroughputHighEstimate))))</f>
        <v>9</v>
      </c>
      <c r="F56" s="48">
        <f t="shared" ca="1" si="110"/>
        <v>7</v>
      </c>
      <c r="G56" s="48">
        <f t="shared" ca="1" si="110"/>
        <v>4</v>
      </c>
      <c r="H56" s="48">
        <f t="shared" ca="1" si="110"/>
        <v>1</v>
      </c>
      <c r="I56" s="48">
        <f t="shared" ca="1" si="110"/>
        <v>0</v>
      </c>
      <c r="J56" s="48">
        <f t="shared" ca="1" si="110"/>
        <v>0</v>
      </c>
      <c r="K56" s="48">
        <f t="shared" ca="1" si="110"/>
        <v>0</v>
      </c>
      <c r="L56" s="48">
        <f t="shared" ca="1" si="110"/>
        <v>0</v>
      </c>
      <c r="M56" s="48">
        <f t="shared" ca="1" si="110"/>
        <v>0</v>
      </c>
      <c r="N56" s="48">
        <f t="shared" ca="1" si="110"/>
        <v>0</v>
      </c>
      <c r="O56" s="48">
        <f t="shared" ca="1" si="110"/>
        <v>0</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6</v>
      </c>
      <c r="C57" s="70">
        <f t="shared" ca="1" si="2"/>
        <v>42847</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7" s="48">
        <f t="shared" ref="E57:AJ57" ca="1" si="112">MAX(0,D57-(IF(SamplesOrEstimateFlag = "Data", INDEX(Samples,RANDBETWEEN(1, TotalCount), 0), RANDBETWEEN(ThroughputLowEstimate,ThroughputHighEstimate))))</f>
        <v>11</v>
      </c>
      <c r="F57" s="48">
        <f t="shared" ca="1" si="112"/>
        <v>8</v>
      </c>
      <c r="G57" s="48">
        <f t="shared" ca="1" si="112"/>
        <v>6</v>
      </c>
      <c r="H57" s="48">
        <f t="shared" ca="1" si="112"/>
        <v>3</v>
      </c>
      <c r="I57" s="48">
        <f t="shared" ca="1" si="112"/>
        <v>1</v>
      </c>
      <c r="J57" s="48">
        <f t="shared" ca="1" si="112"/>
        <v>0</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6</v>
      </c>
      <c r="C58" s="70">
        <f t="shared" ca="1" si="2"/>
        <v>42847</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8" s="48">
        <f t="shared" ref="E58:AJ58" ca="1" si="114">MAX(0,D58-(IF(SamplesOrEstimateFlag = "Data", INDEX(Samples,RANDBETWEEN(1, TotalCount), 0), RANDBETWEEN(ThroughputLowEstimate,ThroughputHighEstimate))))</f>
        <v>11</v>
      </c>
      <c r="F58" s="48">
        <f t="shared" ca="1" si="114"/>
        <v>8</v>
      </c>
      <c r="G58" s="48">
        <f t="shared" ca="1" si="114"/>
        <v>6</v>
      </c>
      <c r="H58" s="48">
        <f t="shared" ca="1" si="114"/>
        <v>4</v>
      </c>
      <c r="I58" s="48">
        <f t="shared" ca="1" si="114"/>
        <v>2</v>
      </c>
      <c r="J58" s="48">
        <f t="shared" ca="1" si="114"/>
        <v>0</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4</v>
      </c>
      <c r="C59" s="70">
        <f t="shared" ca="1" si="2"/>
        <v>42833</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9" s="48">
        <f t="shared" ref="E59:AJ59" ca="1" si="116">MAX(0,D59-(IF(SamplesOrEstimateFlag = "Data", INDEX(Samples,RANDBETWEEN(1, TotalCount), 0), RANDBETWEEN(ThroughputLowEstimate,ThroughputHighEstimate))))</f>
        <v>7</v>
      </c>
      <c r="F59" s="48">
        <f t="shared" ca="1" si="116"/>
        <v>5</v>
      </c>
      <c r="G59" s="48">
        <f t="shared" ca="1" si="116"/>
        <v>3</v>
      </c>
      <c r="H59" s="48">
        <f t="shared" ca="1" si="116"/>
        <v>0</v>
      </c>
      <c r="I59" s="48">
        <f t="shared" ca="1" si="116"/>
        <v>0</v>
      </c>
      <c r="J59" s="48">
        <f t="shared" ca="1" si="116"/>
        <v>0</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6</v>
      </c>
      <c r="C60" s="70">
        <f t="shared" ca="1" si="2"/>
        <v>42847</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0" s="48">
        <f t="shared" ref="E60:AJ60" ca="1" si="118">MAX(0,D60-(IF(SamplesOrEstimateFlag = "Data", INDEX(Samples,RANDBETWEEN(1, TotalCount), 0), RANDBETWEEN(ThroughputLowEstimate,ThroughputHighEstimate))))</f>
        <v>11</v>
      </c>
      <c r="F60" s="48">
        <f t="shared" ca="1" si="118"/>
        <v>9</v>
      </c>
      <c r="G60" s="48">
        <f t="shared" ca="1" si="118"/>
        <v>7</v>
      </c>
      <c r="H60" s="48">
        <f t="shared" ca="1" si="118"/>
        <v>4</v>
      </c>
      <c r="I60" s="48">
        <f t="shared" ca="1" si="118"/>
        <v>2</v>
      </c>
      <c r="J60" s="48">
        <f t="shared" ca="1" si="118"/>
        <v>0</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4</v>
      </c>
      <c r="C61" s="70">
        <f t="shared" ca="1" si="2"/>
        <v>42833</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1" s="48">
        <f t="shared" ref="E61:AJ61" ca="1" si="120">MAX(0,D61-(IF(SamplesOrEstimateFlag = "Data", INDEX(Samples,RANDBETWEEN(1, TotalCount), 0), RANDBETWEEN(ThroughputLowEstimate,ThroughputHighEstimate))))</f>
        <v>8</v>
      </c>
      <c r="F61" s="48">
        <f t="shared" ca="1" si="120"/>
        <v>5</v>
      </c>
      <c r="G61" s="48">
        <f t="shared" ca="1" si="120"/>
        <v>2</v>
      </c>
      <c r="H61" s="48">
        <f t="shared" ca="1" si="120"/>
        <v>0</v>
      </c>
      <c r="I61" s="48">
        <f t="shared" ca="1" si="120"/>
        <v>0</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4</v>
      </c>
      <c r="C62" s="70">
        <f t="shared" ca="1" si="2"/>
        <v>42833</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2" s="48">
        <f t="shared" ref="E62:AJ62" ca="1" si="122">MAX(0,D62-(IF(SamplesOrEstimateFlag = "Data", INDEX(Samples,RANDBETWEEN(1, TotalCount), 0), RANDBETWEEN(ThroughputLowEstimate,ThroughputHighEstimate))))</f>
        <v>7</v>
      </c>
      <c r="F62" s="48">
        <f t="shared" ca="1" si="122"/>
        <v>5</v>
      </c>
      <c r="G62" s="48">
        <f t="shared" ca="1" si="122"/>
        <v>3</v>
      </c>
      <c r="H62" s="48">
        <f t="shared" ca="1" si="122"/>
        <v>0</v>
      </c>
      <c r="I62" s="48">
        <f t="shared" ca="1" si="122"/>
        <v>0</v>
      </c>
      <c r="J62" s="48">
        <f t="shared" ca="1" si="122"/>
        <v>0</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5</v>
      </c>
      <c r="C63" s="70">
        <f t="shared" ca="1" si="2"/>
        <v>42840</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3" s="48">
        <f t="shared" ref="E63:AJ63" ca="1" si="124">MAX(0,D63-(IF(SamplesOrEstimateFlag = "Data", INDEX(Samples,RANDBETWEEN(1, TotalCount), 0), RANDBETWEEN(ThroughputLowEstimate,ThroughputHighEstimate))))</f>
        <v>9</v>
      </c>
      <c r="F63" s="48">
        <f t="shared" ca="1" si="124"/>
        <v>7</v>
      </c>
      <c r="G63" s="48">
        <f t="shared" ca="1" si="124"/>
        <v>4</v>
      </c>
      <c r="H63" s="48">
        <f t="shared" ca="1" si="124"/>
        <v>2</v>
      </c>
      <c r="I63" s="48">
        <f t="shared" ca="1" si="124"/>
        <v>0</v>
      </c>
      <c r="J63" s="48">
        <f t="shared" ca="1" si="124"/>
        <v>0</v>
      </c>
      <c r="K63" s="48">
        <f t="shared" ca="1" si="124"/>
        <v>0</v>
      </c>
      <c r="L63" s="48">
        <f t="shared" ca="1" si="124"/>
        <v>0</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5</v>
      </c>
      <c r="C64" s="70">
        <f t="shared" ca="1" si="2"/>
        <v>42840</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4" s="48">
        <f t="shared" ref="E64:AJ64" ca="1" si="126">MAX(0,D64-(IF(SamplesOrEstimateFlag = "Data", INDEX(Samples,RANDBETWEEN(1, TotalCount), 0), RANDBETWEEN(ThroughputLowEstimate,ThroughputHighEstimate))))</f>
        <v>8</v>
      </c>
      <c r="F64" s="48">
        <f t="shared" ca="1" si="126"/>
        <v>5</v>
      </c>
      <c r="G64" s="48">
        <f t="shared" ca="1" si="126"/>
        <v>3</v>
      </c>
      <c r="H64" s="48">
        <f t="shared" ca="1" si="126"/>
        <v>1</v>
      </c>
      <c r="I64" s="48">
        <f t="shared" ca="1" si="126"/>
        <v>0</v>
      </c>
      <c r="J64" s="48">
        <f t="shared" ca="1" si="126"/>
        <v>0</v>
      </c>
      <c r="K64" s="48">
        <f t="shared" ca="1" si="126"/>
        <v>0</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5</v>
      </c>
      <c r="C65" s="70">
        <f t="shared" ca="1" si="2"/>
        <v>42840</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5" s="48">
        <f t="shared" ref="E65:AJ65" ca="1" si="128">MAX(0,D65-(IF(SamplesOrEstimateFlag = "Data", INDEX(Samples,RANDBETWEEN(1, TotalCount), 0), RANDBETWEEN(ThroughputLowEstimate,ThroughputHighEstimate))))</f>
        <v>9</v>
      </c>
      <c r="F65" s="48">
        <f t="shared" ca="1" si="128"/>
        <v>6</v>
      </c>
      <c r="G65" s="48">
        <f t="shared" ca="1" si="128"/>
        <v>4</v>
      </c>
      <c r="H65" s="48">
        <f t="shared" ca="1" si="128"/>
        <v>1</v>
      </c>
      <c r="I65" s="48">
        <f t="shared" ca="1" si="128"/>
        <v>0</v>
      </c>
      <c r="J65" s="48">
        <f t="shared" ca="1" si="128"/>
        <v>0</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5</v>
      </c>
      <c r="C66" s="70">
        <f t="shared" ca="1" si="2"/>
        <v>42840</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6" s="48">
        <f t="shared" ref="E66:AJ66" ca="1" si="130">MAX(0,D66-(IF(SamplesOrEstimateFlag = "Data", INDEX(Samples,RANDBETWEEN(1, TotalCount), 0), RANDBETWEEN(ThroughputLowEstimate,ThroughputHighEstimate))))</f>
        <v>10</v>
      </c>
      <c r="F66" s="48">
        <f t="shared" ca="1" si="130"/>
        <v>8</v>
      </c>
      <c r="G66" s="48">
        <f t="shared" ca="1" si="130"/>
        <v>5</v>
      </c>
      <c r="H66" s="48">
        <f t="shared" ca="1" si="130"/>
        <v>2</v>
      </c>
      <c r="I66" s="48">
        <f t="shared" ca="1" si="130"/>
        <v>0</v>
      </c>
      <c r="J66" s="48">
        <f t="shared" ca="1" si="130"/>
        <v>0</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4</v>
      </c>
      <c r="C67" s="70">
        <f t="shared" ref="C67:C130" ca="1" si="132">INDEX(D$2:BD$2,1,B67+1)</f>
        <v>42833</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7" s="48">
        <f t="shared" ref="E67:AJ67" ca="1" si="133">MAX(0,D67-(IF(SamplesOrEstimateFlag = "Data", INDEX(Samples,RANDBETWEEN(1, TotalCount), 0), RANDBETWEEN(ThroughputLowEstimate,ThroughputHighEstimate))))</f>
        <v>8</v>
      </c>
      <c r="F67" s="48">
        <f t="shared" ca="1" si="133"/>
        <v>6</v>
      </c>
      <c r="G67" s="48">
        <f t="shared" ca="1" si="133"/>
        <v>3</v>
      </c>
      <c r="H67" s="48">
        <f t="shared" ca="1" si="133"/>
        <v>0</v>
      </c>
      <c r="I67" s="48">
        <f t="shared" ca="1" si="133"/>
        <v>0</v>
      </c>
      <c r="J67" s="48">
        <f t="shared" ca="1" si="133"/>
        <v>0</v>
      </c>
      <c r="K67" s="48">
        <f t="shared" ca="1" si="133"/>
        <v>0</v>
      </c>
      <c r="L67" s="48">
        <f t="shared" ca="1" si="133"/>
        <v>0</v>
      </c>
      <c r="M67" s="48">
        <f t="shared" ca="1" si="133"/>
        <v>0</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6</v>
      </c>
      <c r="C68" s="70">
        <f t="shared" ca="1" si="132"/>
        <v>42847</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8" s="48">
        <f t="shared" ref="E68:AJ68" ca="1" si="136">MAX(0,D68-(IF(SamplesOrEstimateFlag = "Data", INDEX(Samples,RANDBETWEEN(1, TotalCount), 0), RANDBETWEEN(ThroughputLowEstimate,ThroughputHighEstimate))))</f>
        <v>11</v>
      </c>
      <c r="F68" s="48">
        <f t="shared" ca="1" si="136"/>
        <v>9</v>
      </c>
      <c r="G68" s="48">
        <f t="shared" ca="1" si="136"/>
        <v>7</v>
      </c>
      <c r="H68" s="48">
        <f t="shared" ca="1" si="136"/>
        <v>4</v>
      </c>
      <c r="I68" s="48">
        <f t="shared" ca="1" si="136"/>
        <v>1</v>
      </c>
      <c r="J68" s="48">
        <f t="shared" ca="1" si="136"/>
        <v>0</v>
      </c>
      <c r="K68" s="48">
        <f t="shared" ca="1" si="136"/>
        <v>0</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7</v>
      </c>
      <c r="C69" s="70">
        <f t="shared" ca="1" si="132"/>
        <v>42854</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69" s="48">
        <f t="shared" ref="E69:AJ69" ca="1" si="138">MAX(0,D69-(IF(SamplesOrEstimateFlag = "Data", INDEX(Samples,RANDBETWEEN(1, TotalCount), 0), RANDBETWEEN(ThroughputLowEstimate,ThroughputHighEstimate))))</f>
        <v>14</v>
      </c>
      <c r="F69" s="48">
        <f t="shared" ca="1" si="138"/>
        <v>12</v>
      </c>
      <c r="G69" s="48">
        <f t="shared" ca="1" si="138"/>
        <v>10</v>
      </c>
      <c r="H69" s="48">
        <f t="shared" ca="1" si="138"/>
        <v>7</v>
      </c>
      <c r="I69" s="48">
        <f t="shared" ca="1" si="138"/>
        <v>4</v>
      </c>
      <c r="J69" s="48">
        <f t="shared" ca="1" si="138"/>
        <v>2</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6</v>
      </c>
      <c r="C70" s="70">
        <f t="shared" ca="1" si="132"/>
        <v>42847</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0" s="48">
        <f t="shared" ref="E70:AJ70" ca="1" si="140">MAX(0,D70-(IF(SamplesOrEstimateFlag = "Data", INDEX(Samples,RANDBETWEEN(1, TotalCount), 0), RANDBETWEEN(ThroughputLowEstimate,ThroughputHighEstimate))))</f>
        <v>12</v>
      </c>
      <c r="F70" s="48">
        <f t="shared" ca="1" si="140"/>
        <v>10</v>
      </c>
      <c r="G70" s="48">
        <f t="shared" ca="1" si="140"/>
        <v>7</v>
      </c>
      <c r="H70" s="48">
        <f t="shared" ca="1" si="140"/>
        <v>4</v>
      </c>
      <c r="I70" s="48">
        <f t="shared" ca="1" si="140"/>
        <v>1</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4</v>
      </c>
      <c r="C71" s="70">
        <f t="shared" ca="1" si="132"/>
        <v>42833</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1" s="48">
        <f t="shared" ref="E71:AJ71" ca="1" si="142">MAX(0,D71-(IF(SamplesOrEstimateFlag = "Data", INDEX(Samples,RANDBETWEEN(1, TotalCount), 0), RANDBETWEEN(ThroughputLowEstimate,ThroughputHighEstimate))))</f>
        <v>8</v>
      </c>
      <c r="F71" s="48">
        <f t="shared" ca="1" si="142"/>
        <v>6</v>
      </c>
      <c r="G71" s="48">
        <f t="shared" ca="1" si="142"/>
        <v>3</v>
      </c>
      <c r="H71" s="48">
        <f t="shared" ca="1" si="142"/>
        <v>0</v>
      </c>
      <c r="I71" s="48">
        <f t="shared" ca="1" si="142"/>
        <v>0</v>
      </c>
      <c r="J71" s="48">
        <f t="shared" ca="1" si="142"/>
        <v>0</v>
      </c>
      <c r="K71" s="48">
        <f t="shared" ca="1" si="142"/>
        <v>0</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6</v>
      </c>
      <c r="C72" s="70">
        <f t="shared" ca="1" si="132"/>
        <v>42847</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2" s="48">
        <f t="shared" ref="E72:AJ72" ca="1" si="144">MAX(0,D72-(IF(SamplesOrEstimateFlag = "Data", INDEX(Samples,RANDBETWEEN(1, TotalCount), 0), RANDBETWEEN(ThroughputLowEstimate,ThroughputHighEstimate))))</f>
        <v>13</v>
      </c>
      <c r="F72" s="48">
        <f t="shared" ca="1" si="144"/>
        <v>10</v>
      </c>
      <c r="G72" s="48">
        <f t="shared" ca="1" si="144"/>
        <v>8</v>
      </c>
      <c r="H72" s="48">
        <f t="shared" ca="1" si="144"/>
        <v>5</v>
      </c>
      <c r="I72" s="48">
        <f t="shared" ca="1" si="144"/>
        <v>2</v>
      </c>
      <c r="J72" s="48">
        <f t="shared" ca="1" si="144"/>
        <v>0</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6</v>
      </c>
      <c r="C73" s="70">
        <f t="shared" ca="1" si="132"/>
        <v>42847</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3" s="48">
        <f t="shared" ref="E73:AJ73" ca="1" si="146">MAX(0,D73-(IF(SamplesOrEstimateFlag = "Data", INDEX(Samples,RANDBETWEEN(1, TotalCount), 0), RANDBETWEEN(ThroughputLowEstimate,ThroughputHighEstimate))))</f>
        <v>12</v>
      </c>
      <c r="F73" s="48">
        <f t="shared" ca="1" si="146"/>
        <v>10</v>
      </c>
      <c r="G73" s="48">
        <f t="shared" ca="1" si="146"/>
        <v>7</v>
      </c>
      <c r="H73" s="48">
        <f t="shared" ca="1" si="146"/>
        <v>5</v>
      </c>
      <c r="I73" s="48">
        <f t="shared" ca="1" si="146"/>
        <v>3</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5</v>
      </c>
      <c r="C74" s="70">
        <f t="shared" ca="1" si="132"/>
        <v>42840</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4" s="48">
        <f t="shared" ref="E74:AJ74" ca="1" si="148">MAX(0,D74-(IF(SamplesOrEstimateFlag = "Data", INDEX(Samples,RANDBETWEEN(1, TotalCount), 0), RANDBETWEEN(ThroughputLowEstimate,ThroughputHighEstimate))))</f>
        <v>8</v>
      </c>
      <c r="F74" s="48">
        <f t="shared" ca="1" si="148"/>
        <v>6</v>
      </c>
      <c r="G74" s="48">
        <f t="shared" ca="1" si="148"/>
        <v>4</v>
      </c>
      <c r="H74" s="48">
        <f t="shared" ca="1" si="148"/>
        <v>1</v>
      </c>
      <c r="I74" s="48">
        <f t="shared" ca="1" si="148"/>
        <v>0</v>
      </c>
      <c r="J74" s="48">
        <f t="shared" ca="1" si="148"/>
        <v>0</v>
      </c>
      <c r="K74" s="48">
        <f t="shared" ca="1" si="148"/>
        <v>0</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6</v>
      </c>
      <c r="C75" s="70">
        <f t="shared" ca="1" si="132"/>
        <v>42847</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5" s="48">
        <f t="shared" ref="E75:AJ75" ca="1" si="150">MAX(0,D75-(IF(SamplesOrEstimateFlag = "Data", INDEX(Samples,RANDBETWEEN(1, TotalCount), 0), RANDBETWEEN(ThroughputLowEstimate,ThroughputHighEstimate))))</f>
        <v>11</v>
      </c>
      <c r="F75" s="48">
        <f t="shared" ca="1" si="150"/>
        <v>8</v>
      </c>
      <c r="G75" s="48">
        <f t="shared" ca="1" si="150"/>
        <v>6</v>
      </c>
      <c r="H75" s="48">
        <f t="shared" ca="1" si="150"/>
        <v>4</v>
      </c>
      <c r="I75" s="48">
        <f t="shared" ca="1" si="150"/>
        <v>2</v>
      </c>
      <c r="J75" s="48">
        <f t="shared" ca="1" si="150"/>
        <v>0</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5</v>
      </c>
      <c r="C76" s="70">
        <f t="shared" ca="1" si="132"/>
        <v>42840</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6" s="48">
        <f t="shared" ref="E76:AJ76" ca="1" si="152">MAX(0,D76-(IF(SamplesOrEstimateFlag = "Data", INDEX(Samples,RANDBETWEEN(1, TotalCount), 0), RANDBETWEEN(ThroughputLowEstimate,ThroughputHighEstimate))))</f>
        <v>9</v>
      </c>
      <c r="F76" s="48">
        <f t="shared" ca="1" si="152"/>
        <v>7</v>
      </c>
      <c r="G76" s="48">
        <f t="shared" ca="1" si="152"/>
        <v>4</v>
      </c>
      <c r="H76" s="48">
        <f t="shared" ca="1" si="152"/>
        <v>2</v>
      </c>
      <c r="I76" s="48">
        <f t="shared" ca="1" si="152"/>
        <v>0</v>
      </c>
      <c r="J76" s="48">
        <f t="shared" ca="1" si="152"/>
        <v>0</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5</v>
      </c>
      <c r="C77" s="70">
        <f t="shared" ca="1" si="132"/>
        <v>42840</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7" s="48">
        <f t="shared" ref="E77:AJ77" ca="1" si="154">MAX(0,D77-(IF(SamplesOrEstimateFlag = "Data", INDEX(Samples,RANDBETWEEN(1, TotalCount), 0), RANDBETWEEN(ThroughputLowEstimate,ThroughputHighEstimate))))</f>
        <v>11</v>
      </c>
      <c r="F77" s="48">
        <f t="shared" ca="1" si="154"/>
        <v>8</v>
      </c>
      <c r="G77" s="48">
        <f t="shared" ca="1" si="154"/>
        <v>6</v>
      </c>
      <c r="H77" s="48">
        <f t="shared" ca="1" si="154"/>
        <v>3</v>
      </c>
      <c r="I77" s="48">
        <f t="shared" ca="1" si="154"/>
        <v>0</v>
      </c>
      <c r="J77" s="48">
        <f t="shared" ca="1" si="154"/>
        <v>0</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6</v>
      </c>
      <c r="C78" s="70">
        <f t="shared" ca="1" si="132"/>
        <v>42847</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8" s="48">
        <f t="shared" ref="E78:AJ78" ca="1" si="156">MAX(0,D78-(IF(SamplesOrEstimateFlag = "Data", INDEX(Samples,RANDBETWEEN(1, TotalCount), 0), RANDBETWEEN(ThroughputLowEstimate,ThroughputHighEstimate))))</f>
        <v>11</v>
      </c>
      <c r="F78" s="48">
        <f t="shared" ca="1" si="156"/>
        <v>8</v>
      </c>
      <c r="G78" s="48">
        <f t="shared" ca="1" si="156"/>
        <v>6</v>
      </c>
      <c r="H78" s="48">
        <f t="shared" ca="1" si="156"/>
        <v>4</v>
      </c>
      <c r="I78" s="48">
        <f t="shared" ca="1" si="156"/>
        <v>2</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6</v>
      </c>
      <c r="C79" s="70">
        <f t="shared" ca="1" si="132"/>
        <v>42847</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9" s="48">
        <f t="shared" ref="E79:AJ79" ca="1" si="158">MAX(0,D79-(IF(SamplesOrEstimateFlag = "Data", INDEX(Samples,RANDBETWEEN(1, TotalCount), 0), RANDBETWEEN(ThroughputLowEstimate,ThroughputHighEstimate))))</f>
        <v>10</v>
      </c>
      <c r="F79" s="48">
        <f t="shared" ca="1" si="158"/>
        <v>8</v>
      </c>
      <c r="G79" s="48">
        <f t="shared" ca="1" si="158"/>
        <v>5</v>
      </c>
      <c r="H79" s="48">
        <f t="shared" ca="1" si="158"/>
        <v>3</v>
      </c>
      <c r="I79" s="48">
        <f t="shared" ca="1" si="158"/>
        <v>1</v>
      </c>
      <c r="J79" s="48">
        <f t="shared" ca="1" si="158"/>
        <v>0</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6</v>
      </c>
      <c r="C80" s="70">
        <f t="shared" ca="1" si="132"/>
        <v>42847</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80" s="48">
        <f t="shared" ref="E80:AJ80" ca="1" si="160">MAX(0,D80-(IF(SamplesOrEstimateFlag = "Data", INDEX(Samples,RANDBETWEEN(1, TotalCount), 0), RANDBETWEEN(ThroughputLowEstimate,ThroughputHighEstimate))))</f>
        <v>13</v>
      </c>
      <c r="F80" s="48">
        <f t="shared" ca="1" si="160"/>
        <v>11</v>
      </c>
      <c r="G80" s="48">
        <f t="shared" ca="1" si="160"/>
        <v>8</v>
      </c>
      <c r="H80" s="48">
        <f t="shared" ca="1" si="160"/>
        <v>5</v>
      </c>
      <c r="I80" s="48">
        <f t="shared" ca="1" si="160"/>
        <v>3</v>
      </c>
      <c r="J80" s="48">
        <f t="shared" ca="1" si="160"/>
        <v>0</v>
      </c>
      <c r="K80" s="48">
        <f t="shared" ca="1" si="160"/>
        <v>0</v>
      </c>
      <c r="L80" s="48">
        <f t="shared" ca="1" si="160"/>
        <v>0</v>
      </c>
      <c r="M80" s="48">
        <f t="shared" ca="1" si="160"/>
        <v>0</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6</v>
      </c>
      <c r="C81" s="70">
        <f t="shared" ca="1" si="132"/>
        <v>42847</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1" s="48">
        <f t="shared" ref="E81:AJ81" ca="1" si="162">MAX(0,D81-(IF(SamplesOrEstimateFlag = "Data", INDEX(Samples,RANDBETWEEN(1, TotalCount), 0), RANDBETWEEN(ThroughputLowEstimate,ThroughputHighEstimate))))</f>
        <v>12</v>
      </c>
      <c r="F81" s="48">
        <f t="shared" ca="1" si="162"/>
        <v>10</v>
      </c>
      <c r="G81" s="48">
        <f t="shared" ca="1" si="162"/>
        <v>7</v>
      </c>
      <c r="H81" s="48">
        <f t="shared" ca="1" si="162"/>
        <v>4</v>
      </c>
      <c r="I81" s="48">
        <f t="shared" ca="1" si="162"/>
        <v>2</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5</v>
      </c>
      <c r="C82" s="70">
        <f t="shared" ca="1" si="132"/>
        <v>42840</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2" s="48">
        <f t="shared" ref="E82:AJ82" ca="1" si="164">MAX(0,D82-(IF(SamplesOrEstimateFlag = "Data", INDEX(Samples,RANDBETWEEN(1, TotalCount), 0), RANDBETWEEN(ThroughputLowEstimate,ThroughputHighEstimate))))</f>
        <v>7</v>
      </c>
      <c r="F82" s="48">
        <f t="shared" ca="1" si="164"/>
        <v>5</v>
      </c>
      <c r="G82" s="48">
        <f t="shared" ca="1" si="164"/>
        <v>3</v>
      </c>
      <c r="H82" s="48">
        <f t="shared" ca="1" si="164"/>
        <v>1</v>
      </c>
      <c r="I82" s="48">
        <f t="shared" ca="1" si="164"/>
        <v>0</v>
      </c>
      <c r="J82" s="48">
        <f t="shared" ca="1" si="164"/>
        <v>0</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5</v>
      </c>
      <c r="C83" s="70">
        <f t="shared" ca="1" si="132"/>
        <v>42840</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3" s="48">
        <f t="shared" ref="E83:AJ83" ca="1" si="166">MAX(0,D83-(IF(SamplesOrEstimateFlag = "Data", INDEX(Samples,RANDBETWEEN(1, TotalCount), 0), RANDBETWEEN(ThroughputLowEstimate,ThroughputHighEstimate))))</f>
        <v>9</v>
      </c>
      <c r="F83" s="48">
        <f t="shared" ca="1" si="166"/>
        <v>6</v>
      </c>
      <c r="G83" s="48">
        <f t="shared" ca="1" si="166"/>
        <v>4</v>
      </c>
      <c r="H83" s="48">
        <f t="shared" ca="1" si="166"/>
        <v>2</v>
      </c>
      <c r="I83" s="48">
        <f t="shared" ca="1" si="166"/>
        <v>0</v>
      </c>
      <c r="J83" s="48">
        <f t="shared" ca="1" si="166"/>
        <v>0</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5</v>
      </c>
      <c r="C84" s="70">
        <f t="shared" ca="1" si="132"/>
        <v>42840</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4" s="48">
        <f t="shared" ref="E84:AJ84" ca="1" si="168">MAX(0,D84-(IF(SamplesOrEstimateFlag = "Data", INDEX(Samples,RANDBETWEEN(1, TotalCount), 0), RANDBETWEEN(ThroughputLowEstimate,ThroughputHighEstimate))))</f>
        <v>9</v>
      </c>
      <c r="F84" s="48">
        <f t="shared" ca="1" si="168"/>
        <v>7</v>
      </c>
      <c r="G84" s="48">
        <f t="shared" ca="1" si="168"/>
        <v>5</v>
      </c>
      <c r="H84" s="48">
        <f t="shared" ca="1" si="168"/>
        <v>2</v>
      </c>
      <c r="I84" s="48">
        <f t="shared" ca="1" si="168"/>
        <v>0</v>
      </c>
      <c r="J84" s="48">
        <f t="shared" ca="1" si="168"/>
        <v>0</v>
      </c>
      <c r="K84" s="48">
        <f t="shared" ca="1" si="168"/>
        <v>0</v>
      </c>
      <c r="L84" s="48">
        <f t="shared" ca="1" si="168"/>
        <v>0</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6</v>
      </c>
      <c r="C85" s="70">
        <f t="shared" ca="1" si="132"/>
        <v>42847</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5" s="48">
        <f t="shared" ref="E85:AJ85" ca="1" si="170">MAX(0,D85-(IF(SamplesOrEstimateFlag = "Data", INDEX(Samples,RANDBETWEEN(1, TotalCount), 0), RANDBETWEEN(ThroughputLowEstimate,ThroughputHighEstimate))))</f>
        <v>12</v>
      </c>
      <c r="F85" s="48">
        <f t="shared" ca="1" si="170"/>
        <v>9</v>
      </c>
      <c r="G85" s="48">
        <f t="shared" ca="1" si="170"/>
        <v>6</v>
      </c>
      <c r="H85" s="48">
        <f t="shared" ca="1" si="170"/>
        <v>4</v>
      </c>
      <c r="I85" s="48">
        <f t="shared" ca="1" si="170"/>
        <v>1</v>
      </c>
      <c r="J85" s="48">
        <f t="shared" ca="1" si="170"/>
        <v>0</v>
      </c>
      <c r="K85" s="48">
        <f t="shared" ca="1" si="170"/>
        <v>0</v>
      </c>
      <c r="L85" s="48">
        <f t="shared" ca="1" si="170"/>
        <v>0</v>
      </c>
      <c r="M85" s="48">
        <f t="shared" ca="1" si="170"/>
        <v>0</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7</v>
      </c>
      <c r="C86" s="70">
        <f t="shared" ca="1" si="132"/>
        <v>42854</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86" s="48">
        <f t="shared" ref="E86:AJ86" ca="1" si="172">MAX(0,D86-(IF(SamplesOrEstimateFlag = "Data", INDEX(Samples,RANDBETWEEN(1, TotalCount), 0), RANDBETWEEN(ThroughputLowEstimate,ThroughputHighEstimate))))</f>
        <v>14</v>
      </c>
      <c r="F86" s="48">
        <f t="shared" ca="1" si="172"/>
        <v>12</v>
      </c>
      <c r="G86" s="48">
        <f t="shared" ca="1" si="172"/>
        <v>9</v>
      </c>
      <c r="H86" s="48">
        <f t="shared" ca="1" si="172"/>
        <v>6</v>
      </c>
      <c r="I86" s="48">
        <f t="shared" ca="1" si="172"/>
        <v>4</v>
      </c>
      <c r="J86" s="48">
        <f t="shared" ca="1" si="172"/>
        <v>2</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4</v>
      </c>
      <c r="C87" s="70">
        <f t="shared" ca="1" si="132"/>
        <v>42833</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7" s="48">
        <f t="shared" ref="E87:AJ87" ca="1" si="174">MAX(0,D87-(IF(SamplesOrEstimateFlag = "Data", INDEX(Samples,RANDBETWEEN(1, TotalCount), 0), RANDBETWEEN(ThroughputLowEstimate,ThroughputHighEstimate))))</f>
        <v>8</v>
      </c>
      <c r="F87" s="48">
        <f t="shared" ca="1" si="174"/>
        <v>5</v>
      </c>
      <c r="G87" s="48">
        <f t="shared" ca="1" si="174"/>
        <v>2</v>
      </c>
      <c r="H87" s="48">
        <f t="shared" ca="1" si="174"/>
        <v>0</v>
      </c>
      <c r="I87" s="48">
        <f t="shared" ca="1" si="174"/>
        <v>0</v>
      </c>
      <c r="J87" s="48">
        <f t="shared" ca="1" si="174"/>
        <v>0</v>
      </c>
      <c r="K87" s="48">
        <f t="shared" ca="1" si="174"/>
        <v>0</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4</v>
      </c>
      <c r="C88" s="70">
        <f t="shared" ca="1" si="132"/>
        <v>42833</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8" s="48">
        <f t="shared" ref="E88:AJ88" ca="1" si="176">MAX(0,D88-(IF(SamplesOrEstimateFlag = "Data", INDEX(Samples,RANDBETWEEN(1, TotalCount), 0), RANDBETWEEN(ThroughputLowEstimate,ThroughputHighEstimate))))</f>
        <v>8</v>
      </c>
      <c r="F88" s="48">
        <f t="shared" ca="1" si="176"/>
        <v>5</v>
      </c>
      <c r="G88" s="48">
        <f t="shared" ca="1" si="176"/>
        <v>3</v>
      </c>
      <c r="H88" s="48">
        <f t="shared" ca="1" si="176"/>
        <v>0</v>
      </c>
      <c r="I88" s="48">
        <f t="shared" ca="1" si="176"/>
        <v>0</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5</v>
      </c>
      <c r="C89" s="70">
        <f t="shared" ca="1" si="132"/>
        <v>42840</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9" s="48">
        <f t="shared" ref="E89:AJ89" ca="1" si="178">MAX(0,D89-(IF(SamplesOrEstimateFlag = "Data", INDEX(Samples,RANDBETWEEN(1, TotalCount), 0), RANDBETWEEN(ThroughputLowEstimate,ThroughputHighEstimate))))</f>
        <v>10</v>
      </c>
      <c r="F89" s="48">
        <f t="shared" ca="1" si="178"/>
        <v>7</v>
      </c>
      <c r="G89" s="48">
        <f t="shared" ca="1" si="178"/>
        <v>5</v>
      </c>
      <c r="H89" s="48">
        <f t="shared" ca="1" si="178"/>
        <v>3</v>
      </c>
      <c r="I89" s="48">
        <f t="shared" ca="1" si="178"/>
        <v>0</v>
      </c>
      <c r="J89" s="48">
        <f t="shared" ca="1" si="178"/>
        <v>0</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7</v>
      </c>
      <c r="C90" s="70">
        <f t="shared" ca="1" si="132"/>
        <v>42854</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0" s="48">
        <f t="shared" ref="E90:AJ90" ca="1" si="180">MAX(0,D90-(IF(SamplesOrEstimateFlag = "Data", INDEX(Samples,RANDBETWEEN(1, TotalCount), 0), RANDBETWEEN(ThroughputLowEstimate,ThroughputHighEstimate))))</f>
        <v>11</v>
      </c>
      <c r="F90" s="48">
        <f t="shared" ca="1" si="180"/>
        <v>9</v>
      </c>
      <c r="G90" s="48">
        <f t="shared" ca="1" si="180"/>
        <v>7</v>
      </c>
      <c r="H90" s="48">
        <f t="shared" ca="1" si="180"/>
        <v>5</v>
      </c>
      <c r="I90" s="48">
        <f t="shared" ca="1" si="180"/>
        <v>3</v>
      </c>
      <c r="J90" s="48">
        <f t="shared" ca="1" si="180"/>
        <v>1</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6</v>
      </c>
      <c r="C91" s="70">
        <f t="shared" ca="1" si="132"/>
        <v>42847</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91" s="48">
        <f t="shared" ref="E91:AJ91" ca="1" si="182">MAX(0,D91-(IF(SamplesOrEstimateFlag = "Data", INDEX(Samples,RANDBETWEEN(1, TotalCount), 0), RANDBETWEEN(ThroughputLowEstimate,ThroughputHighEstimate))))</f>
        <v>13</v>
      </c>
      <c r="F91" s="48">
        <f t="shared" ca="1" si="182"/>
        <v>10</v>
      </c>
      <c r="G91" s="48">
        <f t="shared" ca="1" si="182"/>
        <v>8</v>
      </c>
      <c r="H91" s="48">
        <f t="shared" ca="1" si="182"/>
        <v>5</v>
      </c>
      <c r="I91" s="48">
        <f t="shared" ca="1" si="182"/>
        <v>2</v>
      </c>
      <c r="J91" s="48">
        <f t="shared" ca="1" si="182"/>
        <v>0</v>
      </c>
      <c r="K91" s="48">
        <f t="shared" ca="1" si="182"/>
        <v>0</v>
      </c>
      <c r="L91" s="48">
        <f t="shared" ca="1" si="182"/>
        <v>0</v>
      </c>
      <c r="M91" s="48">
        <f t="shared" ca="1" si="182"/>
        <v>0</v>
      </c>
      <c r="N91" s="48">
        <f t="shared" ca="1" si="182"/>
        <v>0</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4</v>
      </c>
      <c r="C92" s="70">
        <f t="shared" ca="1" si="132"/>
        <v>42833</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2" s="48">
        <f t="shared" ref="E92:AJ92" ca="1" si="184">MAX(0,D92-(IF(SamplesOrEstimateFlag = "Data", INDEX(Samples,RANDBETWEEN(1, TotalCount), 0), RANDBETWEEN(ThroughputLowEstimate,ThroughputHighEstimate))))</f>
        <v>7</v>
      </c>
      <c r="F92" s="48">
        <f t="shared" ca="1" si="184"/>
        <v>4</v>
      </c>
      <c r="G92" s="48">
        <f t="shared" ca="1" si="184"/>
        <v>1</v>
      </c>
      <c r="H92" s="48">
        <f t="shared" ca="1" si="184"/>
        <v>0</v>
      </c>
      <c r="I92" s="48">
        <f t="shared" ca="1" si="184"/>
        <v>0</v>
      </c>
      <c r="J92" s="48">
        <f t="shared" ca="1" si="184"/>
        <v>0</v>
      </c>
      <c r="K92" s="48">
        <f t="shared" ca="1" si="184"/>
        <v>0</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6</v>
      </c>
      <c r="C93" s="70">
        <f t="shared" ca="1" si="132"/>
        <v>42847</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3" s="48">
        <f t="shared" ref="E93:AJ93" ca="1" si="186">MAX(0,D93-(IF(SamplesOrEstimateFlag = "Data", INDEX(Samples,RANDBETWEEN(1, TotalCount), 0), RANDBETWEEN(ThroughputLowEstimate,ThroughputHighEstimate))))</f>
        <v>10</v>
      </c>
      <c r="F93" s="48">
        <f t="shared" ca="1" si="186"/>
        <v>8</v>
      </c>
      <c r="G93" s="48">
        <f t="shared" ca="1" si="186"/>
        <v>6</v>
      </c>
      <c r="H93" s="48">
        <f t="shared" ca="1" si="186"/>
        <v>4</v>
      </c>
      <c r="I93" s="48">
        <f t="shared" ca="1" si="186"/>
        <v>1</v>
      </c>
      <c r="J93" s="48">
        <f t="shared" ca="1" si="186"/>
        <v>0</v>
      </c>
      <c r="K93" s="48">
        <f t="shared" ca="1" si="186"/>
        <v>0</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5</v>
      </c>
      <c r="C94" s="70">
        <f t="shared" ca="1" si="132"/>
        <v>42840</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4" s="48">
        <f t="shared" ref="E94:AJ94" ca="1" si="188">MAX(0,D94-(IF(SamplesOrEstimateFlag = "Data", INDEX(Samples,RANDBETWEEN(1, TotalCount), 0), RANDBETWEEN(ThroughputLowEstimate,ThroughputHighEstimate))))</f>
        <v>10</v>
      </c>
      <c r="F94" s="48">
        <f t="shared" ca="1" si="188"/>
        <v>7</v>
      </c>
      <c r="G94" s="48">
        <f t="shared" ca="1" si="188"/>
        <v>4</v>
      </c>
      <c r="H94" s="48">
        <f t="shared" ca="1" si="188"/>
        <v>1</v>
      </c>
      <c r="I94" s="48">
        <f t="shared" ca="1" si="188"/>
        <v>0</v>
      </c>
      <c r="J94" s="48">
        <f t="shared" ca="1" si="188"/>
        <v>0</v>
      </c>
      <c r="K94" s="48">
        <f t="shared" ca="1" si="188"/>
        <v>0</v>
      </c>
      <c r="L94" s="48">
        <f t="shared" ca="1" si="188"/>
        <v>0</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4</v>
      </c>
      <c r="C95" s="70">
        <f t="shared" ca="1" si="132"/>
        <v>42833</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5" s="48">
        <f t="shared" ref="E95:AJ95" ca="1" si="190">MAX(0,D95-(IF(SamplesOrEstimateFlag = "Data", INDEX(Samples,RANDBETWEEN(1, TotalCount), 0), RANDBETWEEN(ThroughputLowEstimate,ThroughputHighEstimate))))</f>
        <v>8</v>
      </c>
      <c r="F95" s="48">
        <f t="shared" ca="1" si="190"/>
        <v>5</v>
      </c>
      <c r="G95" s="48">
        <f t="shared" ca="1" si="190"/>
        <v>2</v>
      </c>
      <c r="H95" s="48">
        <f t="shared" ca="1" si="190"/>
        <v>0</v>
      </c>
      <c r="I95" s="48">
        <f t="shared" ca="1" si="190"/>
        <v>0</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4</v>
      </c>
      <c r="C96" s="70">
        <f t="shared" ca="1" si="132"/>
        <v>42833</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6" s="48">
        <f t="shared" ref="E96:AJ96" ca="1" si="192">MAX(0,D96-(IF(SamplesOrEstimateFlag = "Data", INDEX(Samples,RANDBETWEEN(1, TotalCount), 0), RANDBETWEEN(ThroughputLowEstimate,ThroughputHighEstimate))))</f>
        <v>7</v>
      </c>
      <c r="F96" s="48">
        <f t="shared" ca="1" si="192"/>
        <v>5</v>
      </c>
      <c r="G96" s="48">
        <f t="shared" ca="1" si="192"/>
        <v>3</v>
      </c>
      <c r="H96" s="48">
        <f t="shared" ca="1" si="192"/>
        <v>0</v>
      </c>
      <c r="I96" s="48">
        <f t="shared" ca="1" si="192"/>
        <v>0</v>
      </c>
      <c r="J96" s="48">
        <f t="shared" ca="1" si="192"/>
        <v>0</v>
      </c>
      <c r="K96" s="48">
        <f t="shared" ca="1" si="192"/>
        <v>0</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8</v>
      </c>
      <c r="C97" s="70">
        <f t="shared" ca="1" si="132"/>
        <v>42861</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97" s="48">
        <f t="shared" ref="E97:AJ97" ca="1" si="194">MAX(0,D97-(IF(SamplesOrEstimateFlag = "Data", INDEX(Samples,RANDBETWEEN(1, TotalCount), 0), RANDBETWEEN(ThroughputLowEstimate,ThroughputHighEstimate))))</f>
        <v>14</v>
      </c>
      <c r="F97" s="48">
        <f t="shared" ca="1" si="194"/>
        <v>12</v>
      </c>
      <c r="G97" s="48">
        <f t="shared" ca="1" si="194"/>
        <v>10</v>
      </c>
      <c r="H97" s="48">
        <f t="shared" ca="1" si="194"/>
        <v>8</v>
      </c>
      <c r="I97" s="48">
        <f t="shared" ca="1" si="194"/>
        <v>6</v>
      </c>
      <c r="J97" s="48">
        <f t="shared" ca="1" si="194"/>
        <v>3</v>
      </c>
      <c r="K97" s="48">
        <f t="shared" ca="1" si="194"/>
        <v>1</v>
      </c>
      <c r="L97" s="48">
        <f t="shared" ca="1" si="194"/>
        <v>0</v>
      </c>
      <c r="M97" s="48">
        <f t="shared" ca="1" si="194"/>
        <v>0</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4</v>
      </c>
      <c r="C98" s="70">
        <f t="shared" ca="1" si="132"/>
        <v>42833</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8" s="48">
        <f t="shared" ref="E98:AJ98" ca="1" si="196">MAX(0,D98-(IF(SamplesOrEstimateFlag = "Data", INDEX(Samples,RANDBETWEEN(1, TotalCount), 0), RANDBETWEEN(ThroughputLowEstimate,ThroughputHighEstimate))))</f>
        <v>7</v>
      </c>
      <c r="F98" s="48">
        <f t="shared" ca="1" si="196"/>
        <v>4</v>
      </c>
      <c r="G98" s="48">
        <f t="shared" ca="1" si="196"/>
        <v>2</v>
      </c>
      <c r="H98" s="48">
        <f t="shared" ca="1" si="196"/>
        <v>0</v>
      </c>
      <c r="I98" s="48">
        <f t="shared" ca="1" si="196"/>
        <v>0</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7</v>
      </c>
      <c r="C99" s="70">
        <f t="shared" ca="1" si="132"/>
        <v>42854</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9" s="48">
        <f t="shared" ref="E99:AJ99" ca="1" si="198">MAX(0,D99-(IF(SamplesOrEstimateFlag = "Data", INDEX(Samples,RANDBETWEEN(1, TotalCount), 0), RANDBETWEEN(ThroughputLowEstimate,ThroughputHighEstimate))))</f>
        <v>12</v>
      </c>
      <c r="F99" s="48">
        <f t="shared" ca="1" si="198"/>
        <v>9</v>
      </c>
      <c r="G99" s="48">
        <f t="shared" ca="1" si="198"/>
        <v>7</v>
      </c>
      <c r="H99" s="48">
        <f t="shared" ca="1" si="198"/>
        <v>5</v>
      </c>
      <c r="I99" s="48">
        <f t="shared" ca="1" si="198"/>
        <v>3</v>
      </c>
      <c r="J99" s="48">
        <f t="shared" ca="1" si="198"/>
        <v>1</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6</v>
      </c>
      <c r="C100" s="70">
        <f t="shared" ca="1" si="132"/>
        <v>42847</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0" s="48">
        <f t="shared" ref="E100:AJ100" ca="1" si="200">MAX(0,D100-(IF(SamplesOrEstimateFlag = "Data", INDEX(Samples,RANDBETWEEN(1, TotalCount), 0), RANDBETWEEN(ThroughputLowEstimate,ThroughputHighEstimate))))</f>
        <v>12</v>
      </c>
      <c r="F100" s="48">
        <f t="shared" ca="1" si="200"/>
        <v>10</v>
      </c>
      <c r="G100" s="48">
        <f t="shared" ca="1" si="200"/>
        <v>7</v>
      </c>
      <c r="H100" s="48">
        <f t="shared" ca="1" si="200"/>
        <v>4</v>
      </c>
      <c r="I100" s="48">
        <f t="shared" ca="1" si="200"/>
        <v>2</v>
      </c>
      <c r="J100" s="48">
        <f t="shared" ca="1" si="200"/>
        <v>0</v>
      </c>
      <c r="K100" s="48">
        <f t="shared" ca="1" si="200"/>
        <v>0</v>
      </c>
      <c r="L100" s="48">
        <f t="shared" ca="1" si="200"/>
        <v>0</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7</v>
      </c>
      <c r="C101" s="70">
        <f t="shared" ca="1" si="132"/>
        <v>42854</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01" s="48">
        <f t="shared" ref="E101:AJ101" ca="1" si="202">MAX(0,D101-(IF(SamplesOrEstimateFlag = "Data", INDEX(Samples,RANDBETWEEN(1, TotalCount), 0), RANDBETWEEN(ThroughputLowEstimate,ThroughputHighEstimate))))</f>
        <v>14</v>
      </c>
      <c r="F101" s="48">
        <f t="shared" ca="1" si="202"/>
        <v>12</v>
      </c>
      <c r="G101" s="48">
        <f t="shared" ca="1" si="202"/>
        <v>10</v>
      </c>
      <c r="H101" s="48">
        <f t="shared" ca="1" si="202"/>
        <v>8</v>
      </c>
      <c r="I101" s="48">
        <f t="shared" ca="1" si="202"/>
        <v>5</v>
      </c>
      <c r="J101" s="48">
        <f t="shared" ca="1" si="202"/>
        <v>2</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7</v>
      </c>
      <c r="C102" s="70">
        <f t="shared" ca="1" si="132"/>
        <v>42854</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2" s="48">
        <f t="shared" ref="E102:AJ102" ca="1" si="204">MAX(0,D102-(IF(SamplesOrEstimateFlag = "Data", INDEX(Samples,RANDBETWEEN(1, TotalCount), 0), RANDBETWEEN(ThroughputLowEstimate,ThroughputHighEstimate))))</f>
        <v>12</v>
      </c>
      <c r="F102" s="48">
        <f t="shared" ca="1" si="204"/>
        <v>10</v>
      </c>
      <c r="G102" s="48">
        <f t="shared" ca="1" si="204"/>
        <v>8</v>
      </c>
      <c r="H102" s="48">
        <f t="shared" ca="1" si="204"/>
        <v>6</v>
      </c>
      <c r="I102" s="48">
        <f t="shared" ca="1" si="204"/>
        <v>4</v>
      </c>
      <c r="J102" s="48">
        <f t="shared" ca="1" si="204"/>
        <v>1</v>
      </c>
      <c r="K102" s="48">
        <f t="shared" ca="1" si="204"/>
        <v>0</v>
      </c>
      <c r="L102" s="48">
        <f t="shared" ca="1" si="204"/>
        <v>0</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6</v>
      </c>
      <c r="C103" s="70">
        <f t="shared" ca="1" si="132"/>
        <v>42847</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3" s="48">
        <f t="shared" ref="E103:AJ103" ca="1" si="206">MAX(0,D103-(IF(SamplesOrEstimateFlag = "Data", INDEX(Samples,RANDBETWEEN(1, TotalCount), 0), RANDBETWEEN(ThroughputLowEstimate,ThroughputHighEstimate))))</f>
        <v>11</v>
      </c>
      <c r="F103" s="48">
        <f t="shared" ca="1" si="206"/>
        <v>8</v>
      </c>
      <c r="G103" s="48">
        <f t="shared" ca="1" si="206"/>
        <v>5</v>
      </c>
      <c r="H103" s="48">
        <f t="shared" ca="1" si="206"/>
        <v>3</v>
      </c>
      <c r="I103" s="48">
        <f t="shared" ca="1" si="206"/>
        <v>1</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6</v>
      </c>
      <c r="C104" s="70">
        <f t="shared" ca="1" si="132"/>
        <v>42847</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4" s="48">
        <f t="shared" ref="E104:AJ104" ca="1" si="208">MAX(0,D104-(IF(SamplesOrEstimateFlag = "Data", INDEX(Samples,RANDBETWEEN(1, TotalCount), 0), RANDBETWEEN(ThroughputLowEstimate,ThroughputHighEstimate))))</f>
        <v>13</v>
      </c>
      <c r="F104" s="48">
        <f t="shared" ca="1" si="208"/>
        <v>10</v>
      </c>
      <c r="G104" s="48">
        <f t="shared" ca="1" si="208"/>
        <v>7</v>
      </c>
      <c r="H104" s="48">
        <f t="shared" ca="1" si="208"/>
        <v>5</v>
      </c>
      <c r="I104" s="48">
        <f t="shared" ca="1" si="208"/>
        <v>3</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5</v>
      </c>
      <c r="C105" s="70">
        <f t="shared" ca="1" si="132"/>
        <v>42840</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5" s="48">
        <f t="shared" ref="E105:AJ105" ca="1" si="210">MAX(0,D105-(IF(SamplesOrEstimateFlag = "Data", INDEX(Samples,RANDBETWEEN(1, TotalCount), 0), RANDBETWEEN(ThroughputLowEstimate,ThroughputHighEstimate))))</f>
        <v>11</v>
      </c>
      <c r="F105" s="48">
        <f t="shared" ca="1" si="210"/>
        <v>8</v>
      </c>
      <c r="G105" s="48">
        <f t="shared" ca="1" si="210"/>
        <v>5</v>
      </c>
      <c r="H105" s="48">
        <f t="shared" ca="1" si="210"/>
        <v>3</v>
      </c>
      <c r="I105" s="48">
        <f t="shared" ca="1" si="210"/>
        <v>0</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5</v>
      </c>
      <c r="C106" s="70">
        <f t="shared" ca="1" si="132"/>
        <v>42840</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6" s="48">
        <f t="shared" ref="E106:AJ106" ca="1" si="212">MAX(0,D106-(IF(SamplesOrEstimateFlag = "Data", INDEX(Samples,RANDBETWEEN(1, TotalCount), 0), RANDBETWEEN(ThroughputLowEstimate,ThroughputHighEstimate))))</f>
        <v>10</v>
      </c>
      <c r="F106" s="48">
        <f t="shared" ca="1" si="212"/>
        <v>7</v>
      </c>
      <c r="G106" s="48">
        <f t="shared" ca="1" si="212"/>
        <v>4</v>
      </c>
      <c r="H106" s="48">
        <f t="shared" ca="1" si="212"/>
        <v>1</v>
      </c>
      <c r="I106" s="48">
        <f t="shared" ca="1" si="212"/>
        <v>0</v>
      </c>
      <c r="J106" s="48">
        <f t="shared" ca="1" si="212"/>
        <v>0</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5</v>
      </c>
      <c r="C107" s="70">
        <f t="shared" ca="1" si="132"/>
        <v>42840</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7" s="48">
        <f t="shared" ref="E107:AJ107" ca="1" si="214">MAX(0,D107-(IF(SamplesOrEstimateFlag = "Data", INDEX(Samples,RANDBETWEEN(1, TotalCount), 0), RANDBETWEEN(ThroughputLowEstimate,ThroughputHighEstimate))))</f>
        <v>10</v>
      </c>
      <c r="F107" s="48">
        <f t="shared" ca="1" si="214"/>
        <v>7</v>
      </c>
      <c r="G107" s="48">
        <f t="shared" ca="1" si="214"/>
        <v>5</v>
      </c>
      <c r="H107" s="48">
        <f t="shared" ca="1" si="214"/>
        <v>2</v>
      </c>
      <c r="I107" s="48">
        <f t="shared" ca="1" si="214"/>
        <v>0</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5</v>
      </c>
      <c r="C108" s="70">
        <f t="shared" ca="1" si="132"/>
        <v>42840</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8" s="48">
        <f t="shared" ref="E108:AJ108" ca="1" si="216">MAX(0,D108-(IF(SamplesOrEstimateFlag = "Data", INDEX(Samples,RANDBETWEEN(1, TotalCount), 0), RANDBETWEEN(ThroughputLowEstimate,ThroughputHighEstimate))))</f>
        <v>9</v>
      </c>
      <c r="F108" s="48">
        <f t="shared" ca="1" si="216"/>
        <v>7</v>
      </c>
      <c r="G108" s="48">
        <f t="shared" ca="1" si="216"/>
        <v>4</v>
      </c>
      <c r="H108" s="48">
        <f t="shared" ca="1" si="216"/>
        <v>2</v>
      </c>
      <c r="I108" s="48">
        <f t="shared" ca="1" si="216"/>
        <v>0</v>
      </c>
      <c r="J108" s="48">
        <f t="shared" ca="1" si="216"/>
        <v>0</v>
      </c>
      <c r="K108" s="48">
        <f t="shared" ca="1" si="216"/>
        <v>0</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7</v>
      </c>
      <c r="C109" s="70">
        <f t="shared" ca="1" si="132"/>
        <v>42854</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09" s="48">
        <f t="shared" ref="E109:AJ109" ca="1" si="218">MAX(0,D109-(IF(SamplesOrEstimateFlag = "Data", INDEX(Samples,RANDBETWEEN(1, TotalCount), 0), RANDBETWEEN(ThroughputLowEstimate,ThroughputHighEstimate))))</f>
        <v>14</v>
      </c>
      <c r="F109" s="48">
        <f t="shared" ca="1" si="218"/>
        <v>11</v>
      </c>
      <c r="G109" s="48">
        <f t="shared" ca="1" si="218"/>
        <v>8</v>
      </c>
      <c r="H109" s="48">
        <f t="shared" ca="1" si="218"/>
        <v>6</v>
      </c>
      <c r="I109" s="48">
        <f t="shared" ca="1" si="218"/>
        <v>3</v>
      </c>
      <c r="J109" s="48">
        <f t="shared" ca="1" si="218"/>
        <v>1</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5</v>
      </c>
      <c r="C110" s="70">
        <f t="shared" ca="1" si="132"/>
        <v>42840</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0" s="48">
        <f t="shared" ref="E110:AJ110" ca="1" si="220">MAX(0,D110-(IF(SamplesOrEstimateFlag = "Data", INDEX(Samples,RANDBETWEEN(1, TotalCount), 0), RANDBETWEEN(ThroughputLowEstimate,ThroughputHighEstimate))))</f>
        <v>11</v>
      </c>
      <c r="F110" s="48">
        <f t="shared" ca="1" si="220"/>
        <v>8</v>
      </c>
      <c r="G110" s="48">
        <f t="shared" ca="1" si="220"/>
        <v>5</v>
      </c>
      <c r="H110" s="48">
        <f t="shared" ca="1" si="220"/>
        <v>3</v>
      </c>
      <c r="I110" s="48">
        <f t="shared" ca="1" si="220"/>
        <v>0</v>
      </c>
      <c r="J110" s="48">
        <f t="shared" ca="1" si="220"/>
        <v>0</v>
      </c>
      <c r="K110" s="48">
        <f t="shared" ca="1" si="220"/>
        <v>0</v>
      </c>
      <c r="L110" s="48">
        <f t="shared" ca="1" si="220"/>
        <v>0</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4</v>
      </c>
      <c r="C111" s="70">
        <f t="shared" ca="1" si="132"/>
        <v>42833</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1" s="48">
        <f t="shared" ref="E111:AJ111" ca="1" si="222">MAX(0,D111-(IF(SamplesOrEstimateFlag = "Data", INDEX(Samples,RANDBETWEEN(1, TotalCount), 0), RANDBETWEEN(ThroughputLowEstimate,ThroughputHighEstimate))))</f>
        <v>7</v>
      </c>
      <c r="F111" s="48">
        <f t="shared" ca="1" si="222"/>
        <v>4</v>
      </c>
      <c r="G111" s="48">
        <f t="shared" ca="1" si="222"/>
        <v>2</v>
      </c>
      <c r="H111" s="48">
        <f t="shared" ca="1" si="222"/>
        <v>0</v>
      </c>
      <c r="I111" s="48">
        <f t="shared" ca="1" si="222"/>
        <v>0</v>
      </c>
      <c r="J111" s="48">
        <f t="shared" ca="1" si="222"/>
        <v>0</v>
      </c>
      <c r="K111" s="48">
        <f t="shared" ca="1" si="222"/>
        <v>0</v>
      </c>
      <c r="L111" s="48">
        <f t="shared" ca="1" si="222"/>
        <v>0</v>
      </c>
      <c r="M111" s="48">
        <f t="shared" ca="1" si="222"/>
        <v>0</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6</v>
      </c>
      <c r="C112" s="70">
        <f t="shared" ca="1" si="132"/>
        <v>42847</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12" s="48">
        <f t="shared" ref="E112:AJ112" ca="1" si="224">MAX(0,D112-(IF(SamplesOrEstimateFlag = "Data", INDEX(Samples,RANDBETWEEN(1, TotalCount), 0), RANDBETWEEN(ThroughputLowEstimate,ThroughputHighEstimate))))</f>
        <v>13</v>
      </c>
      <c r="F112" s="48">
        <f t="shared" ca="1" si="224"/>
        <v>10</v>
      </c>
      <c r="G112" s="48">
        <f t="shared" ca="1" si="224"/>
        <v>7</v>
      </c>
      <c r="H112" s="48">
        <f t="shared" ca="1" si="224"/>
        <v>5</v>
      </c>
      <c r="I112" s="48">
        <f t="shared" ca="1" si="224"/>
        <v>2</v>
      </c>
      <c r="J112" s="48">
        <f t="shared" ca="1" si="224"/>
        <v>0</v>
      </c>
      <c r="K112" s="48">
        <f t="shared" ca="1" si="224"/>
        <v>0</v>
      </c>
      <c r="L112" s="48">
        <f t="shared" ca="1" si="224"/>
        <v>0</v>
      </c>
      <c r="M112" s="48">
        <f t="shared" ca="1" si="224"/>
        <v>0</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5</v>
      </c>
      <c r="C113" s="70">
        <f t="shared" ca="1" si="132"/>
        <v>42840</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3" s="48">
        <f t="shared" ref="E113:AJ113" ca="1" si="226">MAX(0,D113-(IF(SamplesOrEstimateFlag = "Data", INDEX(Samples,RANDBETWEEN(1, TotalCount), 0), RANDBETWEEN(ThroughputLowEstimate,ThroughputHighEstimate))))</f>
        <v>11</v>
      </c>
      <c r="F113" s="48">
        <f t="shared" ca="1" si="226"/>
        <v>8</v>
      </c>
      <c r="G113" s="48">
        <f t="shared" ca="1" si="226"/>
        <v>5</v>
      </c>
      <c r="H113" s="48">
        <f t="shared" ca="1" si="226"/>
        <v>2</v>
      </c>
      <c r="I113" s="48">
        <f t="shared" ca="1" si="226"/>
        <v>0</v>
      </c>
      <c r="J113" s="48">
        <f t="shared" ca="1" si="226"/>
        <v>0</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5</v>
      </c>
      <c r="C114" s="70">
        <f t="shared" ca="1" si="132"/>
        <v>42840</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4" s="48">
        <f t="shared" ref="E114:AJ114" ca="1" si="228">MAX(0,D114-(IF(SamplesOrEstimateFlag = "Data", INDEX(Samples,RANDBETWEEN(1, TotalCount), 0), RANDBETWEEN(ThroughputLowEstimate,ThroughputHighEstimate))))</f>
        <v>10</v>
      </c>
      <c r="F114" s="48">
        <f t="shared" ca="1" si="228"/>
        <v>8</v>
      </c>
      <c r="G114" s="48">
        <f t="shared" ca="1" si="228"/>
        <v>5</v>
      </c>
      <c r="H114" s="48">
        <f t="shared" ca="1" si="228"/>
        <v>2</v>
      </c>
      <c r="I114" s="48">
        <f t="shared" ca="1" si="228"/>
        <v>0</v>
      </c>
      <c r="J114" s="48">
        <f t="shared" ca="1" si="228"/>
        <v>0</v>
      </c>
      <c r="K114" s="48">
        <f t="shared" ca="1" si="228"/>
        <v>0</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6</v>
      </c>
      <c r="C115" s="70">
        <f t="shared" ca="1" si="132"/>
        <v>42847</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5" s="48">
        <f t="shared" ref="E115:AJ115" ca="1" si="230">MAX(0,D115-(IF(SamplesOrEstimateFlag = "Data", INDEX(Samples,RANDBETWEEN(1, TotalCount), 0), RANDBETWEEN(ThroughputLowEstimate,ThroughputHighEstimate))))</f>
        <v>12</v>
      </c>
      <c r="F115" s="48">
        <f t="shared" ca="1" si="230"/>
        <v>10</v>
      </c>
      <c r="G115" s="48">
        <f t="shared" ca="1" si="230"/>
        <v>8</v>
      </c>
      <c r="H115" s="48">
        <f t="shared" ca="1" si="230"/>
        <v>5</v>
      </c>
      <c r="I115" s="48">
        <f t="shared" ca="1" si="230"/>
        <v>3</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6</v>
      </c>
      <c r="C116" s="70">
        <f t="shared" ca="1" si="132"/>
        <v>42847</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6" s="48">
        <f t="shared" ref="E116:AJ116" ca="1" si="232">MAX(0,D116-(IF(SamplesOrEstimateFlag = "Data", INDEX(Samples,RANDBETWEEN(1, TotalCount), 0), RANDBETWEEN(ThroughputLowEstimate,ThroughputHighEstimate))))</f>
        <v>11</v>
      </c>
      <c r="F116" s="48">
        <f t="shared" ca="1" si="232"/>
        <v>9</v>
      </c>
      <c r="G116" s="48">
        <f t="shared" ca="1" si="232"/>
        <v>6</v>
      </c>
      <c r="H116" s="48">
        <f t="shared" ca="1" si="232"/>
        <v>4</v>
      </c>
      <c r="I116" s="48">
        <f t="shared" ca="1" si="232"/>
        <v>1</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6</v>
      </c>
      <c r="C117" s="70">
        <f t="shared" ca="1" si="132"/>
        <v>42847</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17" s="48">
        <f t="shared" ref="E117:AJ117" ca="1" si="234">MAX(0,D117-(IF(SamplesOrEstimateFlag = "Data", INDEX(Samples,RANDBETWEEN(1, TotalCount), 0), RANDBETWEEN(ThroughputLowEstimate,ThroughputHighEstimate))))</f>
        <v>13</v>
      </c>
      <c r="F117" s="48">
        <f t="shared" ca="1" si="234"/>
        <v>11</v>
      </c>
      <c r="G117" s="48">
        <f t="shared" ca="1" si="234"/>
        <v>8</v>
      </c>
      <c r="H117" s="48">
        <f t="shared" ca="1" si="234"/>
        <v>5</v>
      </c>
      <c r="I117" s="48">
        <f t="shared" ca="1" si="234"/>
        <v>3</v>
      </c>
      <c r="J117" s="48">
        <f t="shared" ca="1" si="234"/>
        <v>0</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6</v>
      </c>
      <c r="C118" s="70">
        <f t="shared" ca="1" si="132"/>
        <v>42847</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8" s="48">
        <f t="shared" ref="E118:AJ118" ca="1" si="236">MAX(0,D118-(IF(SamplesOrEstimateFlag = "Data", INDEX(Samples,RANDBETWEEN(1, TotalCount), 0), RANDBETWEEN(ThroughputLowEstimate,ThroughputHighEstimate))))</f>
        <v>11</v>
      </c>
      <c r="F118" s="48">
        <f t="shared" ca="1" si="236"/>
        <v>8</v>
      </c>
      <c r="G118" s="48">
        <f t="shared" ca="1" si="236"/>
        <v>6</v>
      </c>
      <c r="H118" s="48">
        <f t="shared" ca="1" si="236"/>
        <v>4</v>
      </c>
      <c r="I118" s="48">
        <f t="shared" ca="1" si="236"/>
        <v>1</v>
      </c>
      <c r="J118" s="48">
        <f t="shared" ca="1" si="236"/>
        <v>0</v>
      </c>
      <c r="K118" s="48">
        <f t="shared" ca="1" si="236"/>
        <v>0</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5</v>
      </c>
      <c r="C119" s="70">
        <f t="shared" ca="1" si="132"/>
        <v>42840</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9" s="48">
        <f t="shared" ref="E119:AJ119" ca="1" si="238">MAX(0,D119-(IF(SamplesOrEstimateFlag = "Data", INDEX(Samples,RANDBETWEEN(1, TotalCount), 0), RANDBETWEEN(ThroughputLowEstimate,ThroughputHighEstimate))))</f>
        <v>11</v>
      </c>
      <c r="F119" s="48">
        <f t="shared" ca="1" si="238"/>
        <v>8</v>
      </c>
      <c r="G119" s="48">
        <f t="shared" ca="1" si="238"/>
        <v>5</v>
      </c>
      <c r="H119" s="48">
        <f t="shared" ca="1" si="238"/>
        <v>3</v>
      </c>
      <c r="I119" s="48">
        <f t="shared" ca="1" si="238"/>
        <v>0</v>
      </c>
      <c r="J119" s="48">
        <f t="shared" ca="1" si="238"/>
        <v>0</v>
      </c>
      <c r="K119" s="48">
        <f t="shared" ca="1" si="238"/>
        <v>0</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5</v>
      </c>
      <c r="C120" s="70">
        <f t="shared" ca="1" si="132"/>
        <v>42840</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0" s="48">
        <f t="shared" ref="E120:AJ120" ca="1" si="240">MAX(0,D120-(IF(SamplesOrEstimateFlag = "Data", INDEX(Samples,RANDBETWEEN(1, TotalCount), 0), RANDBETWEEN(ThroughputLowEstimate,ThroughputHighEstimate))))</f>
        <v>9</v>
      </c>
      <c r="F120" s="48">
        <f t="shared" ca="1" si="240"/>
        <v>7</v>
      </c>
      <c r="G120" s="48">
        <f t="shared" ca="1" si="240"/>
        <v>5</v>
      </c>
      <c r="H120" s="48">
        <f t="shared" ca="1" si="240"/>
        <v>2</v>
      </c>
      <c r="I120" s="48">
        <f t="shared" ca="1" si="240"/>
        <v>0</v>
      </c>
      <c r="J120" s="48">
        <f t="shared" ca="1" si="240"/>
        <v>0</v>
      </c>
      <c r="K120" s="48">
        <f t="shared" ca="1" si="240"/>
        <v>0</v>
      </c>
      <c r="L120" s="48">
        <f t="shared" ca="1" si="240"/>
        <v>0</v>
      </c>
      <c r="M120" s="48">
        <f t="shared" ca="1" si="240"/>
        <v>0</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4</v>
      </c>
      <c r="C121" s="70">
        <f t="shared" ca="1" si="132"/>
        <v>42833</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1" s="48">
        <f t="shared" ref="E121:AJ121" ca="1" si="242">MAX(0,D121-(IF(SamplesOrEstimateFlag = "Data", INDEX(Samples,RANDBETWEEN(1, TotalCount), 0), RANDBETWEEN(ThroughputLowEstimate,ThroughputHighEstimate))))</f>
        <v>8</v>
      </c>
      <c r="F121" s="48">
        <f t="shared" ca="1" si="242"/>
        <v>6</v>
      </c>
      <c r="G121" s="48">
        <f t="shared" ca="1" si="242"/>
        <v>3</v>
      </c>
      <c r="H121" s="48">
        <f t="shared" ca="1" si="242"/>
        <v>0</v>
      </c>
      <c r="I121" s="48">
        <f t="shared" ca="1" si="242"/>
        <v>0</v>
      </c>
      <c r="J121" s="48">
        <f t="shared" ca="1" si="242"/>
        <v>0</v>
      </c>
      <c r="K121" s="48">
        <f t="shared" ca="1" si="242"/>
        <v>0</v>
      </c>
      <c r="L121" s="48">
        <f t="shared" ca="1" si="242"/>
        <v>0</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4</v>
      </c>
      <c r="C122" s="70">
        <f t="shared" ca="1" si="132"/>
        <v>42833</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2" s="48">
        <f t="shared" ref="E122:AJ122" ca="1" si="244">MAX(0,D122-(IF(SamplesOrEstimateFlag = "Data", INDEX(Samples,RANDBETWEEN(1, TotalCount), 0), RANDBETWEEN(ThroughputLowEstimate,ThroughputHighEstimate))))</f>
        <v>8</v>
      </c>
      <c r="F122" s="48">
        <f t="shared" ca="1" si="244"/>
        <v>5</v>
      </c>
      <c r="G122" s="48">
        <f t="shared" ca="1" si="244"/>
        <v>2</v>
      </c>
      <c r="H122" s="48">
        <f t="shared" ca="1" si="244"/>
        <v>0</v>
      </c>
      <c r="I122" s="48">
        <f t="shared" ca="1" si="244"/>
        <v>0</v>
      </c>
      <c r="J122" s="48">
        <f t="shared" ca="1" si="244"/>
        <v>0</v>
      </c>
      <c r="K122" s="48">
        <f t="shared" ca="1" si="244"/>
        <v>0</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7</v>
      </c>
      <c r="C123" s="70">
        <f t="shared" ca="1" si="132"/>
        <v>42854</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3" s="48">
        <f t="shared" ref="E123:AJ123" ca="1" si="246">MAX(0,D123-(IF(SamplesOrEstimateFlag = "Data", INDEX(Samples,RANDBETWEEN(1, TotalCount), 0), RANDBETWEEN(ThroughputLowEstimate,ThroughputHighEstimate))))</f>
        <v>13</v>
      </c>
      <c r="F123" s="48">
        <f t="shared" ca="1" si="246"/>
        <v>11</v>
      </c>
      <c r="G123" s="48">
        <f t="shared" ca="1" si="246"/>
        <v>9</v>
      </c>
      <c r="H123" s="48">
        <f t="shared" ca="1" si="246"/>
        <v>7</v>
      </c>
      <c r="I123" s="48">
        <f t="shared" ca="1" si="246"/>
        <v>5</v>
      </c>
      <c r="J123" s="48">
        <f t="shared" ca="1" si="246"/>
        <v>3</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6</v>
      </c>
      <c r="C124" s="70">
        <f t="shared" ca="1" si="132"/>
        <v>42847</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4" s="48">
        <f t="shared" ref="E124:AJ124" ca="1" si="248">MAX(0,D124-(IF(SamplesOrEstimateFlag = "Data", INDEX(Samples,RANDBETWEEN(1, TotalCount), 0), RANDBETWEEN(ThroughputLowEstimate,ThroughputHighEstimate))))</f>
        <v>12</v>
      </c>
      <c r="F124" s="48">
        <f t="shared" ca="1" si="248"/>
        <v>9</v>
      </c>
      <c r="G124" s="48">
        <f t="shared" ca="1" si="248"/>
        <v>7</v>
      </c>
      <c r="H124" s="48">
        <f t="shared" ca="1" si="248"/>
        <v>4</v>
      </c>
      <c r="I124" s="48">
        <f t="shared" ca="1" si="248"/>
        <v>1</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5</v>
      </c>
      <c r="C125" s="70">
        <f t="shared" ca="1" si="132"/>
        <v>42840</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5" s="48">
        <f t="shared" ref="E125:AJ125" ca="1" si="250">MAX(0,D125-(IF(SamplesOrEstimateFlag = "Data", INDEX(Samples,RANDBETWEEN(1, TotalCount), 0), RANDBETWEEN(ThroughputLowEstimate,ThroughputHighEstimate))))</f>
        <v>9</v>
      </c>
      <c r="F125" s="48">
        <f t="shared" ca="1" si="250"/>
        <v>7</v>
      </c>
      <c r="G125" s="48">
        <f t="shared" ca="1" si="250"/>
        <v>4</v>
      </c>
      <c r="H125" s="48">
        <f t="shared" ca="1" si="250"/>
        <v>1</v>
      </c>
      <c r="I125" s="48">
        <f t="shared" ca="1" si="250"/>
        <v>0</v>
      </c>
      <c r="J125" s="48">
        <f t="shared" ca="1" si="250"/>
        <v>0</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6</v>
      </c>
      <c r="C126" s="70">
        <f t="shared" ca="1" si="132"/>
        <v>42847</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6" s="48">
        <f t="shared" ref="E126:AJ126" ca="1" si="252">MAX(0,D126-(IF(SamplesOrEstimateFlag = "Data", INDEX(Samples,RANDBETWEEN(1, TotalCount), 0), RANDBETWEEN(ThroughputLowEstimate,ThroughputHighEstimate))))</f>
        <v>12</v>
      </c>
      <c r="F126" s="48">
        <f t="shared" ca="1" si="252"/>
        <v>10</v>
      </c>
      <c r="G126" s="48">
        <f t="shared" ca="1" si="252"/>
        <v>8</v>
      </c>
      <c r="H126" s="48">
        <f t="shared" ca="1" si="252"/>
        <v>5</v>
      </c>
      <c r="I126" s="48">
        <f t="shared" ca="1" si="252"/>
        <v>3</v>
      </c>
      <c r="J126" s="48">
        <f t="shared" ca="1" si="252"/>
        <v>0</v>
      </c>
      <c r="K126" s="48">
        <f t="shared" ca="1" si="252"/>
        <v>0</v>
      </c>
      <c r="L126" s="48">
        <f t="shared" ca="1" si="252"/>
        <v>0</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4</v>
      </c>
      <c r="C127" s="70">
        <f t="shared" ca="1" si="132"/>
        <v>42833</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7" s="48">
        <f t="shared" ref="E127:AJ127" ca="1" si="254">MAX(0,D127-(IF(SamplesOrEstimateFlag = "Data", INDEX(Samples,RANDBETWEEN(1, TotalCount), 0), RANDBETWEEN(ThroughputLowEstimate,ThroughputHighEstimate))))</f>
        <v>9</v>
      </c>
      <c r="F127" s="48">
        <f t="shared" ca="1" si="254"/>
        <v>6</v>
      </c>
      <c r="G127" s="48">
        <f t="shared" ca="1" si="254"/>
        <v>3</v>
      </c>
      <c r="H127" s="48">
        <f t="shared" ca="1" si="254"/>
        <v>0</v>
      </c>
      <c r="I127" s="48">
        <f t="shared" ca="1" si="254"/>
        <v>0</v>
      </c>
      <c r="J127" s="48">
        <f t="shared" ca="1" si="254"/>
        <v>0</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4</v>
      </c>
      <c r="C128" s="70">
        <f t="shared" ca="1" si="132"/>
        <v>42833</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8" s="48">
        <f t="shared" ref="E128:AJ128" ca="1" si="256">MAX(0,D128-(IF(SamplesOrEstimateFlag = "Data", INDEX(Samples,RANDBETWEEN(1, TotalCount), 0), RANDBETWEEN(ThroughputLowEstimate,ThroughputHighEstimate))))</f>
        <v>8</v>
      </c>
      <c r="F128" s="48">
        <f t="shared" ca="1" si="256"/>
        <v>5</v>
      </c>
      <c r="G128" s="48">
        <f t="shared" ca="1" si="256"/>
        <v>3</v>
      </c>
      <c r="H128" s="48">
        <f t="shared" ca="1" si="256"/>
        <v>0</v>
      </c>
      <c r="I128" s="48">
        <f t="shared" ca="1" si="256"/>
        <v>0</v>
      </c>
      <c r="J128" s="48">
        <f t="shared" ca="1" si="256"/>
        <v>0</v>
      </c>
      <c r="K128" s="48">
        <f t="shared" ca="1" si="256"/>
        <v>0</v>
      </c>
      <c r="L128" s="48">
        <f t="shared" ca="1" si="256"/>
        <v>0</v>
      </c>
      <c r="M128" s="48">
        <f t="shared" ca="1" si="256"/>
        <v>0</v>
      </c>
      <c r="N128" s="48">
        <f t="shared" ca="1" si="256"/>
        <v>0</v>
      </c>
      <c r="O128" s="48">
        <f t="shared" ca="1" si="256"/>
        <v>0</v>
      </c>
      <c r="P128" s="48">
        <f t="shared" ca="1" si="256"/>
        <v>0</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5</v>
      </c>
      <c r="C129" s="70">
        <f t="shared" ca="1" si="132"/>
        <v>42840</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9" s="48">
        <f t="shared" ref="E129:AJ129" ca="1" si="258">MAX(0,D129-(IF(SamplesOrEstimateFlag = "Data", INDEX(Samples,RANDBETWEEN(1, TotalCount), 0), RANDBETWEEN(ThroughputLowEstimate,ThroughputHighEstimate))))</f>
        <v>8</v>
      </c>
      <c r="F129" s="48">
        <f t="shared" ca="1" si="258"/>
        <v>6</v>
      </c>
      <c r="G129" s="48">
        <f t="shared" ca="1" si="258"/>
        <v>3</v>
      </c>
      <c r="H129" s="48">
        <f t="shared" ca="1" si="258"/>
        <v>1</v>
      </c>
      <c r="I129" s="48">
        <f t="shared" ca="1" si="258"/>
        <v>0</v>
      </c>
      <c r="J129" s="48">
        <f t="shared" ca="1" si="258"/>
        <v>0</v>
      </c>
      <c r="K129" s="48">
        <f t="shared" ca="1" si="258"/>
        <v>0</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7</v>
      </c>
      <c r="C130" s="70">
        <f t="shared" ca="1" si="132"/>
        <v>42854</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30" s="48">
        <f t="shared" ref="E130:AJ130" ca="1" si="260">MAX(0,D130-(IF(SamplesOrEstimateFlag = "Data", INDEX(Samples,RANDBETWEEN(1, TotalCount), 0), RANDBETWEEN(ThroughputLowEstimate,ThroughputHighEstimate))))</f>
        <v>14</v>
      </c>
      <c r="F130" s="48">
        <f t="shared" ca="1" si="260"/>
        <v>11</v>
      </c>
      <c r="G130" s="48">
        <f t="shared" ca="1" si="260"/>
        <v>9</v>
      </c>
      <c r="H130" s="48">
        <f t="shared" ca="1" si="260"/>
        <v>6</v>
      </c>
      <c r="I130" s="48">
        <f t="shared" ca="1" si="260"/>
        <v>4</v>
      </c>
      <c r="J130" s="48">
        <f t="shared" ca="1" si="260"/>
        <v>1</v>
      </c>
      <c r="K130" s="48">
        <f t="shared" ca="1" si="260"/>
        <v>0</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5</v>
      </c>
      <c r="C131" s="70">
        <f t="shared" ref="C131:C194" ca="1" si="262">INDEX(D$2:BD$2,1,B131+1)</f>
        <v>42840</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1" s="48">
        <f t="shared" ref="E131:AJ131" ca="1" si="263">MAX(0,D131-(IF(SamplesOrEstimateFlag = "Data", INDEX(Samples,RANDBETWEEN(1, TotalCount), 0), RANDBETWEEN(ThroughputLowEstimate,ThroughputHighEstimate))))</f>
        <v>12</v>
      </c>
      <c r="F131" s="48">
        <f t="shared" ca="1" si="263"/>
        <v>9</v>
      </c>
      <c r="G131" s="48">
        <f t="shared" ca="1" si="263"/>
        <v>6</v>
      </c>
      <c r="H131" s="48">
        <f t="shared" ca="1" si="263"/>
        <v>3</v>
      </c>
      <c r="I131" s="48">
        <f t="shared" ca="1" si="263"/>
        <v>0</v>
      </c>
      <c r="J131" s="48">
        <f t="shared" ca="1" si="263"/>
        <v>0</v>
      </c>
      <c r="K131" s="48">
        <f t="shared" ca="1" si="263"/>
        <v>0</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6</v>
      </c>
      <c r="C132" s="70">
        <f t="shared" ca="1" si="262"/>
        <v>42847</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2" s="48">
        <f t="shared" ref="E132:AJ132" ca="1" si="266">MAX(0,D132-(IF(SamplesOrEstimateFlag = "Data", INDEX(Samples,RANDBETWEEN(1, TotalCount), 0), RANDBETWEEN(ThroughputLowEstimate,ThroughputHighEstimate))))</f>
        <v>13</v>
      </c>
      <c r="F132" s="48">
        <f t="shared" ca="1" si="266"/>
        <v>10</v>
      </c>
      <c r="G132" s="48">
        <f t="shared" ca="1" si="266"/>
        <v>7</v>
      </c>
      <c r="H132" s="48">
        <f t="shared" ca="1" si="266"/>
        <v>4</v>
      </c>
      <c r="I132" s="48">
        <f t="shared" ca="1" si="266"/>
        <v>2</v>
      </c>
      <c r="J132" s="48">
        <f t="shared" ca="1" si="266"/>
        <v>0</v>
      </c>
      <c r="K132" s="48">
        <f t="shared" ca="1" si="266"/>
        <v>0</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5</v>
      </c>
      <c r="C133" s="70">
        <f t="shared" ca="1" si="262"/>
        <v>42840</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3" s="48">
        <f t="shared" ref="E133:AJ133" ca="1" si="268">MAX(0,D133-(IF(SamplesOrEstimateFlag = "Data", INDEX(Samples,RANDBETWEEN(1, TotalCount), 0), RANDBETWEEN(ThroughputLowEstimate,ThroughputHighEstimate))))</f>
        <v>9</v>
      </c>
      <c r="F133" s="48">
        <f t="shared" ca="1" si="268"/>
        <v>7</v>
      </c>
      <c r="G133" s="48">
        <f t="shared" ca="1" si="268"/>
        <v>4</v>
      </c>
      <c r="H133" s="48">
        <f t="shared" ca="1" si="268"/>
        <v>1</v>
      </c>
      <c r="I133" s="48">
        <f t="shared" ca="1" si="268"/>
        <v>0</v>
      </c>
      <c r="J133" s="48">
        <f t="shared" ca="1" si="268"/>
        <v>0</v>
      </c>
      <c r="K133" s="48">
        <f t="shared" ca="1" si="268"/>
        <v>0</v>
      </c>
      <c r="L133" s="48">
        <f t="shared" ca="1" si="268"/>
        <v>0</v>
      </c>
      <c r="M133" s="48">
        <f t="shared" ca="1" si="268"/>
        <v>0</v>
      </c>
      <c r="N133" s="48">
        <f t="shared" ca="1" si="268"/>
        <v>0</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7</v>
      </c>
      <c r="C134" s="70">
        <f t="shared" ca="1" si="262"/>
        <v>42854</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34" s="48">
        <f t="shared" ref="E134:AJ134" ca="1" si="270">MAX(0,D134-(IF(SamplesOrEstimateFlag = "Data", INDEX(Samples,RANDBETWEEN(1, TotalCount), 0), RANDBETWEEN(ThroughputLowEstimate,ThroughputHighEstimate))))</f>
        <v>14</v>
      </c>
      <c r="F134" s="48">
        <f t="shared" ca="1" si="270"/>
        <v>12</v>
      </c>
      <c r="G134" s="48">
        <f t="shared" ca="1" si="270"/>
        <v>9</v>
      </c>
      <c r="H134" s="48">
        <f t="shared" ca="1" si="270"/>
        <v>7</v>
      </c>
      <c r="I134" s="48">
        <f t="shared" ca="1" si="270"/>
        <v>4</v>
      </c>
      <c r="J134" s="48">
        <f t="shared" ca="1" si="270"/>
        <v>2</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6</v>
      </c>
      <c r="C135" s="70">
        <f t="shared" ca="1" si="262"/>
        <v>42847</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5" s="48">
        <f t="shared" ref="E135:AJ135" ca="1" si="272">MAX(0,D135-(IF(SamplesOrEstimateFlag = "Data", INDEX(Samples,RANDBETWEEN(1, TotalCount), 0), RANDBETWEEN(ThroughputLowEstimate,ThroughputHighEstimate))))</f>
        <v>12</v>
      </c>
      <c r="F135" s="48">
        <f t="shared" ca="1" si="272"/>
        <v>9</v>
      </c>
      <c r="G135" s="48">
        <f t="shared" ca="1" si="272"/>
        <v>7</v>
      </c>
      <c r="H135" s="48">
        <f t="shared" ca="1" si="272"/>
        <v>4</v>
      </c>
      <c r="I135" s="48">
        <f t="shared" ca="1" si="272"/>
        <v>1</v>
      </c>
      <c r="J135" s="48">
        <f t="shared" ca="1" si="272"/>
        <v>0</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7</v>
      </c>
      <c r="C136" s="70">
        <f t="shared" ca="1" si="262"/>
        <v>42854</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36" s="48">
        <f t="shared" ref="E136:AJ136" ca="1" si="274">MAX(0,D136-(IF(SamplesOrEstimateFlag = "Data", INDEX(Samples,RANDBETWEEN(1, TotalCount), 0), RANDBETWEEN(ThroughputLowEstimate,ThroughputHighEstimate))))</f>
        <v>13</v>
      </c>
      <c r="F136" s="48">
        <f t="shared" ca="1" si="274"/>
        <v>11</v>
      </c>
      <c r="G136" s="48">
        <f t="shared" ca="1" si="274"/>
        <v>8</v>
      </c>
      <c r="H136" s="48">
        <f t="shared" ca="1" si="274"/>
        <v>6</v>
      </c>
      <c r="I136" s="48">
        <f t="shared" ca="1" si="274"/>
        <v>4</v>
      </c>
      <c r="J136" s="48">
        <f t="shared" ca="1" si="274"/>
        <v>1</v>
      </c>
      <c r="K136" s="48">
        <f t="shared" ca="1" si="274"/>
        <v>0</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5</v>
      </c>
      <c r="C137" s="70">
        <f t="shared" ca="1" si="262"/>
        <v>42840</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7" s="48">
        <f t="shared" ref="E137:AJ137" ca="1" si="276">MAX(0,D137-(IF(SamplesOrEstimateFlag = "Data", INDEX(Samples,RANDBETWEEN(1, TotalCount), 0), RANDBETWEEN(ThroughputLowEstimate,ThroughputHighEstimate))))</f>
        <v>11</v>
      </c>
      <c r="F137" s="48">
        <f t="shared" ca="1" si="276"/>
        <v>8</v>
      </c>
      <c r="G137" s="48">
        <f t="shared" ca="1" si="276"/>
        <v>5</v>
      </c>
      <c r="H137" s="48">
        <f t="shared" ca="1" si="276"/>
        <v>2</v>
      </c>
      <c r="I137" s="48">
        <f t="shared" ca="1" si="276"/>
        <v>0</v>
      </c>
      <c r="J137" s="48">
        <f t="shared" ca="1" si="276"/>
        <v>0</v>
      </c>
      <c r="K137" s="48">
        <f t="shared" ca="1" si="276"/>
        <v>0</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5</v>
      </c>
      <c r="C138" s="70">
        <f t="shared" ca="1" si="262"/>
        <v>42840</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8" s="48">
        <f t="shared" ref="E138:AJ138" ca="1" si="278">MAX(0,D138-(IF(SamplesOrEstimateFlag = "Data", INDEX(Samples,RANDBETWEEN(1, TotalCount), 0), RANDBETWEEN(ThroughputLowEstimate,ThroughputHighEstimate))))</f>
        <v>9</v>
      </c>
      <c r="F138" s="48">
        <f t="shared" ca="1" si="278"/>
        <v>7</v>
      </c>
      <c r="G138" s="48">
        <f t="shared" ca="1" si="278"/>
        <v>4</v>
      </c>
      <c r="H138" s="48">
        <f t="shared" ca="1" si="278"/>
        <v>1</v>
      </c>
      <c r="I138" s="48">
        <f t="shared" ca="1" si="278"/>
        <v>0</v>
      </c>
      <c r="J138" s="48">
        <f t="shared" ca="1" si="278"/>
        <v>0</v>
      </c>
      <c r="K138" s="48">
        <f t="shared" ca="1" si="278"/>
        <v>0</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6</v>
      </c>
      <c r="C139" s="70">
        <f t="shared" ca="1" si="262"/>
        <v>42847</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9" s="48">
        <f t="shared" ref="E139:AJ139" ca="1" si="280">MAX(0,D139-(IF(SamplesOrEstimateFlag = "Data", INDEX(Samples,RANDBETWEEN(1, TotalCount), 0), RANDBETWEEN(ThroughputLowEstimate,ThroughputHighEstimate))))</f>
        <v>12</v>
      </c>
      <c r="F139" s="48">
        <f t="shared" ca="1" si="280"/>
        <v>9</v>
      </c>
      <c r="G139" s="48">
        <f t="shared" ca="1" si="280"/>
        <v>7</v>
      </c>
      <c r="H139" s="48">
        <f t="shared" ca="1" si="280"/>
        <v>5</v>
      </c>
      <c r="I139" s="48">
        <f t="shared" ca="1" si="280"/>
        <v>3</v>
      </c>
      <c r="J139" s="48">
        <f t="shared" ca="1" si="280"/>
        <v>0</v>
      </c>
      <c r="K139" s="48">
        <f t="shared" ca="1" si="280"/>
        <v>0</v>
      </c>
      <c r="L139" s="48">
        <f t="shared" ca="1" si="280"/>
        <v>0</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4</v>
      </c>
      <c r="C140" s="70">
        <f t="shared" ca="1" si="262"/>
        <v>42833</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0" s="48">
        <f t="shared" ref="E140:AJ140" ca="1" si="282">MAX(0,D140-(IF(SamplesOrEstimateFlag = "Data", INDEX(Samples,RANDBETWEEN(1, TotalCount), 0), RANDBETWEEN(ThroughputLowEstimate,ThroughputHighEstimate))))</f>
        <v>8</v>
      </c>
      <c r="F140" s="48">
        <f t="shared" ca="1" si="282"/>
        <v>5</v>
      </c>
      <c r="G140" s="48">
        <f t="shared" ca="1" si="282"/>
        <v>3</v>
      </c>
      <c r="H140" s="48">
        <f t="shared" ca="1" si="282"/>
        <v>0</v>
      </c>
      <c r="I140" s="48">
        <f t="shared" ca="1" si="282"/>
        <v>0</v>
      </c>
      <c r="J140" s="48">
        <f t="shared" ca="1" si="282"/>
        <v>0</v>
      </c>
      <c r="K140" s="48">
        <f t="shared" ca="1" si="282"/>
        <v>0</v>
      </c>
      <c r="L140" s="48">
        <f t="shared" ca="1" si="282"/>
        <v>0</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7</v>
      </c>
      <c r="C141" s="70">
        <f t="shared" ca="1" si="262"/>
        <v>42854</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41" s="48">
        <f t="shared" ref="E141:AJ141" ca="1" si="284">MAX(0,D141-(IF(SamplesOrEstimateFlag = "Data", INDEX(Samples,RANDBETWEEN(1, TotalCount), 0), RANDBETWEEN(ThroughputLowEstimate,ThroughputHighEstimate))))</f>
        <v>14</v>
      </c>
      <c r="F141" s="48">
        <f t="shared" ca="1" si="284"/>
        <v>12</v>
      </c>
      <c r="G141" s="48">
        <f t="shared" ca="1" si="284"/>
        <v>9</v>
      </c>
      <c r="H141" s="48">
        <f t="shared" ca="1" si="284"/>
        <v>6</v>
      </c>
      <c r="I141" s="48">
        <f t="shared" ca="1" si="284"/>
        <v>4</v>
      </c>
      <c r="J141" s="48">
        <f t="shared" ca="1" si="284"/>
        <v>2</v>
      </c>
      <c r="K141" s="48">
        <f t="shared" ca="1" si="284"/>
        <v>0</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6</v>
      </c>
      <c r="C142" s="70">
        <f t="shared" ca="1" si="262"/>
        <v>42847</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2" s="48">
        <f t="shared" ref="E142:AJ142" ca="1" si="286">MAX(0,D142-(IF(SamplesOrEstimateFlag = "Data", INDEX(Samples,RANDBETWEEN(1, TotalCount), 0), RANDBETWEEN(ThroughputLowEstimate,ThroughputHighEstimate))))</f>
        <v>12</v>
      </c>
      <c r="F142" s="48">
        <f t="shared" ca="1" si="286"/>
        <v>10</v>
      </c>
      <c r="G142" s="48">
        <f t="shared" ca="1" si="286"/>
        <v>7</v>
      </c>
      <c r="H142" s="48">
        <f t="shared" ca="1" si="286"/>
        <v>4</v>
      </c>
      <c r="I142" s="48">
        <f t="shared" ca="1" si="286"/>
        <v>2</v>
      </c>
      <c r="J142" s="48">
        <f t="shared" ca="1" si="286"/>
        <v>0</v>
      </c>
      <c r="K142" s="48">
        <f t="shared" ca="1" si="286"/>
        <v>0</v>
      </c>
      <c r="L142" s="48">
        <f t="shared" ca="1" si="286"/>
        <v>0</v>
      </c>
      <c r="M142" s="48">
        <f t="shared" ca="1" si="286"/>
        <v>0</v>
      </c>
      <c r="N142" s="48">
        <f t="shared" ca="1" si="286"/>
        <v>0</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7</v>
      </c>
      <c r="C143" s="70">
        <f t="shared" ca="1" si="262"/>
        <v>42854</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3" s="48">
        <f t="shared" ref="E143:AJ143" ca="1" si="288">MAX(0,D143-(IF(SamplesOrEstimateFlag = "Data", INDEX(Samples,RANDBETWEEN(1, TotalCount), 0), RANDBETWEEN(ThroughputLowEstimate,ThroughputHighEstimate))))</f>
        <v>13</v>
      </c>
      <c r="F143" s="48">
        <f t="shared" ca="1" si="288"/>
        <v>11</v>
      </c>
      <c r="G143" s="48">
        <f t="shared" ca="1" si="288"/>
        <v>9</v>
      </c>
      <c r="H143" s="48">
        <f t="shared" ca="1" si="288"/>
        <v>6</v>
      </c>
      <c r="I143" s="48">
        <f t="shared" ca="1" si="288"/>
        <v>4</v>
      </c>
      <c r="J143" s="48">
        <f t="shared" ca="1" si="288"/>
        <v>1</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5</v>
      </c>
      <c r="C144" s="70">
        <f t="shared" ca="1" si="262"/>
        <v>42840</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4" s="48">
        <f t="shared" ref="E144:AJ144" ca="1" si="290">MAX(0,D144-(IF(SamplesOrEstimateFlag = "Data", INDEX(Samples,RANDBETWEEN(1, TotalCount), 0), RANDBETWEEN(ThroughputLowEstimate,ThroughputHighEstimate))))</f>
        <v>8</v>
      </c>
      <c r="F144" s="48">
        <f t="shared" ca="1" si="290"/>
        <v>6</v>
      </c>
      <c r="G144" s="48">
        <f t="shared" ca="1" si="290"/>
        <v>3</v>
      </c>
      <c r="H144" s="48">
        <f t="shared" ca="1" si="290"/>
        <v>1</v>
      </c>
      <c r="I144" s="48">
        <f t="shared" ca="1" si="290"/>
        <v>0</v>
      </c>
      <c r="J144" s="48">
        <f t="shared" ca="1" si="290"/>
        <v>0</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5</v>
      </c>
      <c r="C145" s="70">
        <f t="shared" ca="1" si="262"/>
        <v>42840</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5" s="48">
        <f t="shared" ref="E145:AJ145" ca="1" si="292">MAX(0,D145-(IF(SamplesOrEstimateFlag = "Data", INDEX(Samples,RANDBETWEEN(1, TotalCount), 0), RANDBETWEEN(ThroughputLowEstimate,ThroughputHighEstimate))))</f>
        <v>8</v>
      </c>
      <c r="F145" s="48">
        <f t="shared" ca="1" si="292"/>
        <v>6</v>
      </c>
      <c r="G145" s="48">
        <f t="shared" ca="1" si="292"/>
        <v>4</v>
      </c>
      <c r="H145" s="48">
        <f t="shared" ca="1" si="292"/>
        <v>2</v>
      </c>
      <c r="I145" s="48">
        <f t="shared" ca="1" si="292"/>
        <v>0</v>
      </c>
      <c r="J145" s="48">
        <f t="shared" ca="1" si="292"/>
        <v>0</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5</v>
      </c>
      <c r="C146" s="70">
        <f t="shared" ca="1" si="262"/>
        <v>42840</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6" s="48">
        <f t="shared" ref="E146:AJ146" ca="1" si="294">MAX(0,D146-(IF(SamplesOrEstimateFlag = "Data", INDEX(Samples,RANDBETWEEN(1, TotalCount), 0), RANDBETWEEN(ThroughputLowEstimate,ThroughputHighEstimate))))</f>
        <v>9</v>
      </c>
      <c r="F146" s="48">
        <f t="shared" ca="1" si="294"/>
        <v>7</v>
      </c>
      <c r="G146" s="48">
        <f t="shared" ca="1" si="294"/>
        <v>5</v>
      </c>
      <c r="H146" s="48">
        <f t="shared" ca="1" si="294"/>
        <v>3</v>
      </c>
      <c r="I146" s="48">
        <f t="shared" ca="1" si="294"/>
        <v>0</v>
      </c>
      <c r="J146" s="48">
        <f t="shared" ca="1" si="294"/>
        <v>0</v>
      </c>
      <c r="K146" s="48">
        <f t="shared" ca="1" si="294"/>
        <v>0</v>
      </c>
      <c r="L146" s="48">
        <f t="shared" ca="1" si="294"/>
        <v>0</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6</v>
      </c>
      <c r="C147" s="70">
        <f t="shared" ca="1" si="262"/>
        <v>42847</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7" s="48">
        <f t="shared" ref="E147:AJ147" ca="1" si="296">MAX(0,D147-(IF(SamplesOrEstimateFlag = "Data", INDEX(Samples,RANDBETWEEN(1, TotalCount), 0), RANDBETWEEN(ThroughputLowEstimate,ThroughputHighEstimate))))</f>
        <v>12</v>
      </c>
      <c r="F147" s="48">
        <f t="shared" ca="1" si="296"/>
        <v>10</v>
      </c>
      <c r="G147" s="48">
        <f t="shared" ca="1" si="296"/>
        <v>8</v>
      </c>
      <c r="H147" s="48">
        <f t="shared" ca="1" si="296"/>
        <v>5</v>
      </c>
      <c r="I147" s="48">
        <f t="shared" ca="1" si="296"/>
        <v>2</v>
      </c>
      <c r="J147" s="48">
        <f t="shared" ca="1" si="296"/>
        <v>0</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5</v>
      </c>
      <c r="C148" s="70">
        <f t="shared" ca="1" si="262"/>
        <v>42840</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8" s="48">
        <f t="shared" ref="E148:AJ148" ca="1" si="298">MAX(0,D148-(IF(SamplesOrEstimateFlag = "Data", INDEX(Samples,RANDBETWEEN(1, TotalCount), 0), RANDBETWEEN(ThroughputLowEstimate,ThroughputHighEstimate))))</f>
        <v>8</v>
      </c>
      <c r="F148" s="48">
        <f t="shared" ca="1" si="298"/>
        <v>6</v>
      </c>
      <c r="G148" s="48">
        <f t="shared" ca="1" si="298"/>
        <v>3</v>
      </c>
      <c r="H148" s="48">
        <f t="shared" ca="1" si="298"/>
        <v>1</v>
      </c>
      <c r="I148" s="48">
        <f t="shared" ca="1" si="298"/>
        <v>0</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6</v>
      </c>
      <c r="C149" s="70">
        <f t="shared" ca="1" si="262"/>
        <v>42847</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9" s="48">
        <f t="shared" ref="E149:AJ149" ca="1" si="300">MAX(0,D149-(IF(SamplesOrEstimateFlag = "Data", INDEX(Samples,RANDBETWEEN(1, TotalCount), 0), RANDBETWEEN(ThroughputLowEstimate,ThroughputHighEstimate))))</f>
        <v>12</v>
      </c>
      <c r="F149" s="48">
        <f t="shared" ca="1" si="300"/>
        <v>10</v>
      </c>
      <c r="G149" s="48">
        <f t="shared" ca="1" si="300"/>
        <v>8</v>
      </c>
      <c r="H149" s="48">
        <f t="shared" ca="1" si="300"/>
        <v>5</v>
      </c>
      <c r="I149" s="48">
        <f t="shared" ca="1" si="300"/>
        <v>2</v>
      </c>
      <c r="J149" s="48">
        <f t="shared" ca="1" si="300"/>
        <v>0</v>
      </c>
      <c r="K149" s="48">
        <f t="shared" ca="1" si="300"/>
        <v>0</v>
      </c>
      <c r="L149" s="48">
        <f t="shared" ca="1" si="300"/>
        <v>0</v>
      </c>
      <c r="M149" s="48">
        <f t="shared" ca="1" si="300"/>
        <v>0</v>
      </c>
      <c r="N149" s="48">
        <f t="shared" ca="1" si="300"/>
        <v>0</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7</v>
      </c>
      <c r="C150" s="70">
        <f t="shared" ca="1" si="262"/>
        <v>42854</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50" s="48">
        <f t="shared" ref="E150:AJ150" ca="1" si="302">MAX(0,D150-(IF(SamplesOrEstimateFlag = "Data", INDEX(Samples,RANDBETWEEN(1, TotalCount), 0), RANDBETWEEN(ThroughputLowEstimate,ThroughputHighEstimate))))</f>
        <v>13</v>
      </c>
      <c r="F150" s="48">
        <f t="shared" ca="1" si="302"/>
        <v>11</v>
      </c>
      <c r="G150" s="48">
        <f t="shared" ca="1" si="302"/>
        <v>9</v>
      </c>
      <c r="H150" s="48">
        <f t="shared" ca="1" si="302"/>
        <v>7</v>
      </c>
      <c r="I150" s="48">
        <f t="shared" ca="1" si="302"/>
        <v>4</v>
      </c>
      <c r="J150" s="48">
        <f t="shared" ca="1" si="302"/>
        <v>1</v>
      </c>
      <c r="K150" s="48">
        <f t="shared" ca="1" si="302"/>
        <v>0</v>
      </c>
      <c r="L150" s="48">
        <f t="shared" ca="1" si="302"/>
        <v>0</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4</v>
      </c>
      <c r="C151" s="70">
        <f t="shared" ca="1" si="262"/>
        <v>42833</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1" s="48">
        <f t="shared" ref="E151:AJ151" ca="1" si="304">MAX(0,D151-(IF(SamplesOrEstimateFlag = "Data", INDEX(Samples,RANDBETWEEN(1, TotalCount), 0), RANDBETWEEN(ThroughputLowEstimate,ThroughputHighEstimate))))</f>
        <v>8</v>
      </c>
      <c r="F151" s="48">
        <f t="shared" ca="1" si="304"/>
        <v>5</v>
      </c>
      <c r="G151" s="48">
        <f t="shared" ca="1" si="304"/>
        <v>2</v>
      </c>
      <c r="H151" s="48">
        <f t="shared" ca="1" si="304"/>
        <v>0</v>
      </c>
      <c r="I151" s="48">
        <f t="shared" ca="1" si="304"/>
        <v>0</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5</v>
      </c>
      <c r="C152" s="70">
        <f t="shared" ca="1" si="262"/>
        <v>42840</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2" s="48">
        <f t="shared" ref="E152:AJ152" ca="1" si="306">MAX(0,D152-(IF(SamplesOrEstimateFlag = "Data", INDEX(Samples,RANDBETWEEN(1, TotalCount), 0), RANDBETWEEN(ThroughputLowEstimate,ThroughputHighEstimate))))</f>
        <v>11</v>
      </c>
      <c r="F152" s="48">
        <f t="shared" ca="1" si="306"/>
        <v>8</v>
      </c>
      <c r="G152" s="48">
        <f t="shared" ca="1" si="306"/>
        <v>6</v>
      </c>
      <c r="H152" s="48">
        <f t="shared" ca="1" si="306"/>
        <v>3</v>
      </c>
      <c r="I152" s="48">
        <f t="shared" ca="1" si="306"/>
        <v>0</v>
      </c>
      <c r="J152" s="48">
        <f t="shared" ca="1" si="306"/>
        <v>0</v>
      </c>
      <c r="K152" s="48">
        <f t="shared" ca="1" si="306"/>
        <v>0</v>
      </c>
      <c r="L152" s="48">
        <f t="shared" ca="1" si="306"/>
        <v>0</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6</v>
      </c>
      <c r="C153" s="70">
        <f t="shared" ca="1" si="262"/>
        <v>42847</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3" s="48">
        <f t="shared" ref="E153:AJ153" ca="1" si="308">MAX(0,D153-(IF(SamplesOrEstimateFlag = "Data", INDEX(Samples,RANDBETWEEN(1, TotalCount), 0), RANDBETWEEN(ThroughputLowEstimate,ThroughputHighEstimate))))</f>
        <v>12</v>
      </c>
      <c r="F153" s="48">
        <f t="shared" ca="1" si="308"/>
        <v>9</v>
      </c>
      <c r="G153" s="48">
        <f t="shared" ca="1" si="308"/>
        <v>7</v>
      </c>
      <c r="H153" s="48">
        <f t="shared" ca="1" si="308"/>
        <v>4</v>
      </c>
      <c r="I153" s="48">
        <f t="shared" ca="1" si="308"/>
        <v>2</v>
      </c>
      <c r="J153" s="48">
        <f t="shared" ca="1" si="308"/>
        <v>0</v>
      </c>
      <c r="K153" s="48">
        <f t="shared" ca="1" si="308"/>
        <v>0</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5</v>
      </c>
      <c r="C154" s="70">
        <f t="shared" ca="1" si="262"/>
        <v>42840</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4" s="48">
        <f t="shared" ref="E154:AJ154" ca="1" si="310">MAX(0,D154-(IF(SamplesOrEstimateFlag = "Data", INDEX(Samples,RANDBETWEEN(1, TotalCount), 0), RANDBETWEEN(ThroughputLowEstimate,ThroughputHighEstimate))))</f>
        <v>10</v>
      </c>
      <c r="F154" s="48">
        <f t="shared" ca="1" si="310"/>
        <v>7</v>
      </c>
      <c r="G154" s="48">
        <f t="shared" ca="1" si="310"/>
        <v>5</v>
      </c>
      <c r="H154" s="48">
        <f t="shared" ca="1" si="310"/>
        <v>2</v>
      </c>
      <c r="I154" s="48">
        <f t="shared" ca="1" si="310"/>
        <v>0</v>
      </c>
      <c r="J154" s="48">
        <f t="shared" ca="1" si="310"/>
        <v>0</v>
      </c>
      <c r="K154" s="48">
        <f t="shared" ca="1" si="310"/>
        <v>0</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8</v>
      </c>
      <c r="C155" s="70">
        <f t="shared" ca="1" si="262"/>
        <v>42861</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55" s="48">
        <f t="shared" ref="E155:AJ155" ca="1" si="312">MAX(0,D155-(IF(SamplesOrEstimateFlag = "Data", INDEX(Samples,RANDBETWEEN(1, TotalCount), 0), RANDBETWEEN(ThroughputLowEstimate,ThroughputHighEstimate))))</f>
        <v>14</v>
      </c>
      <c r="F155" s="48">
        <f t="shared" ca="1" si="312"/>
        <v>12</v>
      </c>
      <c r="G155" s="48">
        <f t="shared" ca="1" si="312"/>
        <v>10</v>
      </c>
      <c r="H155" s="48">
        <f t="shared" ca="1" si="312"/>
        <v>8</v>
      </c>
      <c r="I155" s="48">
        <f t="shared" ca="1" si="312"/>
        <v>6</v>
      </c>
      <c r="J155" s="48">
        <f t="shared" ca="1" si="312"/>
        <v>4</v>
      </c>
      <c r="K155" s="48">
        <f t="shared" ca="1" si="312"/>
        <v>1</v>
      </c>
      <c r="L155" s="48">
        <f t="shared" ca="1" si="312"/>
        <v>0</v>
      </c>
      <c r="M155" s="48">
        <f t="shared" ca="1" si="312"/>
        <v>0</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4</v>
      </c>
      <c r="C156" s="70">
        <f t="shared" ca="1" si="262"/>
        <v>42833</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6" s="48">
        <f t="shared" ref="E156:AJ156" ca="1" si="314">MAX(0,D156-(IF(SamplesOrEstimateFlag = "Data", INDEX(Samples,RANDBETWEEN(1, TotalCount), 0), RANDBETWEEN(ThroughputLowEstimate,ThroughputHighEstimate))))</f>
        <v>7</v>
      </c>
      <c r="F156" s="48">
        <f t="shared" ca="1" si="314"/>
        <v>4</v>
      </c>
      <c r="G156" s="48">
        <f t="shared" ca="1" si="314"/>
        <v>2</v>
      </c>
      <c r="H156" s="48">
        <f t="shared" ca="1" si="314"/>
        <v>0</v>
      </c>
      <c r="I156" s="48">
        <f t="shared" ca="1" si="314"/>
        <v>0</v>
      </c>
      <c r="J156" s="48">
        <f t="shared" ca="1" si="314"/>
        <v>0</v>
      </c>
      <c r="K156" s="48">
        <f t="shared" ca="1" si="314"/>
        <v>0</v>
      </c>
      <c r="L156" s="48">
        <f t="shared" ca="1" si="314"/>
        <v>0</v>
      </c>
      <c r="M156" s="48">
        <f t="shared" ca="1" si="314"/>
        <v>0</v>
      </c>
      <c r="N156" s="48">
        <f t="shared" ca="1" si="314"/>
        <v>0</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4</v>
      </c>
      <c r="C157" s="70">
        <f t="shared" ca="1" si="262"/>
        <v>42833</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7" s="48">
        <f t="shared" ref="E157:AJ157" ca="1" si="316">MAX(0,D157-(IF(SamplesOrEstimateFlag = "Data", INDEX(Samples,RANDBETWEEN(1, TotalCount), 0), RANDBETWEEN(ThroughputLowEstimate,ThroughputHighEstimate))))</f>
        <v>8</v>
      </c>
      <c r="F157" s="48">
        <f t="shared" ca="1" si="316"/>
        <v>5</v>
      </c>
      <c r="G157" s="48">
        <f t="shared" ca="1" si="316"/>
        <v>2</v>
      </c>
      <c r="H157" s="48">
        <f t="shared" ca="1" si="316"/>
        <v>0</v>
      </c>
      <c r="I157" s="48">
        <f t="shared" ca="1" si="316"/>
        <v>0</v>
      </c>
      <c r="J157" s="48">
        <f t="shared" ca="1" si="316"/>
        <v>0</v>
      </c>
      <c r="K157" s="48">
        <f t="shared" ca="1" si="316"/>
        <v>0</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5</v>
      </c>
      <c r="C158" s="70">
        <f t="shared" ca="1" si="262"/>
        <v>42840</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8" s="48">
        <f t="shared" ref="E158:AJ158" ca="1" si="318">MAX(0,D158-(IF(SamplesOrEstimateFlag = "Data", INDEX(Samples,RANDBETWEEN(1, TotalCount), 0), RANDBETWEEN(ThroughputLowEstimate,ThroughputHighEstimate))))</f>
        <v>8</v>
      </c>
      <c r="F158" s="48">
        <f t="shared" ca="1" si="318"/>
        <v>6</v>
      </c>
      <c r="G158" s="48">
        <f t="shared" ca="1" si="318"/>
        <v>3</v>
      </c>
      <c r="H158" s="48">
        <f t="shared" ca="1" si="318"/>
        <v>1</v>
      </c>
      <c r="I158" s="48">
        <f t="shared" ca="1" si="318"/>
        <v>0</v>
      </c>
      <c r="J158" s="48">
        <f t="shared" ca="1" si="318"/>
        <v>0</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4</v>
      </c>
      <c r="C159" s="70">
        <f t="shared" ca="1" si="262"/>
        <v>42833</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9" s="48">
        <f t="shared" ref="E159:AJ159" ca="1" si="320">MAX(0,D159-(IF(SamplesOrEstimateFlag = "Data", INDEX(Samples,RANDBETWEEN(1, TotalCount), 0), RANDBETWEEN(ThroughputLowEstimate,ThroughputHighEstimate))))</f>
        <v>8</v>
      </c>
      <c r="F159" s="48">
        <f t="shared" ca="1" si="320"/>
        <v>6</v>
      </c>
      <c r="G159" s="48">
        <f t="shared" ca="1" si="320"/>
        <v>3</v>
      </c>
      <c r="H159" s="48">
        <f t="shared" ca="1" si="320"/>
        <v>0</v>
      </c>
      <c r="I159" s="48">
        <f t="shared" ca="1" si="320"/>
        <v>0</v>
      </c>
      <c r="J159" s="48">
        <f t="shared" ca="1" si="320"/>
        <v>0</v>
      </c>
      <c r="K159" s="48">
        <f t="shared" ca="1" si="320"/>
        <v>0</v>
      </c>
      <c r="L159" s="48">
        <f t="shared" ca="1" si="320"/>
        <v>0</v>
      </c>
      <c r="M159" s="48">
        <f t="shared" ca="1" si="320"/>
        <v>0</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7</v>
      </c>
      <c r="C160" s="70">
        <f t="shared" ca="1" si="262"/>
        <v>42854</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60" s="48">
        <f t="shared" ref="E160:AJ160" ca="1" si="322">MAX(0,D160-(IF(SamplesOrEstimateFlag = "Data", INDEX(Samples,RANDBETWEEN(1, TotalCount), 0), RANDBETWEEN(ThroughputLowEstimate,ThroughputHighEstimate))))</f>
        <v>14</v>
      </c>
      <c r="F160" s="48">
        <f t="shared" ca="1" si="322"/>
        <v>12</v>
      </c>
      <c r="G160" s="48">
        <f t="shared" ca="1" si="322"/>
        <v>9</v>
      </c>
      <c r="H160" s="48">
        <f t="shared" ca="1" si="322"/>
        <v>7</v>
      </c>
      <c r="I160" s="48">
        <f t="shared" ca="1" si="322"/>
        <v>4</v>
      </c>
      <c r="J160" s="48">
        <f t="shared" ca="1" si="322"/>
        <v>2</v>
      </c>
      <c r="K160" s="48">
        <f t="shared" ca="1" si="322"/>
        <v>0</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6</v>
      </c>
      <c r="C161" s="70">
        <f t="shared" ca="1" si="262"/>
        <v>42847</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1" s="48">
        <f t="shared" ref="E161:AJ161" ca="1" si="324">MAX(0,D161-(IF(SamplesOrEstimateFlag = "Data", INDEX(Samples,RANDBETWEEN(1, TotalCount), 0), RANDBETWEEN(ThroughputLowEstimate,ThroughputHighEstimate))))</f>
        <v>11</v>
      </c>
      <c r="F161" s="48">
        <f t="shared" ca="1" si="324"/>
        <v>9</v>
      </c>
      <c r="G161" s="48">
        <f t="shared" ca="1" si="324"/>
        <v>6</v>
      </c>
      <c r="H161" s="48">
        <f t="shared" ca="1" si="324"/>
        <v>4</v>
      </c>
      <c r="I161" s="48">
        <f t="shared" ca="1" si="324"/>
        <v>1</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6</v>
      </c>
      <c r="C162" s="70">
        <f t="shared" ca="1" si="262"/>
        <v>42847</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2" s="48">
        <f t="shared" ref="E162:AJ162" ca="1" si="326">MAX(0,D162-(IF(SamplesOrEstimateFlag = "Data", INDEX(Samples,RANDBETWEEN(1, TotalCount), 0), RANDBETWEEN(ThroughputLowEstimate,ThroughputHighEstimate))))</f>
        <v>12</v>
      </c>
      <c r="F162" s="48">
        <f t="shared" ca="1" si="326"/>
        <v>10</v>
      </c>
      <c r="G162" s="48">
        <f t="shared" ca="1" si="326"/>
        <v>7</v>
      </c>
      <c r="H162" s="48">
        <f t="shared" ca="1" si="326"/>
        <v>4</v>
      </c>
      <c r="I162" s="48">
        <f t="shared" ca="1" si="326"/>
        <v>2</v>
      </c>
      <c r="J162" s="48">
        <f t="shared" ca="1" si="326"/>
        <v>0</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5</v>
      </c>
      <c r="C163" s="70">
        <f t="shared" ca="1" si="262"/>
        <v>42840</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3" s="48">
        <f t="shared" ref="E163:AJ163" ca="1" si="328">MAX(0,D163-(IF(SamplesOrEstimateFlag = "Data", INDEX(Samples,RANDBETWEEN(1, TotalCount), 0), RANDBETWEEN(ThroughputLowEstimate,ThroughputHighEstimate))))</f>
        <v>10</v>
      </c>
      <c r="F163" s="48">
        <f t="shared" ca="1" si="328"/>
        <v>7</v>
      </c>
      <c r="G163" s="48">
        <f t="shared" ca="1" si="328"/>
        <v>5</v>
      </c>
      <c r="H163" s="48">
        <f t="shared" ca="1" si="328"/>
        <v>2</v>
      </c>
      <c r="I163" s="48">
        <f t="shared" ca="1" si="328"/>
        <v>0</v>
      </c>
      <c r="J163" s="48">
        <f t="shared" ca="1" si="328"/>
        <v>0</v>
      </c>
      <c r="K163" s="48">
        <f t="shared" ca="1" si="328"/>
        <v>0</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4</v>
      </c>
      <c r="C164" s="70">
        <f t="shared" ca="1" si="262"/>
        <v>42833</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4" s="48">
        <f t="shared" ref="E164:AJ164" ca="1" si="330">MAX(0,D164-(IF(SamplesOrEstimateFlag = "Data", INDEX(Samples,RANDBETWEEN(1, TotalCount), 0), RANDBETWEEN(ThroughputLowEstimate,ThroughputHighEstimate))))</f>
        <v>8</v>
      </c>
      <c r="F164" s="48">
        <f t="shared" ca="1" si="330"/>
        <v>5</v>
      </c>
      <c r="G164" s="48">
        <f t="shared" ca="1" si="330"/>
        <v>2</v>
      </c>
      <c r="H164" s="48">
        <f t="shared" ca="1" si="330"/>
        <v>0</v>
      </c>
      <c r="I164" s="48">
        <f t="shared" ca="1" si="330"/>
        <v>0</v>
      </c>
      <c r="J164" s="48">
        <f t="shared" ca="1" si="330"/>
        <v>0</v>
      </c>
      <c r="K164" s="48">
        <f t="shared" ca="1" si="330"/>
        <v>0</v>
      </c>
      <c r="L164" s="48">
        <f t="shared" ca="1" si="330"/>
        <v>0</v>
      </c>
      <c r="M164" s="48">
        <f t="shared" ca="1" si="330"/>
        <v>0</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6</v>
      </c>
      <c r="C165" s="70">
        <f t="shared" ca="1" si="262"/>
        <v>42847</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5" s="48">
        <f t="shared" ref="E165:AJ165" ca="1" si="332">MAX(0,D165-(IF(SamplesOrEstimateFlag = "Data", INDEX(Samples,RANDBETWEEN(1, TotalCount), 0), RANDBETWEEN(ThroughputLowEstimate,ThroughputHighEstimate))))</f>
        <v>12</v>
      </c>
      <c r="F165" s="48">
        <f t="shared" ca="1" si="332"/>
        <v>10</v>
      </c>
      <c r="G165" s="48">
        <f t="shared" ca="1" si="332"/>
        <v>7</v>
      </c>
      <c r="H165" s="48">
        <f t="shared" ca="1" si="332"/>
        <v>4</v>
      </c>
      <c r="I165" s="48">
        <f t="shared" ca="1" si="332"/>
        <v>1</v>
      </c>
      <c r="J165" s="48">
        <f t="shared" ca="1" si="332"/>
        <v>0</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5</v>
      </c>
      <c r="C166" s="70">
        <f t="shared" ca="1" si="262"/>
        <v>42840</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6" s="48">
        <f t="shared" ref="E166:AJ166" ca="1" si="334">MAX(0,D166-(IF(SamplesOrEstimateFlag = "Data", INDEX(Samples,RANDBETWEEN(1, TotalCount), 0), RANDBETWEEN(ThroughputLowEstimate,ThroughputHighEstimate))))</f>
        <v>9</v>
      </c>
      <c r="F166" s="48">
        <f t="shared" ca="1" si="334"/>
        <v>6</v>
      </c>
      <c r="G166" s="48">
        <f t="shared" ca="1" si="334"/>
        <v>3</v>
      </c>
      <c r="H166" s="48">
        <f t="shared" ca="1" si="334"/>
        <v>1</v>
      </c>
      <c r="I166" s="48">
        <f t="shared" ca="1" si="334"/>
        <v>0</v>
      </c>
      <c r="J166" s="48">
        <f t="shared" ca="1" si="334"/>
        <v>0</v>
      </c>
      <c r="K166" s="48">
        <f t="shared" ca="1" si="334"/>
        <v>0</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6</v>
      </c>
      <c r="C167" s="70">
        <f t="shared" ca="1" si="262"/>
        <v>42847</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7" s="48">
        <f t="shared" ref="E167:AJ167" ca="1" si="336">MAX(0,D167-(IF(SamplesOrEstimateFlag = "Data", INDEX(Samples,RANDBETWEEN(1, TotalCount), 0), RANDBETWEEN(ThroughputLowEstimate,ThroughputHighEstimate))))</f>
        <v>11</v>
      </c>
      <c r="F167" s="48">
        <f t="shared" ca="1" si="336"/>
        <v>8</v>
      </c>
      <c r="G167" s="48">
        <f t="shared" ca="1" si="336"/>
        <v>6</v>
      </c>
      <c r="H167" s="48">
        <f t="shared" ca="1" si="336"/>
        <v>4</v>
      </c>
      <c r="I167" s="48">
        <f t="shared" ca="1" si="336"/>
        <v>1</v>
      </c>
      <c r="J167" s="48">
        <f t="shared" ca="1" si="336"/>
        <v>0</v>
      </c>
      <c r="K167" s="48">
        <f t="shared" ca="1" si="336"/>
        <v>0</v>
      </c>
      <c r="L167" s="48">
        <f t="shared" ca="1" si="336"/>
        <v>0</v>
      </c>
      <c r="M167" s="48">
        <f t="shared" ca="1" si="336"/>
        <v>0</v>
      </c>
      <c r="N167" s="48">
        <f t="shared" ca="1" si="336"/>
        <v>0</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8</v>
      </c>
      <c r="C168" s="70">
        <f t="shared" ca="1" si="262"/>
        <v>42861</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8" s="48">
        <f t="shared" ref="E168:AJ168" ca="1" si="338">MAX(0,D168-(IF(SamplesOrEstimateFlag = "Data", INDEX(Samples,RANDBETWEEN(1, TotalCount), 0), RANDBETWEEN(ThroughputLowEstimate,ThroughputHighEstimate))))</f>
        <v>13</v>
      </c>
      <c r="F168" s="48">
        <f t="shared" ca="1" si="338"/>
        <v>11</v>
      </c>
      <c r="G168" s="48">
        <f t="shared" ca="1" si="338"/>
        <v>9</v>
      </c>
      <c r="H168" s="48">
        <f t="shared" ca="1" si="338"/>
        <v>7</v>
      </c>
      <c r="I168" s="48">
        <f t="shared" ca="1" si="338"/>
        <v>5</v>
      </c>
      <c r="J168" s="48">
        <f t="shared" ca="1" si="338"/>
        <v>3</v>
      </c>
      <c r="K168" s="48">
        <f t="shared" ca="1" si="338"/>
        <v>1</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4</v>
      </c>
      <c r="C169" s="70">
        <f t="shared" ca="1" si="262"/>
        <v>42833</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9" s="48">
        <f t="shared" ref="E169:AJ169" ca="1" si="340">MAX(0,D169-(IF(SamplesOrEstimateFlag = "Data", INDEX(Samples,RANDBETWEEN(1, TotalCount), 0), RANDBETWEEN(ThroughputLowEstimate,ThroughputHighEstimate))))</f>
        <v>8</v>
      </c>
      <c r="F169" s="48">
        <f t="shared" ca="1" si="340"/>
        <v>6</v>
      </c>
      <c r="G169" s="48">
        <f t="shared" ca="1" si="340"/>
        <v>3</v>
      </c>
      <c r="H169" s="48">
        <f t="shared" ca="1" si="340"/>
        <v>0</v>
      </c>
      <c r="I169" s="48">
        <f t="shared" ca="1" si="340"/>
        <v>0</v>
      </c>
      <c r="J169" s="48">
        <f t="shared" ca="1" si="340"/>
        <v>0</v>
      </c>
      <c r="K169" s="48">
        <f t="shared" ca="1" si="340"/>
        <v>0</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7</v>
      </c>
      <c r="C170" s="70">
        <f t="shared" ca="1" si="262"/>
        <v>42854</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70" s="48">
        <f t="shared" ref="E170:AJ170" ca="1" si="342">MAX(0,D170-(IF(SamplesOrEstimateFlag = "Data", INDEX(Samples,RANDBETWEEN(1, TotalCount), 0), RANDBETWEEN(ThroughputLowEstimate,ThroughputHighEstimate))))</f>
        <v>13</v>
      </c>
      <c r="F170" s="48">
        <f t="shared" ca="1" si="342"/>
        <v>10</v>
      </c>
      <c r="G170" s="48">
        <f t="shared" ca="1" si="342"/>
        <v>8</v>
      </c>
      <c r="H170" s="48">
        <f t="shared" ca="1" si="342"/>
        <v>6</v>
      </c>
      <c r="I170" s="48">
        <f t="shared" ca="1" si="342"/>
        <v>4</v>
      </c>
      <c r="J170" s="48">
        <f t="shared" ca="1" si="342"/>
        <v>1</v>
      </c>
      <c r="K170" s="48">
        <f t="shared" ca="1" si="342"/>
        <v>0</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6</v>
      </c>
      <c r="C171" s="70">
        <f t="shared" ca="1" si="262"/>
        <v>42847</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1" s="48">
        <f t="shared" ref="E171:AJ171" ca="1" si="344">MAX(0,D171-(IF(SamplesOrEstimateFlag = "Data", INDEX(Samples,RANDBETWEEN(1, TotalCount), 0), RANDBETWEEN(ThroughputLowEstimate,ThroughputHighEstimate))))</f>
        <v>12</v>
      </c>
      <c r="F171" s="48">
        <f t="shared" ca="1" si="344"/>
        <v>10</v>
      </c>
      <c r="G171" s="48">
        <f t="shared" ca="1" si="344"/>
        <v>7</v>
      </c>
      <c r="H171" s="48">
        <f t="shared" ca="1" si="344"/>
        <v>4</v>
      </c>
      <c r="I171" s="48">
        <f t="shared" ca="1" si="344"/>
        <v>2</v>
      </c>
      <c r="J171" s="48">
        <f t="shared" ca="1" si="344"/>
        <v>0</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5</v>
      </c>
      <c r="C172" s="70">
        <f t="shared" ca="1" si="262"/>
        <v>42840</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2" s="48">
        <f t="shared" ref="E172:AJ172" ca="1" si="346">MAX(0,D172-(IF(SamplesOrEstimateFlag = "Data", INDEX(Samples,RANDBETWEEN(1, TotalCount), 0), RANDBETWEEN(ThroughputLowEstimate,ThroughputHighEstimate))))</f>
        <v>9</v>
      </c>
      <c r="F172" s="48">
        <f t="shared" ca="1" si="346"/>
        <v>6</v>
      </c>
      <c r="G172" s="48">
        <f t="shared" ca="1" si="346"/>
        <v>4</v>
      </c>
      <c r="H172" s="48">
        <f t="shared" ca="1" si="346"/>
        <v>1</v>
      </c>
      <c r="I172" s="48">
        <f t="shared" ca="1" si="346"/>
        <v>0</v>
      </c>
      <c r="J172" s="48">
        <f t="shared" ca="1" si="346"/>
        <v>0</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6</v>
      </c>
      <c r="C173" s="70">
        <f t="shared" ca="1" si="262"/>
        <v>42847</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3" s="48">
        <f t="shared" ref="E173:AJ173" ca="1" si="348">MAX(0,D173-(IF(SamplesOrEstimateFlag = "Data", INDEX(Samples,RANDBETWEEN(1, TotalCount), 0), RANDBETWEEN(ThroughputLowEstimate,ThroughputHighEstimate))))</f>
        <v>12</v>
      </c>
      <c r="F173" s="48">
        <f t="shared" ca="1" si="348"/>
        <v>10</v>
      </c>
      <c r="G173" s="48">
        <f t="shared" ca="1" si="348"/>
        <v>8</v>
      </c>
      <c r="H173" s="48">
        <f t="shared" ca="1" si="348"/>
        <v>5</v>
      </c>
      <c r="I173" s="48">
        <f t="shared" ca="1" si="348"/>
        <v>2</v>
      </c>
      <c r="J173" s="48">
        <f t="shared" ca="1" si="348"/>
        <v>0</v>
      </c>
      <c r="K173" s="48">
        <f t="shared" ca="1" si="348"/>
        <v>0</v>
      </c>
      <c r="L173" s="48">
        <f t="shared" ca="1" si="348"/>
        <v>0</v>
      </c>
      <c r="M173" s="48">
        <f t="shared" ca="1" si="348"/>
        <v>0</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6</v>
      </c>
      <c r="C174" s="70">
        <f t="shared" ca="1" si="262"/>
        <v>42847</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4" s="48">
        <f t="shared" ref="E174:AJ174" ca="1" si="350">MAX(0,D174-(IF(SamplesOrEstimateFlag = "Data", INDEX(Samples,RANDBETWEEN(1, TotalCount), 0), RANDBETWEEN(ThroughputLowEstimate,ThroughputHighEstimate))))</f>
        <v>12</v>
      </c>
      <c r="F174" s="48">
        <f t="shared" ca="1" si="350"/>
        <v>9</v>
      </c>
      <c r="G174" s="48">
        <f t="shared" ca="1" si="350"/>
        <v>7</v>
      </c>
      <c r="H174" s="48">
        <f t="shared" ca="1" si="350"/>
        <v>5</v>
      </c>
      <c r="I174" s="48">
        <f t="shared" ca="1" si="350"/>
        <v>2</v>
      </c>
      <c r="J174" s="48">
        <f t="shared" ca="1" si="350"/>
        <v>0</v>
      </c>
      <c r="K174" s="48">
        <f t="shared" ca="1" si="350"/>
        <v>0</v>
      </c>
      <c r="L174" s="48">
        <f t="shared" ca="1" si="350"/>
        <v>0</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5</v>
      </c>
      <c r="C175" s="70">
        <f t="shared" ca="1" si="262"/>
        <v>42840</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5" s="48">
        <f t="shared" ref="E175:AJ175" ca="1" si="352">MAX(0,D175-(IF(SamplesOrEstimateFlag = "Data", INDEX(Samples,RANDBETWEEN(1, TotalCount), 0), RANDBETWEEN(ThroughputLowEstimate,ThroughputHighEstimate))))</f>
        <v>8</v>
      </c>
      <c r="F175" s="48">
        <f t="shared" ca="1" si="352"/>
        <v>6</v>
      </c>
      <c r="G175" s="48">
        <f t="shared" ca="1" si="352"/>
        <v>4</v>
      </c>
      <c r="H175" s="48">
        <f t="shared" ca="1" si="352"/>
        <v>2</v>
      </c>
      <c r="I175" s="48">
        <f t="shared" ca="1" si="352"/>
        <v>0</v>
      </c>
      <c r="J175" s="48">
        <f t="shared" ca="1" si="352"/>
        <v>0</v>
      </c>
      <c r="K175" s="48">
        <f t="shared" ca="1" si="352"/>
        <v>0</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5</v>
      </c>
      <c r="C176" s="70">
        <f t="shared" ca="1" si="262"/>
        <v>42840</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6" s="48">
        <f t="shared" ref="E176:AJ176" ca="1" si="354">MAX(0,D176-(IF(SamplesOrEstimateFlag = "Data", INDEX(Samples,RANDBETWEEN(1, TotalCount), 0), RANDBETWEEN(ThroughputLowEstimate,ThroughputHighEstimate))))</f>
        <v>10</v>
      </c>
      <c r="F176" s="48">
        <f t="shared" ca="1" si="354"/>
        <v>8</v>
      </c>
      <c r="G176" s="48">
        <f t="shared" ca="1" si="354"/>
        <v>5</v>
      </c>
      <c r="H176" s="48">
        <f t="shared" ca="1" si="354"/>
        <v>2</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6</v>
      </c>
      <c r="C177" s="70">
        <f t="shared" ca="1" si="262"/>
        <v>42847</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7" s="48">
        <f t="shared" ref="E177:AJ177" ca="1" si="356">MAX(0,D177-(IF(SamplesOrEstimateFlag = "Data", INDEX(Samples,RANDBETWEEN(1, TotalCount), 0), RANDBETWEEN(ThroughputLowEstimate,ThroughputHighEstimate))))</f>
        <v>13</v>
      </c>
      <c r="F177" s="48">
        <f t="shared" ca="1" si="356"/>
        <v>11</v>
      </c>
      <c r="G177" s="48">
        <f t="shared" ca="1" si="356"/>
        <v>9</v>
      </c>
      <c r="H177" s="48">
        <f t="shared" ca="1" si="356"/>
        <v>6</v>
      </c>
      <c r="I177" s="48">
        <f t="shared" ca="1" si="356"/>
        <v>3</v>
      </c>
      <c r="J177" s="48">
        <f t="shared" ca="1" si="356"/>
        <v>0</v>
      </c>
      <c r="K177" s="48">
        <f t="shared" ca="1" si="356"/>
        <v>0</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5</v>
      </c>
      <c r="C178" s="70">
        <f t="shared" ca="1" si="262"/>
        <v>42840</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8" s="48">
        <f t="shared" ref="E178:AJ178" ca="1" si="358">MAX(0,D178-(IF(SamplesOrEstimateFlag = "Data", INDEX(Samples,RANDBETWEEN(1, TotalCount), 0), RANDBETWEEN(ThroughputLowEstimate,ThroughputHighEstimate))))</f>
        <v>11</v>
      </c>
      <c r="F178" s="48">
        <f t="shared" ca="1" si="358"/>
        <v>9</v>
      </c>
      <c r="G178" s="48">
        <f t="shared" ca="1" si="358"/>
        <v>6</v>
      </c>
      <c r="H178" s="48">
        <f t="shared" ca="1" si="358"/>
        <v>3</v>
      </c>
      <c r="I178" s="48">
        <f t="shared" ca="1" si="358"/>
        <v>0</v>
      </c>
      <c r="J178" s="48">
        <f t="shared" ca="1" si="358"/>
        <v>0</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6</v>
      </c>
      <c r="C179" s="70">
        <f t="shared" ca="1" si="262"/>
        <v>42847</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9" s="48">
        <f t="shared" ref="E179:AJ179" ca="1" si="360">MAX(0,D179-(IF(SamplesOrEstimateFlag = "Data", INDEX(Samples,RANDBETWEEN(1, TotalCount), 0), RANDBETWEEN(ThroughputLowEstimate,ThroughputHighEstimate))))</f>
        <v>12</v>
      </c>
      <c r="F179" s="48">
        <f t="shared" ca="1" si="360"/>
        <v>9</v>
      </c>
      <c r="G179" s="48">
        <f t="shared" ca="1" si="360"/>
        <v>7</v>
      </c>
      <c r="H179" s="48">
        <f t="shared" ca="1" si="360"/>
        <v>4</v>
      </c>
      <c r="I179" s="48">
        <f t="shared" ca="1" si="360"/>
        <v>2</v>
      </c>
      <c r="J179" s="48">
        <f t="shared" ca="1" si="360"/>
        <v>0</v>
      </c>
      <c r="K179" s="48">
        <f t="shared" ca="1" si="360"/>
        <v>0</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6</v>
      </c>
      <c r="C180" s="70">
        <f t="shared" ca="1" si="262"/>
        <v>42847</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0" s="48">
        <f t="shared" ref="E180:AJ180" ca="1" si="362">MAX(0,D180-(IF(SamplesOrEstimateFlag = "Data", INDEX(Samples,RANDBETWEEN(1, TotalCount), 0), RANDBETWEEN(ThroughputLowEstimate,ThroughputHighEstimate))))</f>
        <v>12</v>
      </c>
      <c r="F180" s="48">
        <f t="shared" ca="1" si="362"/>
        <v>10</v>
      </c>
      <c r="G180" s="48">
        <f t="shared" ca="1" si="362"/>
        <v>7</v>
      </c>
      <c r="H180" s="48">
        <f t="shared" ca="1" si="362"/>
        <v>4</v>
      </c>
      <c r="I180" s="48">
        <f t="shared" ca="1" si="362"/>
        <v>1</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6</v>
      </c>
      <c r="C181" s="70">
        <f t="shared" ca="1" si="262"/>
        <v>42847</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81" s="48">
        <f t="shared" ref="E181:AJ181" ca="1" si="364">MAX(0,D181-(IF(SamplesOrEstimateFlag = "Data", INDEX(Samples,RANDBETWEEN(1, TotalCount), 0), RANDBETWEEN(ThroughputLowEstimate,ThroughputHighEstimate))))</f>
        <v>13</v>
      </c>
      <c r="F181" s="48">
        <f t="shared" ca="1" si="364"/>
        <v>10</v>
      </c>
      <c r="G181" s="48">
        <f t="shared" ca="1" si="364"/>
        <v>7</v>
      </c>
      <c r="H181" s="48">
        <f t="shared" ca="1" si="364"/>
        <v>4</v>
      </c>
      <c r="I181" s="48">
        <f t="shared" ca="1" si="364"/>
        <v>1</v>
      </c>
      <c r="J181" s="48">
        <f t="shared" ca="1" si="364"/>
        <v>0</v>
      </c>
      <c r="K181" s="48">
        <f t="shared" ca="1" si="364"/>
        <v>0</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5</v>
      </c>
      <c r="C182" s="70">
        <f t="shared" ca="1" si="262"/>
        <v>42840</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2" s="48">
        <f t="shared" ref="E182:AJ182" ca="1" si="366">MAX(0,D182-(IF(SamplesOrEstimateFlag = "Data", INDEX(Samples,RANDBETWEEN(1, TotalCount), 0), RANDBETWEEN(ThroughputLowEstimate,ThroughputHighEstimate))))</f>
        <v>9</v>
      </c>
      <c r="F182" s="48">
        <f t="shared" ca="1" si="366"/>
        <v>7</v>
      </c>
      <c r="G182" s="48">
        <f t="shared" ca="1" si="366"/>
        <v>5</v>
      </c>
      <c r="H182" s="48">
        <f t="shared" ca="1" si="366"/>
        <v>3</v>
      </c>
      <c r="I182" s="48">
        <f t="shared" ca="1" si="366"/>
        <v>0</v>
      </c>
      <c r="J182" s="48">
        <f t="shared" ca="1" si="366"/>
        <v>0</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7</v>
      </c>
      <c r="C183" s="70">
        <f t="shared" ca="1" si="262"/>
        <v>42854</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83" s="48">
        <f t="shared" ref="E183:AJ183" ca="1" si="368">MAX(0,D183-(IF(SamplesOrEstimateFlag = "Data", INDEX(Samples,RANDBETWEEN(1, TotalCount), 0), RANDBETWEEN(ThroughputLowEstimate,ThroughputHighEstimate))))</f>
        <v>13</v>
      </c>
      <c r="F183" s="48">
        <f t="shared" ca="1" si="368"/>
        <v>11</v>
      </c>
      <c r="G183" s="48">
        <f t="shared" ca="1" si="368"/>
        <v>9</v>
      </c>
      <c r="H183" s="48">
        <f t="shared" ca="1" si="368"/>
        <v>6</v>
      </c>
      <c r="I183" s="48">
        <f t="shared" ca="1" si="368"/>
        <v>4</v>
      </c>
      <c r="J183" s="48">
        <f t="shared" ca="1" si="368"/>
        <v>2</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7</v>
      </c>
      <c r="C184" s="70">
        <f t="shared" ca="1" si="262"/>
        <v>42854</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4" s="48">
        <f t="shared" ref="E184:AJ184" ca="1" si="370">MAX(0,D184-(IF(SamplesOrEstimateFlag = "Data", INDEX(Samples,RANDBETWEEN(1, TotalCount), 0), RANDBETWEEN(ThroughputLowEstimate,ThroughputHighEstimate))))</f>
        <v>13</v>
      </c>
      <c r="F184" s="48">
        <f t="shared" ca="1" si="370"/>
        <v>10</v>
      </c>
      <c r="G184" s="48">
        <f t="shared" ca="1" si="370"/>
        <v>8</v>
      </c>
      <c r="H184" s="48">
        <f t="shared" ca="1" si="370"/>
        <v>5</v>
      </c>
      <c r="I184" s="48">
        <f t="shared" ca="1" si="370"/>
        <v>3</v>
      </c>
      <c r="J184" s="48">
        <f t="shared" ca="1" si="370"/>
        <v>1</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5</v>
      </c>
      <c r="C185" s="70">
        <f t="shared" ca="1" si="262"/>
        <v>42840</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85" s="48">
        <f t="shared" ref="E185:AJ185" ca="1" si="372">MAX(0,D185-(IF(SamplesOrEstimateFlag = "Data", INDEX(Samples,RANDBETWEEN(1, TotalCount), 0), RANDBETWEEN(ThroughputLowEstimate,ThroughputHighEstimate))))</f>
        <v>8</v>
      </c>
      <c r="F185" s="48">
        <f t="shared" ca="1" si="372"/>
        <v>6</v>
      </c>
      <c r="G185" s="48">
        <f t="shared" ca="1" si="372"/>
        <v>4</v>
      </c>
      <c r="H185" s="48">
        <f t="shared" ca="1" si="372"/>
        <v>1</v>
      </c>
      <c r="I185" s="48">
        <f t="shared" ca="1" si="372"/>
        <v>0</v>
      </c>
      <c r="J185" s="48">
        <f t="shared" ca="1" si="372"/>
        <v>0</v>
      </c>
      <c r="K185" s="48">
        <f t="shared" ca="1" si="372"/>
        <v>0</v>
      </c>
      <c r="L185" s="48">
        <f t="shared" ca="1" si="372"/>
        <v>0</v>
      </c>
      <c r="M185" s="48">
        <f t="shared" ca="1" si="372"/>
        <v>0</v>
      </c>
      <c r="N185" s="48">
        <f t="shared" ca="1" si="372"/>
        <v>0</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5</v>
      </c>
      <c r="C186" s="70">
        <f t="shared" ca="1" si="262"/>
        <v>42840</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6" s="48">
        <f t="shared" ref="E186:AJ186" ca="1" si="374">MAX(0,D186-(IF(SamplesOrEstimateFlag = "Data", INDEX(Samples,RANDBETWEEN(1, TotalCount), 0), RANDBETWEEN(ThroughputLowEstimate,ThroughputHighEstimate))))</f>
        <v>12</v>
      </c>
      <c r="F186" s="48">
        <f t="shared" ca="1" si="374"/>
        <v>9</v>
      </c>
      <c r="G186" s="48">
        <f t="shared" ca="1" si="374"/>
        <v>6</v>
      </c>
      <c r="H186" s="48">
        <f t="shared" ca="1" si="374"/>
        <v>3</v>
      </c>
      <c r="I186" s="48">
        <f t="shared" ca="1" si="374"/>
        <v>0</v>
      </c>
      <c r="J186" s="48">
        <f t="shared" ca="1" si="374"/>
        <v>0</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6</v>
      </c>
      <c r="C187" s="70">
        <f t="shared" ca="1" si="262"/>
        <v>42847</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7" s="48">
        <f t="shared" ref="E187:AJ187" ca="1" si="376">MAX(0,D187-(IF(SamplesOrEstimateFlag = "Data", INDEX(Samples,RANDBETWEEN(1, TotalCount), 0), RANDBETWEEN(ThroughputLowEstimate,ThroughputHighEstimate))))</f>
        <v>13</v>
      </c>
      <c r="F187" s="48">
        <f t="shared" ca="1" si="376"/>
        <v>10</v>
      </c>
      <c r="G187" s="48">
        <f t="shared" ca="1" si="376"/>
        <v>7</v>
      </c>
      <c r="H187" s="48">
        <f t="shared" ca="1" si="376"/>
        <v>4</v>
      </c>
      <c r="I187" s="48">
        <f t="shared" ca="1" si="376"/>
        <v>1</v>
      </c>
      <c r="J187" s="48">
        <f t="shared" ca="1" si="376"/>
        <v>0</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5</v>
      </c>
      <c r="C188" s="70">
        <f t="shared" ca="1" si="262"/>
        <v>42840</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8" s="48">
        <f t="shared" ref="E188:AJ188" ca="1" si="378">MAX(0,D188-(IF(SamplesOrEstimateFlag = "Data", INDEX(Samples,RANDBETWEEN(1, TotalCount), 0), RANDBETWEEN(ThroughputLowEstimate,ThroughputHighEstimate))))</f>
        <v>10</v>
      </c>
      <c r="F188" s="48">
        <f t="shared" ca="1" si="378"/>
        <v>7</v>
      </c>
      <c r="G188" s="48">
        <f t="shared" ca="1" si="378"/>
        <v>4</v>
      </c>
      <c r="H188" s="48">
        <f t="shared" ca="1" si="378"/>
        <v>2</v>
      </c>
      <c r="I188" s="48">
        <f t="shared" ca="1" si="378"/>
        <v>0</v>
      </c>
      <c r="J188" s="48">
        <f t="shared" ca="1" si="378"/>
        <v>0</v>
      </c>
      <c r="K188" s="48">
        <f t="shared" ca="1" si="378"/>
        <v>0</v>
      </c>
      <c r="L188" s="48">
        <f t="shared" ca="1" si="378"/>
        <v>0</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4</v>
      </c>
      <c r="C189" s="70">
        <f t="shared" ca="1" si="262"/>
        <v>42833</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9" s="48">
        <f t="shared" ref="E189:AJ189" ca="1" si="380">MAX(0,D189-(IF(SamplesOrEstimateFlag = "Data", INDEX(Samples,RANDBETWEEN(1, TotalCount), 0), RANDBETWEEN(ThroughputLowEstimate,ThroughputHighEstimate))))</f>
        <v>9</v>
      </c>
      <c r="F189" s="48">
        <f t="shared" ca="1" si="380"/>
        <v>6</v>
      </c>
      <c r="G189" s="48">
        <f t="shared" ca="1" si="380"/>
        <v>3</v>
      </c>
      <c r="H189" s="48">
        <f t="shared" ca="1" si="380"/>
        <v>0</v>
      </c>
      <c r="I189" s="48">
        <f t="shared" ca="1" si="380"/>
        <v>0</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5</v>
      </c>
      <c r="C190" s="70">
        <f t="shared" ca="1" si="262"/>
        <v>42840</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0" s="48">
        <f t="shared" ref="E190:AJ190" ca="1" si="382">MAX(0,D190-(IF(SamplesOrEstimateFlag = "Data", INDEX(Samples,RANDBETWEEN(1, TotalCount), 0), RANDBETWEEN(ThroughputLowEstimate,ThroughputHighEstimate))))</f>
        <v>9</v>
      </c>
      <c r="F190" s="48">
        <f t="shared" ca="1" si="382"/>
        <v>6</v>
      </c>
      <c r="G190" s="48">
        <f t="shared" ca="1" si="382"/>
        <v>4</v>
      </c>
      <c r="H190" s="48">
        <f t="shared" ca="1" si="382"/>
        <v>1</v>
      </c>
      <c r="I190" s="48">
        <f t="shared" ca="1" si="382"/>
        <v>0</v>
      </c>
      <c r="J190" s="48">
        <f t="shared" ca="1" si="382"/>
        <v>0</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7</v>
      </c>
      <c r="C191" s="70">
        <f t="shared" ca="1" si="262"/>
        <v>42854</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91" s="48">
        <f t="shared" ref="E191:AJ191" ca="1" si="384">MAX(0,D191-(IF(SamplesOrEstimateFlag = "Data", INDEX(Samples,RANDBETWEEN(1, TotalCount), 0), RANDBETWEEN(ThroughputLowEstimate,ThroughputHighEstimate))))</f>
        <v>14</v>
      </c>
      <c r="F191" s="48">
        <f t="shared" ca="1" si="384"/>
        <v>11</v>
      </c>
      <c r="G191" s="48">
        <f t="shared" ca="1" si="384"/>
        <v>8</v>
      </c>
      <c r="H191" s="48">
        <f t="shared" ca="1" si="384"/>
        <v>6</v>
      </c>
      <c r="I191" s="48">
        <f t="shared" ca="1" si="384"/>
        <v>4</v>
      </c>
      <c r="J191" s="48">
        <f t="shared" ca="1" si="384"/>
        <v>2</v>
      </c>
      <c r="K191" s="48">
        <f t="shared" ca="1" si="384"/>
        <v>0</v>
      </c>
      <c r="L191" s="48">
        <f t="shared" ca="1" si="384"/>
        <v>0</v>
      </c>
      <c r="M191" s="48">
        <f t="shared" ca="1" si="384"/>
        <v>0</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6</v>
      </c>
      <c r="C192" s="70">
        <f t="shared" ca="1" si="262"/>
        <v>42847</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2" s="48">
        <f t="shared" ref="E192:AJ192" ca="1" si="386">MAX(0,D192-(IF(SamplesOrEstimateFlag = "Data", INDEX(Samples,RANDBETWEEN(1, TotalCount), 0), RANDBETWEEN(ThroughputLowEstimate,ThroughputHighEstimate))))</f>
        <v>11</v>
      </c>
      <c r="F192" s="48">
        <f t="shared" ca="1" si="386"/>
        <v>8</v>
      </c>
      <c r="G192" s="48">
        <f t="shared" ca="1" si="386"/>
        <v>6</v>
      </c>
      <c r="H192" s="48">
        <f t="shared" ca="1" si="386"/>
        <v>3</v>
      </c>
      <c r="I192" s="48">
        <f t="shared" ca="1" si="386"/>
        <v>1</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6</v>
      </c>
      <c r="C193" s="70">
        <f t="shared" ca="1" si="262"/>
        <v>42847</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3" s="48">
        <f t="shared" ref="E193:AJ193" ca="1" si="388">MAX(0,D193-(IF(SamplesOrEstimateFlag = "Data", INDEX(Samples,RANDBETWEEN(1, TotalCount), 0), RANDBETWEEN(ThroughputLowEstimate,ThroughputHighEstimate))))</f>
        <v>12</v>
      </c>
      <c r="F193" s="48">
        <f t="shared" ca="1" si="388"/>
        <v>10</v>
      </c>
      <c r="G193" s="48">
        <f t="shared" ca="1" si="388"/>
        <v>7</v>
      </c>
      <c r="H193" s="48">
        <f t="shared" ca="1" si="388"/>
        <v>4</v>
      </c>
      <c r="I193" s="48">
        <f t="shared" ca="1" si="388"/>
        <v>2</v>
      </c>
      <c r="J193" s="48">
        <f t="shared" ca="1" si="388"/>
        <v>0</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8</v>
      </c>
      <c r="C194" s="70">
        <f t="shared" ca="1" si="262"/>
        <v>42861</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94" s="48">
        <f t="shared" ref="E194:AJ194" ca="1" si="390">MAX(0,D194-(IF(SamplesOrEstimateFlag = "Data", INDEX(Samples,RANDBETWEEN(1, TotalCount), 0), RANDBETWEEN(ThroughputLowEstimate,ThroughputHighEstimate))))</f>
        <v>14</v>
      </c>
      <c r="F194" s="48">
        <f t="shared" ca="1" si="390"/>
        <v>12</v>
      </c>
      <c r="G194" s="48">
        <f t="shared" ca="1" si="390"/>
        <v>10</v>
      </c>
      <c r="H194" s="48">
        <f t="shared" ca="1" si="390"/>
        <v>8</v>
      </c>
      <c r="I194" s="48">
        <f t="shared" ca="1" si="390"/>
        <v>6</v>
      </c>
      <c r="J194" s="48">
        <f t="shared" ca="1" si="390"/>
        <v>3</v>
      </c>
      <c r="K194" s="48">
        <f t="shared" ca="1" si="390"/>
        <v>1</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4</v>
      </c>
      <c r="C195" s="70">
        <f t="shared" ref="C195:C258" ca="1" si="392">INDEX(D$2:BD$2,1,B195+1)</f>
        <v>42833</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5" s="48">
        <f t="shared" ref="E195:AJ195" ca="1" si="393">MAX(0,D195-(IF(SamplesOrEstimateFlag = "Data", INDEX(Samples,RANDBETWEEN(1, TotalCount), 0), RANDBETWEEN(ThroughputLowEstimate,ThroughputHighEstimate))))</f>
        <v>7</v>
      </c>
      <c r="F195" s="48">
        <f t="shared" ca="1" si="393"/>
        <v>4</v>
      </c>
      <c r="G195" s="48">
        <f t="shared" ca="1" si="393"/>
        <v>1</v>
      </c>
      <c r="H195" s="48">
        <f t="shared" ca="1" si="393"/>
        <v>0</v>
      </c>
      <c r="I195" s="48">
        <f t="shared" ca="1" si="393"/>
        <v>0</v>
      </c>
      <c r="J195" s="48">
        <f t="shared" ca="1" si="393"/>
        <v>0</v>
      </c>
      <c r="K195" s="48">
        <f t="shared" ca="1" si="393"/>
        <v>0</v>
      </c>
      <c r="L195" s="48">
        <f t="shared" ca="1" si="393"/>
        <v>0</v>
      </c>
      <c r="M195" s="48">
        <f t="shared" ca="1" si="393"/>
        <v>0</v>
      </c>
      <c r="N195" s="48">
        <f t="shared" ca="1" si="393"/>
        <v>0</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5</v>
      </c>
      <c r="C196" s="70">
        <f t="shared" ca="1" si="392"/>
        <v>42840</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6" s="48">
        <f t="shared" ref="E196:AJ196" ca="1" si="396">MAX(0,D196-(IF(SamplesOrEstimateFlag = "Data", INDEX(Samples,RANDBETWEEN(1, TotalCount), 0), RANDBETWEEN(ThroughputLowEstimate,ThroughputHighEstimate))))</f>
        <v>9</v>
      </c>
      <c r="F196" s="48">
        <f t="shared" ca="1" si="396"/>
        <v>7</v>
      </c>
      <c r="G196" s="48">
        <f t="shared" ca="1" si="396"/>
        <v>5</v>
      </c>
      <c r="H196" s="48">
        <f t="shared" ca="1" si="396"/>
        <v>2</v>
      </c>
      <c r="I196" s="48">
        <f t="shared" ca="1" si="396"/>
        <v>0</v>
      </c>
      <c r="J196" s="48">
        <f t="shared" ca="1" si="396"/>
        <v>0</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5</v>
      </c>
      <c r="C197" s="70">
        <f t="shared" ca="1" si="392"/>
        <v>42840</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7" s="48">
        <f t="shared" ref="E197:AJ197" ca="1" si="398">MAX(0,D197-(IF(SamplesOrEstimateFlag = "Data", INDEX(Samples,RANDBETWEEN(1, TotalCount), 0), RANDBETWEEN(ThroughputLowEstimate,ThroughputHighEstimate))))</f>
        <v>10</v>
      </c>
      <c r="F197" s="48">
        <f t="shared" ca="1" si="398"/>
        <v>7</v>
      </c>
      <c r="G197" s="48">
        <f t="shared" ca="1" si="398"/>
        <v>4</v>
      </c>
      <c r="H197" s="48">
        <f t="shared" ca="1" si="398"/>
        <v>2</v>
      </c>
      <c r="I197" s="48">
        <f t="shared" ca="1" si="398"/>
        <v>0</v>
      </c>
      <c r="J197" s="48">
        <f t="shared" ca="1" si="398"/>
        <v>0</v>
      </c>
      <c r="K197" s="48">
        <f t="shared" ca="1" si="398"/>
        <v>0</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8</v>
      </c>
      <c r="C198" s="70">
        <f t="shared" ca="1" si="392"/>
        <v>42861</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98" s="48">
        <f t="shared" ref="E198:AJ198" ca="1" si="400">MAX(0,D198-(IF(SamplesOrEstimateFlag = "Data", INDEX(Samples,RANDBETWEEN(1, TotalCount), 0), RANDBETWEEN(ThroughputLowEstimate,ThroughputHighEstimate))))</f>
        <v>14</v>
      </c>
      <c r="F198" s="48">
        <f t="shared" ca="1" si="400"/>
        <v>12</v>
      </c>
      <c r="G198" s="48">
        <f t="shared" ca="1" si="400"/>
        <v>10</v>
      </c>
      <c r="H198" s="48">
        <f t="shared" ca="1" si="400"/>
        <v>7</v>
      </c>
      <c r="I198" s="48">
        <f t="shared" ca="1" si="400"/>
        <v>5</v>
      </c>
      <c r="J198" s="48">
        <f t="shared" ca="1" si="400"/>
        <v>3</v>
      </c>
      <c r="K198" s="48">
        <f t="shared" ca="1" si="400"/>
        <v>1</v>
      </c>
      <c r="L198" s="48">
        <f t="shared" ca="1" si="400"/>
        <v>0</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5</v>
      </c>
      <c r="C199" s="70">
        <f t="shared" ca="1" si="392"/>
        <v>42840</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9" s="48">
        <f t="shared" ref="E199:AJ199" ca="1" si="402">MAX(0,D199-(IF(SamplesOrEstimateFlag = "Data", INDEX(Samples,RANDBETWEEN(1, TotalCount), 0), RANDBETWEEN(ThroughputLowEstimate,ThroughputHighEstimate))))</f>
        <v>9</v>
      </c>
      <c r="F199" s="48">
        <f t="shared" ca="1" si="402"/>
        <v>7</v>
      </c>
      <c r="G199" s="48">
        <f t="shared" ca="1" si="402"/>
        <v>5</v>
      </c>
      <c r="H199" s="48">
        <f t="shared" ca="1" si="402"/>
        <v>3</v>
      </c>
      <c r="I199" s="48">
        <f t="shared" ca="1" si="402"/>
        <v>0</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7</v>
      </c>
      <c r="C200" s="70">
        <f t="shared" ca="1" si="392"/>
        <v>42854</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00" s="48">
        <f t="shared" ref="E200:AJ200" ca="1" si="404">MAX(0,D200-(IF(SamplesOrEstimateFlag = "Data", INDEX(Samples,RANDBETWEEN(1, TotalCount), 0), RANDBETWEEN(ThroughputLowEstimate,ThroughputHighEstimate))))</f>
        <v>14</v>
      </c>
      <c r="F200" s="48">
        <f t="shared" ca="1" si="404"/>
        <v>11</v>
      </c>
      <c r="G200" s="48">
        <f t="shared" ca="1" si="404"/>
        <v>9</v>
      </c>
      <c r="H200" s="48">
        <f t="shared" ca="1" si="404"/>
        <v>6</v>
      </c>
      <c r="I200" s="48">
        <f t="shared" ca="1" si="404"/>
        <v>4</v>
      </c>
      <c r="J200" s="48">
        <f t="shared" ca="1" si="404"/>
        <v>2</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4</v>
      </c>
      <c r="C201" s="70">
        <f t="shared" ca="1" si="392"/>
        <v>42833</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1" s="48">
        <f t="shared" ref="E201:AJ201" ca="1" si="406">MAX(0,D201-(IF(SamplesOrEstimateFlag = "Data", INDEX(Samples,RANDBETWEEN(1, TotalCount), 0), RANDBETWEEN(ThroughputLowEstimate,ThroughputHighEstimate))))</f>
        <v>8</v>
      </c>
      <c r="F201" s="48">
        <f t="shared" ca="1" si="406"/>
        <v>6</v>
      </c>
      <c r="G201" s="48">
        <f t="shared" ca="1" si="406"/>
        <v>3</v>
      </c>
      <c r="H201" s="48">
        <f t="shared" ca="1" si="406"/>
        <v>0</v>
      </c>
      <c r="I201" s="48">
        <f t="shared" ca="1" si="406"/>
        <v>0</v>
      </c>
      <c r="J201" s="48">
        <f t="shared" ca="1" si="406"/>
        <v>0</v>
      </c>
      <c r="K201" s="48">
        <f t="shared" ca="1" si="406"/>
        <v>0</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6</v>
      </c>
      <c r="C202" s="70">
        <f t="shared" ca="1" si="392"/>
        <v>42847</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2" s="48">
        <f t="shared" ref="E202:AJ202" ca="1" si="408">MAX(0,D202-(IF(SamplesOrEstimateFlag = "Data", INDEX(Samples,RANDBETWEEN(1, TotalCount), 0), RANDBETWEEN(ThroughputLowEstimate,ThroughputHighEstimate))))</f>
        <v>11</v>
      </c>
      <c r="F202" s="48">
        <f t="shared" ca="1" si="408"/>
        <v>9</v>
      </c>
      <c r="G202" s="48">
        <f t="shared" ca="1" si="408"/>
        <v>7</v>
      </c>
      <c r="H202" s="48">
        <f t="shared" ca="1" si="408"/>
        <v>5</v>
      </c>
      <c r="I202" s="48">
        <f t="shared" ca="1" si="408"/>
        <v>2</v>
      </c>
      <c r="J202" s="48">
        <f t="shared" ca="1" si="408"/>
        <v>0</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4</v>
      </c>
      <c r="C203" s="70">
        <f t="shared" ca="1" si="392"/>
        <v>42833</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3" s="48">
        <f t="shared" ref="E203:AJ203" ca="1" si="410">MAX(0,D203-(IF(SamplesOrEstimateFlag = "Data", INDEX(Samples,RANDBETWEEN(1, TotalCount), 0), RANDBETWEEN(ThroughputLowEstimate,ThroughputHighEstimate))))</f>
        <v>8</v>
      </c>
      <c r="F203" s="48">
        <f t="shared" ca="1" si="410"/>
        <v>5</v>
      </c>
      <c r="G203" s="48">
        <f t="shared" ca="1" si="410"/>
        <v>3</v>
      </c>
      <c r="H203" s="48">
        <f t="shared" ca="1" si="410"/>
        <v>0</v>
      </c>
      <c r="I203" s="48">
        <f t="shared" ca="1" si="410"/>
        <v>0</v>
      </c>
      <c r="J203" s="48">
        <f t="shared" ca="1" si="410"/>
        <v>0</v>
      </c>
      <c r="K203" s="48">
        <f t="shared" ca="1" si="410"/>
        <v>0</v>
      </c>
      <c r="L203" s="48">
        <f t="shared" ca="1" si="410"/>
        <v>0</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5</v>
      </c>
      <c r="C204" s="70">
        <f t="shared" ca="1" si="392"/>
        <v>42840</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4" s="48">
        <f t="shared" ref="E204:AJ204" ca="1" si="412">MAX(0,D204-(IF(SamplesOrEstimateFlag = "Data", INDEX(Samples,RANDBETWEEN(1, TotalCount), 0), RANDBETWEEN(ThroughputLowEstimate,ThroughputHighEstimate))))</f>
        <v>9</v>
      </c>
      <c r="F204" s="48">
        <f t="shared" ca="1" si="412"/>
        <v>6</v>
      </c>
      <c r="G204" s="48">
        <f t="shared" ca="1" si="412"/>
        <v>4</v>
      </c>
      <c r="H204" s="48">
        <f t="shared" ca="1" si="412"/>
        <v>1</v>
      </c>
      <c r="I204" s="48">
        <f t="shared" ca="1" si="412"/>
        <v>0</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4</v>
      </c>
      <c r="C205" s="70">
        <f t="shared" ca="1" si="392"/>
        <v>42833</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5" s="48">
        <f t="shared" ref="E205:AJ205" ca="1" si="414">MAX(0,D205-(IF(SamplesOrEstimateFlag = "Data", INDEX(Samples,RANDBETWEEN(1, TotalCount), 0), RANDBETWEEN(ThroughputLowEstimate,ThroughputHighEstimate))))</f>
        <v>7</v>
      </c>
      <c r="F205" s="48">
        <f t="shared" ca="1" si="414"/>
        <v>4</v>
      </c>
      <c r="G205" s="48">
        <f t="shared" ca="1" si="414"/>
        <v>2</v>
      </c>
      <c r="H205" s="48">
        <f t="shared" ca="1" si="414"/>
        <v>0</v>
      </c>
      <c r="I205" s="48">
        <f t="shared" ca="1" si="414"/>
        <v>0</v>
      </c>
      <c r="J205" s="48">
        <f t="shared" ca="1" si="414"/>
        <v>0</v>
      </c>
      <c r="K205" s="48">
        <f t="shared" ca="1" si="414"/>
        <v>0</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4</v>
      </c>
      <c r="C206" s="70">
        <f t="shared" ca="1" si="392"/>
        <v>42833</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6" s="48">
        <f t="shared" ref="E206:AJ206" ca="1" si="416">MAX(0,D206-(IF(SamplesOrEstimateFlag = "Data", INDEX(Samples,RANDBETWEEN(1, TotalCount), 0), RANDBETWEEN(ThroughputLowEstimate,ThroughputHighEstimate))))</f>
        <v>8</v>
      </c>
      <c r="F206" s="48">
        <f t="shared" ca="1" si="416"/>
        <v>5</v>
      </c>
      <c r="G206" s="48">
        <f t="shared" ca="1" si="416"/>
        <v>2</v>
      </c>
      <c r="H206" s="48">
        <f t="shared" ca="1" si="416"/>
        <v>0</v>
      </c>
      <c r="I206" s="48">
        <f t="shared" ca="1" si="416"/>
        <v>0</v>
      </c>
      <c r="J206" s="48">
        <f t="shared" ca="1" si="416"/>
        <v>0</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5</v>
      </c>
      <c r="C207" s="70">
        <f t="shared" ca="1" si="392"/>
        <v>42840</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7" s="48">
        <f t="shared" ref="E207:AJ207" ca="1" si="418">MAX(0,D207-(IF(SamplesOrEstimateFlag = "Data", INDEX(Samples,RANDBETWEEN(1, TotalCount), 0), RANDBETWEEN(ThroughputLowEstimate,ThroughputHighEstimate))))</f>
        <v>8</v>
      </c>
      <c r="F207" s="48">
        <f t="shared" ca="1" si="418"/>
        <v>6</v>
      </c>
      <c r="G207" s="48">
        <f t="shared" ca="1" si="418"/>
        <v>4</v>
      </c>
      <c r="H207" s="48">
        <f t="shared" ca="1" si="418"/>
        <v>2</v>
      </c>
      <c r="I207" s="48">
        <f t="shared" ca="1" si="418"/>
        <v>0</v>
      </c>
      <c r="J207" s="48">
        <f t="shared" ca="1" si="418"/>
        <v>0</v>
      </c>
      <c r="K207" s="48">
        <f t="shared" ca="1" si="418"/>
        <v>0</v>
      </c>
      <c r="L207" s="48">
        <f t="shared" ca="1" si="418"/>
        <v>0</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5</v>
      </c>
      <c r="C208" s="70">
        <f t="shared" ca="1" si="392"/>
        <v>42840</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8" s="48">
        <f t="shared" ref="E208:AJ208" ca="1" si="420">MAX(0,D208-(IF(SamplesOrEstimateFlag = "Data", INDEX(Samples,RANDBETWEEN(1, TotalCount), 0), RANDBETWEEN(ThroughputLowEstimate,ThroughputHighEstimate))))</f>
        <v>10</v>
      </c>
      <c r="F208" s="48">
        <f t="shared" ca="1" si="420"/>
        <v>7</v>
      </c>
      <c r="G208" s="48">
        <f t="shared" ca="1" si="420"/>
        <v>5</v>
      </c>
      <c r="H208" s="48">
        <f t="shared" ca="1" si="420"/>
        <v>2</v>
      </c>
      <c r="I208" s="48">
        <f t="shared" ca="1" si="420"/>
        <v>0</v>
      </c>
      <c r="J208" s="48">
        <f t="shared" ca="1" si="420"/>
        <v>0</v>
      </c>
      <c r="K208" s="48">
        <f t="shared" ca="1" si="420"/>
        <v>0</v>
      </c>
      <c r="L208" s="48">
        <f t="shared" ca="1" si="420"/>
        <v>0</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6</v>
      </c>
      <c r="C209" s="70">
        <f t="shared" ca="1" si="392"/>
        <v>42847</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9" s="48">
        <f t="shared" ref="E209:AJ209" ca="1" si="422">MAX(0,D209-(IF(SamplesOrEstimateFlag = "Data", INDEX(Samples,RANDBETWEEN(1, TotalCount), 0), RANDBETWEEN(ThroughputLowEstimate,ThroughputHighEstimate))))</f>
        <v>11</v>
      </c>
      <c r="F209" s="48">
        <f t="shared" ca="1" si="422"/>
        <v>9</v>
      </c>
      <c r="G209" s="48">
        <f t="shared" ca="1" si="422"/>
        <v>6</v>
      </c>
      <c r="H209" s="48">
        <f t="shared" ca="1" si="422"/>
        <v>3</v>
      </c>
      <c r="I209" s="48">
        <f t="shared" ca="1" si="422"/>
        <v>1</v>
      </c>
      <c r="J209" s="48">
        <f t="shared" ca="1" si="422"/>
        <v>0</v>
      </c>
      <c r="K209" s="48">
        <f t="shared" ca="1" si="422"/>
        <v>0</v>
      </c>
      <c r="L209" s="48">
        <f t="shared" ca="1" si="422"/>
        <v>0</v>
      </c>
      <c r="M209" s="48">
        <f t="shared" ca="1" si="422"/>
        <v>0</v>
      </c>
      <c r="N209" s="48">
        <f t="shared" ca="1" si="422"/>
        <v>0</v>
      </c>
      <c r="O209" s="48">
        <f t="shared" ca="1" si="422"/>
        <v>0</v>
      </c>
      <c r="P209" s="48">
        <f t="shared" ca="1" si="422"/>
        <v>0</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5</v>
      </c>
      <c r="C210" s="70">
        <f t="shared" ca="1" si="392"/>
        <v>42840</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0" s="48">
        <f t="shared" ref="E210:AJ210" ca="1" si="424">MAX(0,D210-(IF(SamplesOrEstimateFlag = "Data", INDEX(Samples,RANDBETWEEN(1, TotalCount), 0), RANDBETWEEN(ThroughputLowEstimate,ThroughputHighEstimate))))</f>
        <v>9</v>
      </c>
      <c r="F210" s="48">
        <f t="shared" ca="1" si="424"/>
        <v>7</v>
      </c>
      <c r="G210" s="48">
        <f t="shared" ca="1" si="424"/>
        <v>4</v>
      </c>
      <c r="H210" s="48">
        <f t="shared" ca="1" si="424"/>
        <v>1</v>
      </c>
      <c r="I210" s="48">
        <f t="shared" ca="1" si="424"/>
        <v>0</v>
      </c>
      <c r="J210" s="48">
        <f t="shared" ca="1" si="424"/>
        <v>0</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5</v>
      </c>
      <c r="C211" s="70">
        <f t="shared" ca="1" si="392"/>
        <v>42840</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1" s="48">
        <f t="shared" ref="E211:AJ211" ca="1" si="426">MAX(0,D211-(IF(SamplesOrEstimateFlag = "Data", INDEX(Samples,RANDBETWEEN(1, TotalCount), 0), RANDBETWEEN(ThroughputLowEstimate,ThroughputHighEstimate))))</f>
        <v>10</v>
      </c>
      <c r="F211" s="48">
        <f t="shared" ca="1" si="426"/>
        <v>8</v>
      </c>
      <c r="G211" s="48">
        <f t="shared" ca="1" si="426"/>
        <v>5</v>
      </c>
      <c r="H211" s="48">
        <f t="shared" ca="1" si="426"/>
        <v>3</v>
      </c>
      <c r="I211" s="48">
        <f t="shared" ca="1" si="426"/>
        <v>0</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6</v>
      </c>
      <c r="C212" s="70">
        <f t="shared" ca="1" si="392"/>
        <v>42847</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2" s="48">
        <f t="shared" ref="E212:AJ212" ca="1" si="428">MAX(0,D212-(IF(SamplesOrEstimateFlag = "Data", INDEX(Samples,RANDBETWEEN(1, TotalCount), 0), RANDBETWEEN(ThroughputLowEstimate,ThroughputHighEstimate))))</f>
        <v>12</v>
      </c>
      <c r="F212" s="48">
        <f t="shared" ca="1" si="428"/>
        <v>9</v>
      </c>
      <c r="G212" s="48">
        <f t="shared" ca="1" si="428"/>
        <v>6</v>
      </c>
      <c r="H212" s="48">
        <f t="shared" ca="1" si="428"/>
        <v>3</v>
      </c>
      <c r="I212" s="48">
        <f t="shared" ca="1" si="428"/>
        <v>1</v>
      </c>
      <c r="J212" s="48">
        <f t="shared" ca="1" si="428"/>
        <v>0</v>
      </c>
      <c r="K212" s="48">
        <f t="shared" ca="1" si="428"/>
        <v>0</v>
      </c>
      <c r="L212" s="48">
        <f t="shared" ca="1" si="428"/>
        <v>0</v>
      </c>
      <c r="M212" s="48">
        <f t="shared" ca="1" si="428"/>
        <v>0</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7</v>
      </c>
      <c r="C213" s="70">
        <f t="shared" ca="1" si="392"/>
        <v>42854</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13" s="48">
        <f t="shared" ref="E213:AJ213" ca="1" si="430">MAX(0,D213-(IF(SamplesOrEstimateFlag = "Data", INDEX(Samples,RANDBETWEEN(1, TotalCount), 0), RANDBETWEEN(ThroughputLowEstimate,ThroughputHighEstimate))))</f>
        <v>14</v>
      </c>
      <c r="F213" s="48">
        <f t="shared" ca="1" si="430"/>
        <v>11</v>
      </c>
      <c r="G213" s="48">
        <f t="shared" ca="1" si="430"/>
        <v>9</v>
      </c>
      <c r="H213" s="48">
        <f t="shared" ca="1" si="430"/>
        <v>7</v>
      </c>
      <c r="I213" s="48">
        <f t="shared" ca="1" si="430"/>
        <v>5</v>
      </c>
      <c r="J213" s="48">
        <f t="shared" ca="1" si="430"/>
        <v>3</v>
      </c>
      <c r="K213" s="48">
        <f t="shared" ca="1" si="430"/>
        <v>0</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5</v>
      </c>
      <c r="C214" s="70">
        <f t="shared" ca="1" si="392"/>
        <v>42840</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4" s="48">
        <f t="shared" ref="E214:AJ214" ca="1" si="432">MAX(0,D214-(IF(SamplesOrEstimateFlag = "Data", INDEX(Samples,RANDBETWEEN(1, TotalCount), 0), RANDBETWEEN(ThroughputLowEstimate,ThroughputHighEstimate))))</f>
        <v>10</v>
      </c>
      <c r="F214" s="48">
        <f t="shared" ca="1" si="432"/>
        <v>8</v>
      </c>
      <c r="G214" s="48">
        <f t="shared" ca="1" si="432"/>
        <v>5</v>
      </c>
      <c r="H214" s="48">
        <f t="shared" ca="1" si="432"/>
        <v>3</v>
      </c>
      <c r="I214" s="48">
        <f t="shared" ca="1" si="432"/>
        <v>0</v>
      </c>
      <c r="J214" s="48">
        <f t="shared" ca="1" si="432"/>
        <v>0</v>
      </c>
      <c r="K214" s="48">
        <f t="shared" ca="1" si="432"/>
        <v>0</v>
      </c>
      <c r="L214" s="48">
        <f t="shared" ca="1" si="432"/>
        <v>0</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6</v>
      </c>
      <c r="C215" s="70">
        <f t="shared" ca="1" si="392"/>
        <v>42847</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5" s="48">
        <f t="shared" ref="E215:AJ215" ca="1" si="434">MAX(0,D215-(IF(SamplesOrEstimateFlag = "Data", INDEX(Samples,RANDBETWEEN(1, TotalCount), 0), RANDBETWEEN(ThroughputLowEstimate,ThroughputHighEstimate))))</f>
        <v>10</v>
      </c>
      <c r="F215" s="48">
        <f t="shared" ca="1" si="434"/>
        <v>8</v>
      </c>
      <c r="G215" s="48">
        <f t="shared" ca="1" si="434"/>
        <v>5</v>
      </c>
      <c r="H215" s="48">
        <f t="shared" ca="1" si="434"/>
        <v>3</v>
      </c>
      <c r="I215" s="48">
        <f t="shared" ca="1" si="434"/>
        <v>1</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6</v>
      </c>
      <c r="C216" s="70">
        <f t="shared" ca="1" si="392"/>
        <v>42847</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6" s="48">
        <f t="shared" ref="E216:AJ216" ca="1" si="436">MAX(0,D216-(IF(SamplesOrEstimateFlag = "Data", INDEX(Samples,RANDBETWEEN(1, TotalCount), 0), RANDBETWEEN(ThroughputLowEstimate,ThroughputHighEstimate))))</f>
        <v>10</v>
      </c>
      <c r="F216" s="48">
        <f t="shared" ca="1" si="436"/>
        <v>8</v>
      </c>
      <c r="G216" s="48">
        <f t="shared" ca="1" si="436"/>
        <v>6</v>
      </c>
      <c r="H216" s="48">
        <f t="shared" ca="1" si="436"/>
        <v>4</v>
      </c>
      <c r="I216" s="48">
        <f t="shared" ca="1" si="436"/>
        <v>1</v>
      </c>
      <c r="J216" s="48">
        <f t="shared" ca="1" si="436"/>
        <v>0</v>
      </c>
      <c r="K216" s="48">
        <f t="shared" ca="1" si="436"/>
        <v>0</v>
      </c>
      <c r="L216" s="48">
        <f t="shared" ca="1" si="436"/>
        <v>0</v>
      </c>
      <c r="M216" s="48">
        <f t="shared" ca="1" si="436"/>
        <v>0</v>
      </c>
      <c r="N216" s="48">
        <f t="shared" ca="1" si="436"/>
        <v>0</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4</v>
      </c>
      <c r="C217" s="70">
        <f t="shared" ca="1" si="392"/>
        <v>42833</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7" s="48">
        <f t="shared" ref="E217:AJ217" ca="1" si="438">MAX(0,D217-(IF(SamplesOrEstimateFlag = "Data", INDEX(Samples,RANDBETWEEN(1, TotalCount), 0), RANDBETWEEN(ThroughputLowEstimate,ThroughputHighEstimate))))</f>
        <v>9</v>
      </c>
      <c r="F217" s="48">
        <f t="shared" ca="1" si="438"/>
        <v>6</v>
      </c>
      <c r="G217" s="48">
        <f t="shared" ca="1" si="438"/>
        <v>3</v>
      </c>
      <c r="H217" s="48">
        <f t="shared" ca="1" si="438"/>
        <v>0</v>
      </c>
      <c r="I217" s="48">
        <f t="shared" ca="1" si="438"/>
        <v>0</v>
      </c>
      <c r="J217" s="48">
        <f t="shared" ca="1" si="438"/>
        <v>0</v>
      </c>
      <c r="K217" s="48">
        <f t="shared" ca="1" si="438"/>
        <v>0</v>
      </c>
      <c r="L217" s="48">
        <f t="shared" ca="1" si="438"/>
        <v>0</v>
      </c>
      <c r="M217" s="48">
        <f t="shared" ca="1" si="438"/>
        <v>0</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5</v>
      </c>
      <c r="C218" s="70">
        <f t="shared" ca="1" si="392"/>
        <v>42840</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8" s="48">
        <f t="shared" ref="E218:AJ218" ca="1" si="440">MAX(0,D218-(IF(SamplesOrEstimateFlag = "Data", INDEX(Samples,RANDBETWEEN(1, TotalCount), 0), RANDBETWEEN(ThroughputLowEstimate,ThroughputHighEstimate))))</f>
        <v>10</v>
      </c>
      <c r="F218" s="48">
        <f t="shared" ca="1" si="440"/>
        <v>7</v>
      </c>
      <c r="G218" s="48">
        <f t="shared" ca="1" si="440"/>
        <v>5</v>
      </c>
      <c r="H218" s="48">
        <f t="shared" ca="1" si="440"/>
        <v>3</v>
      </c>
      <c r="I218" s="48">
        <f t="shared" ca="1" si="440"/>
        <v>0</v>
      </c>
      <c r="J218" s="48">
        <f t="shared" ca="1" si="440"/>
        <v>0</v>
      </c>
      <c r="K218" s="48">
        <f t="shared" ca="1" si="440"/>
        <v>0</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6</v>
      </c>
      <c r="C219" s="70">
        <f t="shared" ca="1" si="392"/>
        <v>42847</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9" s="48">
        <f t="shared" ref="E219:AJ219" ca="1" si="442">MAX(0,D219-(IF(SamplesOrEstimateFlag = "Data", INDEX(Samples,RANDBETWEEN(1, TotalCount), 0), RANDBETWEEN(ThroughputLowEstimate,ThroughputHighEstimate))))</f>
        <v>12</v>
      </c>
      <c r="F219" s="48">
        <f t="shared" ca="1" si="442"/>
        <v>9</v>
      </c>
      <c r="G219" s="48">
        <f t="shared" ca="1" si="442"/>
        <v>6</v>
      </c>
      <c r="H219" s="48">
        <f t="shared" ca="1" si="442"/>
        <v>4</v>
      </c>
      <c r="I219" s="48">
        <f t="shared" ca="1" si="442"/>
        <v>2</v>
      </c>
      <c r="J219" s="48">
        <f t="shared" ca="1" si="442"/>
        <v>0</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4</v>
      </c>
      <c r="C220" s="70">
        <f t="shared" ca="1" si="392"/>
        <v>42833</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0" s="48">
        <f t="shared" ref="E220:AJ220" ca="1" si="444">MAX(0,D220-(IF(SamplesOrEstimateFlag = "Data", INDEX(Samples,RANDBETWEEN(1, TotalCount), 0), RANDBETWEEN(ThroughputLowEstimate,ThroughputHighEstimate))))</f>
        <v>9</v>
      </c>
      <c r="F220" s="48">
        <f t="shared" ca="1" si="444"/>
        <v>6</v>
      </c>
      <c r="G220" s="48">
        <f t="shared" ca="1" si="444"/>
        <v>3</v>
      </c>
      <c r="H220" s="48">
        <f t="shared" ca="1" si="444"/>
        <v>0</v>
      </c>
      <c r="I220" s="48">
        <f t="shared" ca="1" si="444"/>
        <v>0</v>
      </c>
      <c r="J220" s="48">
        <f t="shared" ca="1" si="444"/>
        <v>0</v>
      </c>
      <c r="K220" s="48">
        <f t="shared" ca="1" si="444"/>
        <v>0</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5</v>
      </c>
      <c r="C221" s="70">
        <f t="shared" ca="1" si="392"/>
        <v>42840</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1" s="48">
        <f t="shared" ref="E221:AJ221" ca="1" si="446">MAX(0,D221-(IF(SamplesOrEstimateFlag = "Data", INDEX(Samples,RANDBETWEEN(1, TotalCount), 0), RANDBETWEEN(ThroughputLowEstimate,ThroughputHighEstimate))))</f>
        <v>11</v>
      </c>
      <c r="F221" s="48">
        <f t="shared" ca="1" si="446"/>
        <v>8</v>
      </c>
      <c r="G221" s="48">
        <f t="shared" ca="1" si="446"/>
        <v>6</v>
      </c>
      <c r="H221" s="48">
        <f t="shared" ca="1" si="446"/>
        <v>3</v>
      </c>
      <c r="I221" s="48">
        <f t="shared" ca="1" si="446"/>
        <v>0</v>
      </c>
      <c r="J221" s="48">
        <f t="shared" ca="1" si="446"/>
        <v>0</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4</v>
      </c>
      <c r="C222" s="70">
        <f t="shared" ca="1" si="392"/>
        <v>42833</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2" s="48">
        <f t="shared" ref="E222:AJ222" ca="1" si="448">MAX(0,D222-(IF(SamplesOrEstimateFlag = "Data", INDEX(Samples,RANDBETWEEN(1, TotalCount), 0), RANDBETWEEN(ThroughputLowEstimate,ThroughputHighEstimate))))</f>
        <v>9</v>
      </c>
      <c r="F222" s="48">
        <f t="shared" ca="1" si="448"/>
        <v>6</v>
      </c>
      <c r="G222" s="48">
        <f t="shared" ca="1" si="448"/>
        <v>3</v>
      </c>
      <c r="H222" s="48">
        <f t="shared" ca="1" si="448"/>
        <v>0</v>
      </c>
      <c r="I222" s="48">
        <f t="shared" ca="1" si="448"/>
        <v>0</v>
      </c>
      <c r="J222" s="48">
        <f t="shared" ca="1" si="448"/>
        <v>0</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5</v>
      </c>
      <c r="C223" s="70">
        <f t="shared" ca="1" si="392"/>
        <v>42840</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3" s="48">
        <f t="shared" ref="E223:AJ223" ca="1" si="450">MAX(0,D223-(IF(SamplesOrEstimateFlag = "Data", INDEX(Samples,RANDBETWEEN(1, TotalCount), 0), RANDBETWEEN(ThroughputLowEstimate,ThroughputHighEstimate))))</f>
        <v>9</v>
      </c>
      <c r="F223" s="48">
        <f t="shared" ca="1" si="450"/>
        <v>7</v>
      </c>
      <c r="G223" s="48">
        <f t="shared" ca="1" si="450"/>
        <v>4</v>
      </c>
      <c r="H223" s="48">
        <f t="shared" ca="1" si="450"/>
        <v>1</v>
      </c>
      <c r="I223" s="48">
        <f t="shared" ca="1" si="450"/>
        <v>0</v>
      </c>
      <c r="J223" s="48">
        <f t="shared" ca="1" si="450"/>
        <v>0</v>
      </c>
      <c r="K223" s="48">
        <f t="shared" ca="1" si="450"/>
        <v>0</v>
      </c>
      <c r="L223" s="48">
        <f t="shared" ca="1" si="450"/>
        <v>0</v>
      </c>
      <c r="M223" s="48">
        <f t="shared" ca="1" si="450"/>
        <v>0</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5</v>
      </c>
      <c r="C224" s="70">
        <f t="shared" ca="1" si="392"/>
        <v>42840</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4" s="48">
        <f t="shared" ref="E224:AJ224" ca="1" si="452">MAX(0,D224-(IF(SamplesOrEstimateFlag = "Data", INDEX(Samples,RANDBETWEEN(1, TotalCount), 0), RANDBETWEEN(ThroughputLowEstimate,ThroughputHighEstimate))))</f>
        <v>9</v>
      </c>
      <c r="F224" s="48">
        <f t="shared" ca="1" si="452"/>
        <v>6</v>
      </c>
      <c r="G224" s="48">
        <f t="shared" ca="1" si="452"/>
        <v>3</v>
      </c>
      <c r="H224" s="48">
        <f t="shared" ca="1" si="452"/>
        <v>1</v>
      </c>
      <c r="I224" s="48">
        <f t="shared" ca="1" si="452"/>
        <v>0</v>
      </c>
      <c r="J224" s="48">
        <f t="shared" ca="1" si="452"/>
        <v>0</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7</v>
      </c>
      <c r="C225" s="70">
        <f t="shared" ca="1" si="392"/>
        <v>42854</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5" s="48">
        <f t="shared" ref="E225:AJ225" ca="1" si="454">MAX(0,D225-(IF(SamplesOrEstimateFlag = "Data", INDEX(Samples,RANDBETWEEN(1, TotalCount), 0), RANDBETWEEN(ThroughputLowEstimate,ThroughputHighEstimate))))</f>
        <v>12</v>
      </c>
      <c r="F225" s="48">
        <f t="shared" ca="1" si="454"/>
        <v>10</v>
      </c>
      <c r="G225" s="48">
        <f t="shared" ca="1" si="454"/>
        <v>8</v>
      </c>
      <c r="H225" s="48">
        <f t="shared" ca="1" si="454"/>
        <v>6</v>
      </c>
      <c r="I225" s="48">
        <f t="shared" ca="1" si="454"/>
        <v>4</v>
      </c>
      <c r="J225" s="48">
        <f t="shared" ca="1" si="454"/>
        <v>1</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4</v>
      </c>
      <c r="C226" s="70">
        <f t="shared" ca="1" si="392"/>
        <v>42833</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6" s="48">
        <f t="shared" ref="E226:AJ226" ca="1" si="456">MAX(0,D226-(IF(SamplesOrEstimateFlag = "Data", INDEX(Samples,RANDBETWEEN(1, TotalCount), 0), RANDBETWEEN(ThroughputLowEstimate,ThroughputHighEstimate))))</f>
        <v>9</v>
      </c>
      <c r="F226" s="48">
        <f t="shared" ca="1" si="456"/>
        <v>6</v>
      </c>
      <c r="G226" s="48">
        <f t="shared" ca="1" si="456"/>
        <v>3</v>
      </c>
      <c r="H226" s="48">
        <f t="shared" ca="1" si="456"/>
        <v>0</v>
      </c>
      <c r="I226" s="48">
        <f t="shared" ca="1" si="456"/>
        <v>0</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5</v>
      </c>
      <c r="C227" s="70">
        <f t="shared" ca="1" si="392"/>
        <v>42840</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7" s="48">
        <f t="shared" ref="E227:AJ227" ca="1" si="458">MAX(0,D227-(IF(SamplesOrEstimateFlag = "Data", INDEX(Samples,RANDBETWEEN(1, TotalCount), 0), RANDBETWEEN(ThroughputLowEstimate,ThroughputHighEstimate))))</f>
        <v>10</v>
      </c>
      <c r="F227" s="48">
        <f t="shared" ca="1" si="458"/>
        <v>8</v>
      </c>
      <c r="G227" s="48">
        <f t="shared" ca="1" si="458"/>
        <v>5</v>
      </c>
      <c r="H227" s="48">
        <f t="shared" ca="1" si="458"/>
        <v>2</v>
      </c>
      <c r="I227" s="48">
        <f t="shared" ca="1" si="458"/>
        <v>0</v>
      </c>
      <c r="J227" s="48">
        <f t="shared" ca="1" si="458"/>
        <v>0</v>
      </c>
      <c r="K227" s="48">
        <f t="shared" ca="1" si="458"/>
        <v>0</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6</v>
      </c>
      <c r="C228" s="70">
        <f t="shared" ca="1" si="392"/>
        <v>42847</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8" s="48">
        <f t="shared" ref="E228:AJ228" ca="1" si="460">MAX(0,D228-(IF(SamplesOrEstimateFlag = "Data", INDEX(Samples,RANDBETWEEN(1, TotalCount), 0), RANDBETWEEN(ThroughputLowEstimate,ThroughputHighEstimate))))</f>
        <v>12</v>
      </c>
      <c r="F228" s="48">
        <f t="shared" ca="1" si="460"/>
        <v>9</v>
      </c>
      <c r="G228" s="48">
        <f t="shared" ca="1" si="460"/>
        <v>6</v>
      </c>
      <c r="H228" s="48">
        <f t="shared" ca="1" si="460"/>
        <v>4</v>
      </c>
      <c r="I228" s="48">
        <f t="shared" ca="1" si="460"/>
        <v>1</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6</v>
      </c>
      <c r="C229" s="70">
        <f t="shared" ca="1" si="392"/>
        <v>42847</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9" s="48">
        <f t="shared" ref="E229:AJ229" ca="1" si="462">MAX(0,D229-(IF(SamplesOrEstimateFlag = "Data", INDEX(Samples,RANDBETWEEN(1, TotalCount), 0), RANDBETWEEN(ThroughputLowEstimate,ThroughputHighEstimate))))</f>
        <v>11</v>
      </c>
      <c r="F229" s="48">
        <f t="shared" ca="1" si="462"/>
        <v>8</v>
      </c>
      <c r="G229" s="48">
        <f t="shared" ca="1" si="462"/>
        <v>6</v>
      </c>
      <c r="H229" s="48">
        <f t="shared" ca="1" si="462"/>
        <v>3</v>
      </c>
      <c r="I229" s="48">
        <f t="shared" ca="1" si="462"/>
        <v>1</v>
      </c>
      <c r="J229" s="48">
        <f t="shared" ca="1" si="462"/>
        <v>0</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5</v>
      </c>
      <c r="C230" s="70">
        <f t="shared" ca="1" si="392"/>
        <v>42840</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0" s="48">
        <f t="shared" ref="E230:AJ230" ca="1" si="464">MAX(0,D230-(IF(SamplesOrEstimateFlag = "Data", INDEX(Samples,RANDBETWEEN(1, TotalCount), 0), RANDBETWEEN(ThroughputLowEstimate,ThroughputHighEstimate))))</f>
        <v>9</v>
      </c>
      <c r="F230" s="48">
        <f t="shared" ca="1" si="464"/>
        <v>7</v>
      </c>
      <c r="G230" s="48">
        <f t="shared" ca="1" si="464"/>
        <v>4</v>
      </c>
      <c r="H230" s="48">
        <f t="shared" ca="1" si="464"/>
        <v>2</v>
      </c>
      <c r="I230" s="48">
        <f t="shared" ca="1" si="464"/>
        <v>0</v>
      </c>
      <c r="J230" s="48">
        <f t="shared" ca="1" si="464"/>
        <v>0</v>
      </c>
      <c r="K230" s="48">
        <f t="shared" ca="1" si="464"/>
        <v>0</v>
      </c>
      <c r="L230" s="48">
        <f t="shared" ca="1" si="464"/>
        <v>0</v>
      </c>
      <c r="M230" s="48">
        <f t="shared" ca="1" si="464"/>
        <v>0</v>
      </c>
      <c r="N230" s="48">
        <f t="shared" ca="1" si="464"/>
        <v>0</v>
      </c>
      <c r="O230" s="48">
        <f t="shared" ca="1" si="464"/>
        <v>0</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4</v>
      </c>
      <c r="C231" s="70">
        <f t="shared" ca="1" si="392"/>
        <v>42833</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1" s="48">
        <f t="shared" ref="E231:AJ231" ca="1" si="466">MAX(0,D231-(IF(SamplesOrEstimateFlag = "Data", INDEX(Samples,RANDBETWEEN(1, TotalCount), 0), RANDBETWEEN(ThroughputLowEstimate,ThroughputHighEstimate))))</f>
        <v>8</v>
      </c>
      <c r="F231" s="48">
        <f t="shared" ca="1" si="466"/>
        <v>5</v>
      </c>
      <c r="G231" s="48">
        <f t="shared" ca="1" si="466"/>
        <v>3</v>
      </c>
      <c r="H231" s="48">
        <f t="shared" ca="1" si="466"/>
        <v>0</v>
      </c>
      <c r="I231" s="48">
        <f t="shared" ca="1" si="466"/>
        <v>0</v>
      </c>
      <c r="J231" s="48">
        <f t="shared" ca="1" si="466"/>
        <v>0</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5</v>
      </c>
      <c r="C232" s="70">
        <f t="shared" ca="1" si="392"/>
        <v>42840</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2" s="48">
        <f t="shared" ref="E232:AJ232" ca="1" si="468">MAX(0,D232-(IF(SamplesOrEstimateFlag = "Data", INDEX(Samples,RANDBETWEEN(1, TotalCount), 0), RANDBETWEEN(ThroughputLowEstimate,ThroughputHighEstimate))))</f>
        <v>11</v>
      </c>
      <c r="F232" s="48">
        <f t="shared" ca="1" si="468"/>
        <v>8</v>
      </c>
      <c r="G232" s="48">
        <f t="shared" ca="1" si="468"/>
        <v>5</v>
      </c>
      <c r="H232" s="48">
        <f t="shared" ca="1" si="468"/>
        <v>3</v>
      </c>
      <c r="I232" s="48">
        <f t="shared" ca="1" si="468"/>
        <v>0</v>
      </c>
      <c r="J232" s="48">
        <f t="shared" ca="1" si="468"/>
        <v>0</v>
      </c>
      <c r="K232" s="48">
        <f t="shared" ca="1" si="468"/>
        <v>0</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7</v>
      </c>
      <c r="C233" s="70">
        <f t="shared" ca="1" si="392"/>
        <v>42854</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3" s="48">
        <f t="shared" ref="E233:AJ233" ca="1" si="470">MAX(0,D233-(IF(SamplesOrEstimateFlag = "Data", INDEX(Samples,RANDBETWEEN(1, TotalCount), 0), RANDBETWEEN(ThroughputLowEstimate,ThroughputHighEstimate))))</f>
        <v>12</v>
      </c>
      <c r="F233" s="48">
        <f t="shared" ca="1" si="470"/>
        <v>10</v>
      </c>
      <c r="G233" s="48">
        <f t="shared" ca="1" si="470"/>
        <v>8</v>
      </c>
      <c r="H233" s="48">
        <f t="shared" ca="1" si="470"/>
        <v>5</v>
      </c>
      <c r="I233" s="48">
        <f t="shared" ca="1" si="470"/>
        <v>3</v>
      </c>
      <c r="J233" s="48">
        <f t="shared" ca="1" si="470"/>
        <v>1</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5</v>
      </c>
      <c r="C234" s="70">
        <f t="shared" ca="1" si="392"/>
        <v>42840</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4" s="48">
        <f t="shared" ref="E234:AJ234" ca="1" si="472">MAX(0,D234-(IF(SamplesOrEstimateFlag = "Data", INDEX(Samples,RANDBETWEEN(1, TotalCount), 0), RANDBETWEEN(ThroughputLowEstimate,ThroughputHighEstimate))))</f>
        <v>8</v>
      </c>
      <c r="F234" s="48">
        <f t="shared" ca="1" si="472"/>
        <v>6</v>
      </c>
      <c r="G234" s="48">
        <f t="shared" ca="1" si="472"/>
        <v>4</v>
      </c>
      <c r="H234" s="48">
        <f t="shared" ca="1" si="472"/>
        <v>2</v>
      </c>
      <c r="I234" s="48">
        <f t="shared" ca="1" si="472"/>
        <v>0</v>
      </c>
      <c r="J234" s="48">
        <f t="shared" ca="1" si="472"/>
        <v>0</v>
      </c>
      <c r="K234" s="48">
        <f t="shared" ca="1" si="472"/>
        <v>0</v>
      </c>
      <c r="L234" s="48">
        <f t="shared" ca="1" si="472"/>
        <v>0</v>
      </c>
      <c r="M234" s="48">
        <f t="shared" ca="1" si="472"/>
        <v>0</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6</v>
      </c>
      <c r="C235" s="70">
        <f t="shared" ca="1" si="392"/>
        <v>42847</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5" s="48">
        <f t="shared" ref="E235:AJ235" ca="1" si="474">MAX(0,D235-(IF(SamplesOrEstimateFlag = "Data", INDEX(Samples,RANDBETWEEN(1, TotalCount), 0), RANDBETWEEN(ThroughputLowEstimate,ThroughputHighEstimate))))</f>
        <v>10</v>
      </c>
      <c r="F235" s="48">
        <f t="shared" ca="1" si="474"/>
        <v>8</v>
      </c>
      <c r="G235" s="48">
        <f t="shared" ca="1" si="474"/>
        <v>5</v>
      </c>
      <c r="H235" s="48">
        <f t="shared" ca="1" si="474"/>
        <v>3</v>
      </c>
      <c r="I235" s="48">
        <f t="shared" ca="1" si="474"/>
        <v>1</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6</v>
      </c>
      <c r="C236" s="70">
        <f t="shared" ca="1" si="392"/>
        <v>42847</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6" s="48">
        <f t="shared" ref="E236:AJ236" ca="1" si="476">MAX(0,D236-(IF(SamplesOrEstimateFlag = "Data", INDEX(Samples,RANDBETWEEN(1, TotalCount), 0), RANDBETWEEN(ThroughputLowEstimate,ThroughputHighEstimate))))</f>
        <v>12</v>
      </c>
      <c r="F236" s="48">
        <f t="shared" ca="1" si="476"/>
        <v>9</v>
      </c>
      <c r="G236" s="48">
        <f t="shared" ca="1" si="476"/>
        <v>7</v>
      </c>
      <c r="H236" s="48">
        <f t="shared" ca="1" si="476"/>
        <v>4</v>
      </c>
      <c r="I236" s="48">
        <f t="shared" ca="1" si="476"/>
        <v>1</v>
      </c>
      <c r="J236" s="48">
        <f t="shared" ca="1" si="476"/>
        <v>0</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4</v>
      </c>
      <c r="C237" s="70">
        <f t="shared" ca="1" si="392"/>
        <v>42833</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7" s="48">
        <f t="shared" ref="E237:AJ237" ca="1" si="478">MAX(0,D237-(IF(SamplesOrEstimateFlag = "Data", INDEX(Samples,RANDBETWEEN(1, TotalCount), 0), RANDBETWEEN(ThroughputLowEstimate,ThroughputHighEstimate))))</f>
        <v>7</v>
      </c>
      <c r="F237" s="48">
        <f t="shared" ca="1" si="478"/>
        <v>4</v>
      </c>
      <c r="G237" s="48">
        <f t="shared" ca="1" si="478"/>
        <v>1</v>
      </c>
      <c r="H237" s="48">
        <f t="shared" ca="1" si="478"/>
        <v>0</v>
      </c>
      <c r="I237" s="48">
        <f t="shared" ca="1" si="478"/>
        <v>0</v>
      </c>
      <c r="J237" s="48">
        <f t="shared" ca="1" si="478"/>
        <v>0</v>
      </c>
      <c r="K237" s="48">
        <f t="shared" ca="1" si="478"/>
        <v>0</v>
      </c>
      <c r="L237" s="48">
        <f t="shared" ca="1" si="478"/>
        <v>0</v>
      </c>
      <c r="M237" s="48">
        <f t="shared" ca="1" si="478"/>
        <v>0</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4</v>
      </c>
      <c r="C238" s="70">
        <f t="shared" ca="1" si="392"/>
        <v>42833</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8" s="48">
        <f t="shared" ref="E238:AJ238" ca="1" si="480">MAX(0,D238-(IF(SamplesOrEstimateFlag = "Data", INDEX(Samples,RANDBETWEEN(1, TotalCount), 0), RANDBETWEEN(ThroughputLowEstimate,ThroughputHighEstimate))))</f>
        <v>9</v>
      </c>
      <c r="F238" s="48">
        <f t="shared" ca="1" si="480"/>
        <v>6</v>
      </c>
      <c r="G238" s="48">
        <f t="shared" ca="1" si="480"/>
        <v>3</v>
      </c>
      <c r="H238" s="48">
        <f t="shared" ca="1" si="480"/>
        <v>0</v>
      </c>
      <c r="I238" s="48">
        <f t="shared" ca="1" si="480"/>
        <v>0</v>
      </c>
      <c r="J238" s="48">
        <f t="shared" ca="1" si="480"/>
        <v>0</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6</v>
      </c>
      <c r="C239" s="70">
        <f t="shared" ca="1" si="392"/>
        <v>42847</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9" s="48">
        <f t="shared" ref="E239:AJ239" ca="1" si="482">MAX(0,D239-(IF(SamplesOrEstimateFlag = "Data", INDEX(Samples,RANDBETWEEN(1, TotalCount), 0), RANDBETWEEN(ThroughputLowEstimate,ThroughputHighEstimate))))</f>
        <v>11</v>
      </c>
      <c r="F239" s="48">
        <f t="shared" ca="1" si="482"/>
        <v>9</v>
      </c>
      <c r="G239" s="48">
        <f t="shared" ca="1" si="482"/>
        <v>7</v>
      </c>
      <c r="H239" s="48">
        <f t="shared" ca="1" si="482"/>
        <v>4</v>
      </c>
      <c r="I239" s="48">
        <f t="shared" ca="1" si="482"/>
        <v>1</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5</v>
      </c>
      <c r="C240" s="70">
        <f t="shared" ca="1" si="392"/>
        <v>42840</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0" s="48">
        <f t="shared" ref="E240:AJ240" ca="1" si="484">MAX(0,D240-(IF(SamplesOrEstimateFlag = "Data", INDEX(Samples,RANDBETWEEN(1, TotalCount), 0), RANDBETWEEN(ThroughputLowEstimate,ThroughputHighEstimate))))</f>
        <v>9</v>
      </c>
      <c r="F240" s="48">
        <f t="shared" ca="1" si="484"/>
        <v>6</v>
      </c>
      <c r="G240" s="48">
        <f t="shared" ca="1" si="484"/>
        <v>4</v>
      </c>
      <c r="H240" s="48">
        <f t="shared" ca="1" si="484"/>
        <v>2</v>
      </c>
      <c r="I240" s="48">
        <f t="shared" ca="1" si="484"/>
        <v>0</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6</v>
      </c>
      <c r="C241" s="70">
        <f t="shared" ca="1" si="392"/>
        <v>42847</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1" s="48">
        <f t="shared" ref="E241:AJ241" ca="1" si="486">MAX(0,D241-(IF(SamplesOrEstimateFlag = "Data", INDEX(Samples,RANDBETWEEN(1, TotalCount), 0), RANDBETWEEN(ThroughputLowEstimate,ThroughputHighEstimate))))</f>
        <v>11</v>
      </c>
      <c r="F241" s="48">
        <f t="shared" ca="1" si="486"/>
        <v>9</v>
      </c>
      <c r="G241" s="48">
        <f t="shared" ca="1" si="486"/>
        <v>7</v>
      </c>
      <c r="H241" s="48">
        <f t="shared" ca="1" si="486"/>
        <v>5</v>
      </c>
      <c r="I241" s="48">
        <f t="shared" ca="1" si="486"/>
        <v>3</v>
      </c>
      <c r="J241" s="48">
        <f t="shared" ca="1" si="486"/>
        <v>0</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4</v>
      </c>
      <c r="C242" s="70">
        <f t="shared" ca="1" si="392"/>
        <v>42833</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2" s="48">
        <f t="shared" ref="E242:AJ242" ca="1" si="488">MAX(0,D242-(IF(SamplesOrEstimateFlag = "Data", INDEX(Samples,RANDBETWEEN(1, TotalCount), 0), RANDBETWEEN(ThroughputLowEstimate,ThroughputHighEstimate))))</f>
        <v>8</v>
      </c>
      <c r="F242" s="48">
        <f t="shared" ca="1" si="488"/>
        <v>6</v>
      </c>
      <c r="G242" s="48">
        <f t="shared" ca="1" si="488"/>
        <v>3</v>
      </c>
      <c r="H242" s="48">
        <f t="shared" ca="1" si="488"/>
        <v>0</v>
      </c>
      <c r="I242" s="48">
        <f t="shared" ca="1" si="488"/>
        <v>0</v>
      </c>
      <c r="J242" s="48">
        <f t="shared" ca="1" si="488"/>
        <v>0</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6</v>
      </c>
      <c r="C243" s="70">
        <f t="shared" ca="1" si="392"/>
        <v>42847</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3" s="48">
        <f t="shared" ref="E243:AJ243" ca="1" si="490">MAX(0,D243-(IF(SamplesOrEstimateFlag = "Data", INDEX(Samples,RANDBETWEEN(1, TotalCount), 0), RANDBETWEEN(ThroughputLowEstimate,ThroughputHighEstimate))))</f>
        <v>11</v>
      </c>
      <c r="F243" s="48">
        <f t="shared" ca="1" si="490"/>
        <v>9</v>
      </c>
      <c r="G243" s="48">
        <f t="shared" ca="1" si="490"/>
        <v>6</v>
      </c>
      <c r="H243" s="48">
        <f t="shared" ca="1" si="490"/>
        <v>4</v>
      </c>
      <c r="I243" s="48">
        <f t="shared" ca="1" si="490"/>
        <v>2</v>
      </c>
      <c r="J243" s="48">
        <f t="shared" ca="1" si="490"/>
        <v>0</v>
      </c>
      <c r="K243" s="48">
        <f t="shared" ca="1" si="490"/>
        <v>0</v>
      </c>
      <c r="L243" s="48">
        <f t="shared" ca="1" si="490"/>
        <v>0</v>
      </c>
      <c r="M243" s="48">
        <f t="shared" ca="1" si="490"/>
        <v>0</v>
      </c>
      <c r="N243" s="48">
        <f t="shared" ca="1" si="490"/>
        <v>0</v>
      </c>
      <c r="O243" s="48">
        <f t="shared" ca="1" si="490"/>
        <v>0</v>
      </c>
      <c r="P243" s="48">
        <f t="shared" ca="1" si="490"/>
        <v>0</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7</v>
      </c>
      <c r="C244" s="70">
        <f t="shared" ca="1" si="392"/>
        <v>42854</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44" s="48">
        <f t="shared" ref="E244:AJ244" ca="1" si="492">MAX(0,D244-(IF(SamplesOrEstimateFlag = "Data", INDEX(Samples,RANDBETWEEN(1, TotalCount), 0), RANDBETWEEN(ThroughputLowEstimate,ThroughputHighEstimate))))</f>
        <v>14</v>
      </c>
      <c r="F244" s="48">
        <f t="shared" ca="1" si="492"/>
        <v>11</v>
      </c>
      <c r="G244" s="48">
        <f t="shared" ca="1" si="492"/>
        <v>9</v>
      </c>
      <c r="H244" s="48">
        <f t="shared" ca="1" si="492"/>
        <v>7</v>
      </c>
      <c r="I244" s="48">
        <f t="shared" ca="1" si="492"/>
        <v>4</v>
      </c>
      <c r="J244" s="48">
        <f t="shared" ca="1" si="492"/>
        <v>2</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5</v>
      </c>
      <c r="C245" s="70">
        <f t="shared" ca="1" si="392"/>
        <v>42840</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5" s="48">
        <f t="shared" ref="E245:AJ245" ca="1" si="494">MAX(0,D245-(IF(SamplesOrEstimateFlag = "Data", INDEX(Samples,RANDBETWEEN(1, TotalCount), 0), RANDBETWEEN(ThroughputLowEstimate,ThroughputHighEstimate))))</f>
        <v>9</v>
      </c>
      <c r="F245" s="48">
        <f t="shared" ca="1" si="494"/>
        <v>7</v>
      </c>
      <c r="G245" s="48">
        <f t="shared" ca="1" si="494"/>
        <v>4</v>
      </c>
      <c r="H245" s="48">
        <f t="shared" ca="1" si="494"/>
        <v>1</v>
      </c>
      <c r="I245" s="48">
        <f t="shared" ca="1" si="494"/>
        <v>0</v>
      </c>
      <c r="J245" s="48">
        <f t="shared" ca="1" si="494"/>
        <v>0</v>
      </c>
      <c r="K245" s="48">
        <f t="shared" ca="1" si="494"/>
        <v>0</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6</v>
      </c>
      <c r="C246" s="70">
        <f t="shared" ca="1" si="392"/>
        <v>42847</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46" s="48">
        <f t="shared" ref="E246:AJ246" ca="1" si="496">MAX(0,D246-(IF(SamplesOrEstimateFlag = "Data", INDEX(Samples,RANDBETWEEN(1, TotalCount), 0), RANDBETWEEN(ThroughputLowEstimate,ThroughputHighEstimate))))</f>
        <v>13</v>
      </c>
      <c r="F246" s="48">
        <f t="shared" ca="1" si="496"/>
        <v>10</v>
      </c>
      <c r="G246" s="48">
        <f t="shared" ca="1" si="496"/>
        <v>8</v>
      </c>
      <c r="H246" s="48">
        <f t="shared" ca="1" si="496"/>
        <v>5</v>
      </c>
      <c r="I246" s="48">
        <f t="shared" ca="1" si="496"/>
        <v>2</v>
      </c>
      <c r="J246" s="48">
        <f t="shared" ca="1" si="496"/>
        <v>0</v>
      </c>
      <c r="K246" s="48">
        <f t="shared" ca="1" si="496"/>
        <v>0</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5</v>
      </c>
      <c r="C247" s="70">
        <f t="shared" ca="1" si="392"/>
        <v>42840</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7" s="48">
        <f t="shared" ref="E247:AJ247" ca="1" si="498">MAX(0,D247-(IF(SamplesOrEstimateFlag = "Data", INDEX(Samples,RANDBETWEEN(1, TotalCount), 0), RANDBETWEEN(ThroughputLowEstimate,ThroughputHighEstimate))))</f>
        <v>9</v>
      </c>
      <c r="F247" s="48">
        <f t="shared" ca="1" si="498"/>
        <v>6</v>
      </c>
      <c r="G247" s="48">
        <f t="shared" ca="1" si="498"/>
        <v>3</v>
      </c>
      <c r="H247" s="48">
        <f t="shared" ca="1" si="498"/>
        <v>1</v>
      </c>
      <c r="I247" s="48">
        <f t="shared" ca="1" si="498"/>
        <v>0</v>
      </c>
      <c r="J247" s="48">
        <f t="shared" ca="1" si="498"/>
        <v>0</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7</v>
      </c>
      <c r="C248" s="70">
        <f t="shared" ca="1" si="392"/>
        <v>42854</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48" s="48">
        <f t="shared" ref="E248:AJ248" ca="1" si="500">MAX(0,D248-(IF(SamplesOrEstimateFlag = "Data", INDEX(Samples,RANDBETWEEN(1, TotalCount), 0), RANDBETWEEN(ThroughputLowEstimate,ThroughputHighEstimate))))</f>
        <v>13</v>
      </c>
      <c r="F248" s="48">
        <f t="shared" ca="1" si="500"/>
        <v>10</v>
      </c>
      <c r="G248" s="48">
        <f t="shared" ca="1" si="500"/>
        <v>7</v>
      </c>
      <c r="H248" s="48">
        <f t="shared" ca="1" si="500"/>
        <v>5</v>
      </c>
      <c r="I248" s="48">
        <f t="shared" ca="1" si="500"/>
        <v>3</v>
      </c>
      <c r="J248" s="48">
        <f t="shared" ca="1" si="500"/>
        <v>1</v>
      </c>
      <c r="K248" s="48">
        <f t="shared" ca="1" si="500"/>
        <v>0</v>
      </c>
      <c r="L248" s="48">
        <f t="shared" ca="1" si="500"/>
        <v>0</v>
      </c>
      <c r="M248" s="48">
        <f t="shared" ca="1" si="500"/>
        <v>0</v>
      </c>
      <c r="N248" s="48">
        <f t="shared" ca="1" si="500"/>
        <v>0</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7</v>
      </c>
      <c r="C249" s="70">
        <f t="shared" ca="1" si="392"/>
        <v>42854</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9" s="48">
        <f t="shared" ref="E249:AJ249" ca="1" si="502">MAX(0,D249-(IF(SamplesOrEstimateFlag = "Data", INDEX(Samples,RANDBETWEEN(1, TotalCount), 0), RANDBETWEEN(ThroughputLowEstimate,ThroughputHighEstimate))))</f>
        <v>12</v>
      </c>
      <c r="F249" s="48">
        <f t="shared" ca="1" si="502"/>
        <v>10</v>
      </c>
      <c r="G249" s="48">
        <f t="shared" ca="1" si="502"/>
        <v>8</v>
      </c>
      <c r="H249" s="48">
        <f t="shared" ca="1" si="502"/>
        <v>6</v>
      </c>
      <c r="I249" s="48">
        <f t="shared" ca="1" si="502"/>
        <v>4</v>
      </c>
      <c r="J249" s="48">
        <f t="shared" ca="1" si="502"/>
        <v>2</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6</v>
      </c>
      <c r="C250" s="70">
        <f t="shared" ca="1" si="392"/>
        <v>42847</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0" s="48">
        <f t="shared" ref="E250:AJ250" ca="1" si="504">MAX(0,D250-(IF(SamplesOrEstimateFlag = "Data", INDEX(Samples,RANDBETWEEN(1, TotalCount), 0), RANDBETWEEN(ThroughputLowEstimate,ThroughputHighEstimate))))</f>
        <v>11</v>
      </c>
      <c r="F250" s="48">
        <f t="shared" ca="1" si="504"/>
        <v>8</v>
      </c>
      <c r="G250" s="48">
        <f t="shared" ca="1" si="504"/>
        <v>6</v>
      </c>
      <c r="H250" s="48">
        <f t="shared" ca="1" si="504"/>
        <v>4</v>
      </c>
      <c r="I250" s="48">
        <f t="shared" ca="1" si="504"/>
        <v>2</v>
      </c>
      <c r="J250" s="48">
        <f t="shared" ca="1" si="504"/>
        <v>0</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6</v>
      </c>
      <c r="C251" s="70">
        <f t="shared" ca="1" si="392"/>
        <v>42847</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51" s="48">
        <f t="shared" ref="E251:AJ251" ca="1" si="506">MAX(0,D251-(IF(SamplesOrEstimateFlag = "Data", INDEX(Samples,RANDBETWEEN(1, TotalCount), 0), RANDBETWEEN(ThroughputLowEstimate,ThroughputHighEstimate))))</f>
        <v>14</v>
      </c>
      <c r="F251" s="48">
        <f t="shared" ca="1" si="506"/>
        <v>12</v>
      </c>
      <c r="G251" s="48">
        <f t="shared" ca="1" si="506"/>
        <v>9</v>
      </c>
      <c r="H251" s="48">
        <f t="shared" ca="1" si="506"/>
        <v>6</v>
      </c>
      <c r="I251" s="48">
        <f t="shared" ca="1" si="506"/>
        <v>3</v>
      </c>
      <c r="J251" s="48">
        <f t="shared" ca="1" si="506"/>
        <v>0</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5</v>
      </c>
      <c r="C252" s="70">
        <f t="shared" ca="1" si="392"/>
        <v>42840</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2" s="48">
        <f t="shared" ref="E252:AJ252" ca="1" si="508">MAX(0,D252-(IF(SamplesOrEstimateFlag = "Data", INDEX(Samples,RANDBETWEEN(1, TotalCount), 0), RANDBETWEEN(ThroughputLowEstimate,ThroughputHighEstimate))))</f>
        <v>9</v>
      </c>
      <c r="F252" s="48">
        <f t="shared" ca="1" si="508"/>
        <v>6</v>
      </c>
      <c r="G252" s="48">
        <f t="shared" ca="1" si="508"/>
        <v>4</v>
      </c>
      <c r="H252" s="48">
        <f t="shared" ca="1" si="508"/>
        <v>1</v>
      </c>
      <c r="I252" s="48">
        <f t="shared" ca="1" si="508"/>
        <v>0</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7</v>
      </c>
      <c r="C253" s="70">
        <f t="shared" ca="1" si="392"/>
        <v>42854</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3" s="48">
        <f t="shared" ref="E253:AJ253" ca="1" si="510">MAX(0,D253-(IF(SamplesOrEstimateFlag = "Data", INDEX(Samples,RANDBETWEEN(1, TotalCount), 0), RANDBETWEEN(ThroughputLowEstimate,ThroughputHighEstimate))))</f>
        <v>13</v>
      </c>
      <c r="F253" s="48">
        <f t="shared" ca="1" si="510"/>
        <v>11</v>
      </c>
      <c r="G253" s="48">
        <f t="shared" ca="1" si="510"/>
        <v>9</v>
      </c>
      <c r="H253" s="48">
        <f t="shared" ca="1" si="510"/>
        <v>7</v>
      </c>
      <c r="I253" s="48">
        <f t="shared" ca="1" si="510"/>
        <v>4</v>
      </c>
      <c r="J253" s="48">
        <f t="shared" ca="1" si="510"/>
        <v>1</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6</v>
      </c>
      <c r="C254" s="70">
        <f t="shared" ca="1" si="392"/>
        <v>42847</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4" s="48">
        <f t="shared" ref="E254:AJ254" ca="1" si="512">MAX(0,D254-(IF(SamplesOrEstimateFlag = "Data", INDEX(Samples,RANDBETWEEN(1, TotalCount), 0), RANDBETWEEN(ThroughputLowEstimate,ThroughputHighEstimate))))</f>
        <v>12</v>
      </c>
      <c r="F254" s="48">
        <f t="shared" ca="1" si="512"/>
        <v>9</v>
      </c>
      <c r="G254" s="48">
        <f t="shared" ca="1" si="512"/>
        <v>7</v>
      </c>
      <c r="H254" s="48">
        <f t="shared" ca="1" si="512"/>
        <v>4</v>
      </c>
      <c r="I254" s="48">
        <f t="shared" ca="1" si="512"/>
        <v>1</v>
      </c>
      <c r="J254" s="48">
        <f t="shared" ca="1" si="512"/>
        <v>0</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6</v>
      </c>
      <c r="C255" s="70">
        <f t="shared" ca="1" si="392"/>
        <v>42847</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5" s="48">
        <f t="shared" ref="E255:AJ255" ca="1" si="514">MAX(0,D255-(IF(SamplesOrEstimateFlag = "Data", INDEX(Samples,RANDBETWEEN(1, TotalCount), 0), RANDBETWEEN(ThroughputLowEstimate,ThroughputHighEstimate))))</f>
        <v>11</v>
      </c>
      <c r="F255" s="48">
        <f t="shared" ca="1" si="514"/>
        <v>8</v>
      </c>
      <c r="G255" s="48">
        <f t="shared" ca="1" si="514"/>
        <v>5</v>
      </c>
      <c r="H255" s="48">
        <f t="shared" ca="1" si="514"/>
        <v>3</v>
      </c>
      <c r="I255" s="48">
        <f t="shared" ca="1" si="514"/>
        <v>1</v>
      </c>
      <c r="J255" s="48">
        <f t="shared" ca="1" si="514"/>
        <v>0</v>
      </c>
      <c r="K255" s="48">
        <f t="shared" ca="1" si="514"/>
        <v>0</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7</v>
      </c>
      <c r="C256" s="70">
        <f t="shared" ca="1" si="392"/>
        <v>42854</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6" s="48">
        <f t="shared" ref="E256:AJ256" ca="1" si="516">MAX(0,D256-(IF(SamplesOrEstimateFlag = "Data", INDEX(Samples,RANDBETWEEN(1, TotalCount), 0), RANDBETWEEN(ThroughputLowEstimate,ThroughputHighEstimate))))</f>
        <v>13</v>
      </c>
      <c r="F256" s="48">
        <f t="shared" ca="1" si="516"/>
        <v>11</v>
      </c>
      <c r="G256" s="48">
        <f t="shared" ca="1" si="516"/>
        <v>8</v>
      </c>
      <c r="H256" s="48">
        <f t="shared" ca="1" si="516"/>
        <v>6</v>
      </c>
      <c r="I256" s="48">
        <f t="shared" ca="1" si="516"/>
        <v>4</v>
      </c>
      <c r="J256" s="48">
        <f t="shared" ca="1" si="516"/>
        <v>2</v>
      </c>
      <c r="K256" s="48">
        <f t="shared" ca="1" si="516"/>
        <v>0</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4</v>
      </c>
      <c r="C257" s="70">
        <f t="shared" ca="1" si="392"/>
        <v>42833</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7" s="48">
        <f t="shared" ref="E257:AJ257" ca="1" si="518">MAX(0,D257-(IF(SamplesOrEstimateFlag = "Data", INDEX(Samples,RANDBETWEEN(1, TotalCount), 0), RANDBETWEEN(ThroughputLowEstimate,ThroughputHighEstimate))))</f>
        <v>8</v>
      </c>
      <c r="F257" s="48">
        <f t="shared" ca="1" si="518"/>
        <v>5</v>
      </c>
      <c r="G257" s="48">
        <f t="shared" ca="1" si="518"/>
        <v>3</v>
      </c>
      <c r="H257" s="48">
        <f t="shared" ca="1" si="518"/>
        <v>0</v>
      </c>
      <c r="I257" s="48">
        <f t="shared" ca="1" si="518"/>
        <v>0</v>
      </c>
      <c r="J257" s="48">
        <f t="shared" ca="1" si="518"/>
        <v>0</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6</v>
      </c>
      <c r="C258" s="70">
        <f t="shared" ca="1" si="392"/>
        <v>42847</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8" s="48">
        <f t="shared" ref="E258:AJ258" ca="1" si="520">MAX(0,D258-(IF(SamplesOrEstimateFlag = "Data", INDEX(Samples,RANDBETWEEN(1, TotalCount), 0), RANDBETWEEN(ThroughputLowEstimate,ThroughputHighEstimate))))</f>
        <v>12</v>
      </c>
      <c r="F258" s="48">
        <f t="shared" ca="1" si="520"/>
        <v>9</v>
      </c>
      <c r="G258" s="48">
        <f t="shared" ca="1" si="520"/>
        <v>7</v>
      </c>
      <c r="H258" s="48">
        <f t="shared" ca="1" si="520"/>
        <v>5</v>
      </c>
      <c r="I258" s="48">
        <f t="shared" ca="1" si="520"/>
        <v>2</v>
      </c>
      <c r="J258" s="48">
        <f t="shared" ca="1" si="520"/>
        <v>0</v>
      </c>
      <c r="K258" s="48">
        <f t="shared" ca="1" si="520"/>
        <v>0</v>
      </c>
      <c r="L258" s="48">
        <f t="shared" ca="1" si="520"/>
        <v>0</v>
      </c>
      <c r="M258" s="48">
        <f t="shared" ca="1" si="520"/>
        <v>0</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5</v>
      </c>
      <c r="C259" s="70">
        <f t="shared" ref="C259:C322" ca="1" si="522">INDEX(D$2:BD$2,1,B259+1)</f>
        <v>42840</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9" s="48">
        <f t="shared" ref="E259:AJ259" ca="1" si="523">MAX(0,D259-(IF(SamplesOrEstimateFlag = "Data", INDEX(Samples,RANDBETWEEN(1, TotalCount), 0), RANDBETWEEN(ThroughputLowEstimate,ThroughputHighEstimate))))</f>
        <v>9</v>
      </c>
      <c r="F259" s="48">
        <f t="shared" ca="1" si="523"/>
        <v>6</v>
      </c>
      <c r="G259" s="48">
        <f t="shared" ca="1" si="523"/>
        <v>4</v>
      </c>
      <c r="H259" s="48">
        <f t="shared" ca="1" si="523"/>
        <v>1</v>
      </c>
      <c r="I259" s="48">
        <f t="shared" ca="1" si="523"/>
        <v>0</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4</v>
      </c>
      <c r="C260" s="70">
        <f t="shared" ca="1" si="522"/>
        <v>42833</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0" s="48">
        <f t="shared" ref="E260:AJ260" ca="1" si="526">MAX(0,D260-(IF(SamplesOrEstimateFlag = "Data", INDEX(Samples,RANDBETWEEN(1, TotalCount), 0), RANDBETWEEN(ThroughputLowEstimate,ThroughputHighEstimate))))</f>
        <v>7</v>
      </c>
      <c r="F260" s="48">
        <f t="shared" ca="1" si="526"/>
        <v>5</v>
      </c>
      <c r="G260" s="48">
        <f t="shared" ca="1" si="526"/>
        <v>3</v>
      </c>
      <c r="H260" s="48">
        <f t="shared" ca="1" si="526"/>
        <v>0</v>
      </c>
      <c r="I260" s="48">
        <f t="shared" ca="1" si="526"/>
        <v>0</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7</v>
      </c>
      <c r="C261" s="70">
        <f t="shared" ca="1" si="522"/>
        <v>42854</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61" s="48">
        <f t="shared" ref="E261:AJ261" ca="1" si="528">MAX(0,D261-(IF(SamplesOrEstimateFlag = "Data", INDEX(Samples,RANDBETWEEN(1, TotalCount), 0), RANDBETWEEN(ThroughputLowEstimate,ThroughputHighEstimate))))</f>
        <v>13</v>
      </c>
      <c r="F261" s="48">
        <f t="shared" ca="1" si="528"/>
        <v>11</v>
      </c>
      <c r="G261" s="48">
        <f t="shared" ca="1" si="528"/>
        <v>9</v>
      </c>
      <c r="H261" s="48">
        <f t="shared" ca="1" si="528"/>
        <v>7</v>
      </c>
      <c r="I261" s="48">
        <f t="shared" ca="1" si="528"/>
        <v>5</v>
      </c>
      <c r="J261" s="48">
        <f t="shared" ca="1" si="528"/>
        <v>3</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6</v>
      </c>
      <c r="C262" s="70">
        <f t="shared" ca="1" si="522"/>
        <v>42847</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2" s="48">
        <f t="shared" ref="E262:AJ262" ca="1" si="530">MAX(0,D262-(IF(SamplesOrEstimateFlag = "Data", INDEX(Samples,RANDBETWEEN(1, TotalCount), 0), RANDBETWEEN(ThroughputLowEstimate,ThroughputHighEstimate))))</f>
        <v>10</v>
      </c>
      <c r="F262" s="48">
        <f t="shared" ca="1" si="530"/>
        <v>7</v>
      </c>
      <c r="G262" s="48">
        <f t="shared" ca="1" si="530"/>
        <v>5</v>
      </c>
      <c r="H262" s="48">
        <f t="shared" ca="1" si="530"/>
        <v>3</v>
      </c>
      <c r="I262" s="48">
        <f t="shared" ca="1" si="530"/>
        <v>1</v>
      </c>
      <c r="J262" s="48">
        <f t="shared" ca="1" si="530"/>
        <v>0</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5</v>
      </c>
      <c r="C263" s="70">
        <f t="shared" ca="1" si="522"/>
        <v>42840</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3" s="48">
        <f t="shared" ref="E263:AJ263" ca="1" si="532">MAX(0,D263-(IF(SamplesOrEstimateFlag = "Data", INDEX(Samples,RANDBETWEEN(1, TotalCount), 0), RANDBETWEEN(ThroughputLowEstimate,ThroughputHighEstimate))))</f>
        <v>8</v>
      </c>
      <c r="F263" s="48">
        <f t="shared" ca="1" si="532"/>
        <v>6</v>
      </c>
      <c r="G263" s="48">
        <f t="shared" ca="1" si="532"/>
        <v>3</v>
      </c>
      <c r="H263" s="48">
        <f t="shared" ca="1" si="532"/>
        <v>1</v>
      </c>
      <c r="I263" s="48">
        <f t="shared" ca="1" si="532"/>
        <v>0</v>
      </c>
      <c r="J263" s="48">
        <f t="shared" ca="1" si="532"/>
        <v>0</v>
      </c>
      <c r="K263" s="48">
        <f t="shared" ca="1" si="532"/>
        <v>0</v>
      </c>
      <c r="L263" s="48">
        <f t="shared" ca="1" si="532"/>
        <v>0</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7</v>
      </c>
      <c r="C264" s="70">
        <f t="shared" ca="1" si="522"/>
        <v>42854</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64" s="48">
        <f t="shared" ref="E264:AJ264" ca="1" si="534">MAX(0,D264-(IF(SamplesOrEstimateFlag = "Data", INDEX(Samples,RANDBETWEEN(1, TotalCount), 0), RANDBETWEEN(ThroughputLowEstimate,ThroughputHighEstimate))))</f>
        <v>13</v>
      </c>
      <c r="F264" s="48">
        <f t="shared" ca="1" si="534"/>
        <v>10</v>
      </c>
      <c r="G264" s="48">
        <f t="shared" ca="1" si="534"/>
        <v>8</v>
      </c>
      <c r="H264" s="48">
        <f t="shared" ca="1" si="534"/>
        <v>6</v>
      </c>
      <c r="I264" s="48">
        <f t="shared" ca="1" si="534"/>
        <v>4</v>
      </c>
      <c r="J264" s="48">
        <f t="shared" ca="1" si="534"/>
        <v>2</v>
      </c>
      <c r="K264" s="48">
        <f t="shared" ca="1" si="534"/>
        <v>0</v>
      </c>
      <c r="L264" s="48">
        <f t="shared" ca="1" si="534"/>
        <v>0</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7</v>
      </c>
      <c r="C265" s="70">
        <f t="shared" ca="1" si="522"/>
        <v>42854</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5" s="48">
        <f t="shared" ref="E265:AJ265" ca="1" si="536">MAX(0,D265-(IF(SamplesOrEstimateFlag = "Data", INDEX(Samples,RANDBETWEEN(1, TotalCount), 0), RANDBETWEEN(ThroughputLowEstimate,ThroughputHighEstimate))))</f>
        <v>13</v>
      </c>
      <c r="F265" s="48">
        <f t="shared" ca="1" si="536"/>
        <v>11</v>
      </c>
      <c r="G265" s="48">
        <f t="shared" ca="1" si="536"/>
        <v>9</v>
      </c>
      <c r="H265" s="48">
        <f t="shared" ca="1" si="536"/>
        <v>7</v>
      </c>
      <c r="I265" s="48">
        <f t="shared" ca="1" si="536"/>
        <v>4</v>
      </c>
      <c r="J265" s="48">
        <f t="shared" ca="1" si="536"/>
        <v>1</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8</v>
      </c>
      <c r="C266" s="70">
        <f t="shared" ca="1" si="522"/>
        <v>42861</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66" s="48">
        <f t="shared" ref="E266:AJ266" ca="1" si="538">MAX(0,D266-(IF(SamplesOrEstimateFlag = "Data", INDEX(Samples,RANDBETWEEN(1, TotalCount), 0), RANDBETWEEN(ThroughputLowEstimate,ThroughputHighEstimate))))</f>
        <v>14</v>
      </c>
      <c r="F266" s="48">
        <f t="shared" ca="1" si="538"/>
        <v>12</v>
      </c>
      <c r="G266" s="48">
        <f t="shared" ca="1" si="538"/>
        <v>10</v>
      </c>
      <c r="H266" s="48">
        <f t="shared" ca="1" si="538"/>
        <v>8</v>
      </c>
      <c r="I266" s="48">
        <f t="shared" ca="1" si="538"/>
        <v>6</v>
      </c>
      <c r="J266" s="48">
        <f t="shared" ca="1" si="538"/>
        <v>4</v>
      </c>
      <c r="K266" s="48">
        <f t="shared" ca="1" si="538"/>
        <v>2</v>
      </c>
      <c r="L266" s="48">
        <f t="shared" ca="1" si="538"/>
        <v>0</v>
      </c>
      <c r="M266" s="48">
        <f t="shared" ca="1" si="538"/>
        <v>0</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5</v>
      </c>
      <c r="C267" s="70">
        <f t="shared" ca="1" si="522"/>
        <v>42840</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7" s="48">
        <f t="shared" ref="E267:AJ267" ca="1" si="540">MAX(0,D267-(IF(SamplesOrEstimateFlag = "Data", INDEX(Samples,RANDBETWEEN(1, TotalCount), 0), RANDBETWEEN(ThroughputLowEstimate,ThroughputHighEstimate))))</f>
        <v>11</v>
      </c>
      <c r="F267" s="48">
        <f t="shared" ca="1" si="540"/>
        <v>8</v>
      </c>
      <c r="G267" s="48">
        <f t="shared" ca="1" si="540"/>
        <v>5</v>
      </c>
      <c r="H267" s="48">
        <f t="shared" ca="1" si="540"/>
        <v>2</v>
      </c>
      <c r="I267" s="48">
        <f t="shared" ca="1" si="540"/>
        <v>0</v>
      </c>
      <c r="J267" s="48">
        <f t="shared" ca="1" si="540"/>
        <v>0</v>
      </c>
      <c r="K267" s="48">
        <f t="shared" ca="1" si="540"/>
        <v>0</v>
      </c>
      <c r="L267" s="48">
        <f t="shared" ca="1" si="540"/>
        <v>0</v>
      </c>
      <c r="M267" s="48">
        <f t="shared" ca="1" si="540"/>
        <v>0</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4</v>
      </c>
      <c r="C268" s="70">
        <f t="shared" ca="1" si="522"/>
        <v>42833</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8" s="48">
        <f t="shared" ref="E268:AJ268" ca="1" si="542">MAX(0,D268-(IF(SamplesOrEstimateFlag = "Data", INDEX(Samples,RANDBETWEEN(1, TotalCount), 0), RANDBETWEEN(ThroughputLowEstimate,ThroughputHighEstimate))))</f>
        <v>7</v>
      </c>
      <c r="F268" s="48">
        <f t="shared" ca="1" si="542"/>
        <v>5</v>
      </c>
      <c r="G268" s="48">
        <f t="shared" ca="1" si="542"/>
        <v>2</v>
      </c>
      <c r="H268" s="48">
        <f t="shared" ca="1" si="542"/>
        <v>0</v>
      </c>
      <c r="I268" s="48">
        <f t="shared" ca="1" si="542"/>
        <v>0</v>
      </c>
      <c r="J268" s="48">
        <f t="shared" ca="1" si="542"/>
        <v>0</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6</v>
      </c>
      <c r="C269" s="70">
        <f t="shared" ca="1" si="522"/>
        <v>42847</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9" s="48">
        <f t="shared" ref="E269:AJ269" ca="1" si="544">MAX(0,D269-(IF(SamplesOrEstimateFlag = "Data", INDEX(Samples,RANDBETWEEN(1, TotalCount), 0), RANDBETWEEN(ThroughputLowEstimate,ThroughputHighEstimate))))</f>
        <v>12</v>
      </c>
      <c r="F269" s="48">
        <f t="shared" ca="1" si="544"/>
        <v>9</v>
      </c>
      <c r="G269" s="48">
        <f t="shared" ca="1" si="544"/>
        <v>6</v>
      </c>
      <c r="H269" s="48">
        <f t="shared" ca="1" si="544"/>
        <v>3</v>
      </c>
      <c r="I269" s="48">
        <f t="shared" ca="1" si="544"/>
        <v>1</v>
      </c>
      <c r="J269" s="48">
        <f t="shared" ca="1" si="544"/>
        <v>0</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6</v>
      </c>
      <c r="C270" s="70">
        <f t="shared" ca="1" si="522"/>
        <v>42847</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0" s="48">
        <f t="shared" ref="E270:AJ270" ca="1" si="546">MAX(0,D270-(IF(SamplesOrEstimateFlag = "Data", INDEX(Samples,RANDBETWEEN(1, TotalCount), 0), RANDBETWEEN(ThroughputLowEstimate,ThroughputHighEstimate))))</f>
        <v>11</v>
      </c>
      <c r="F270" s="48">
        <f t="shared" ca="1" si="546"/>
        <v>8</v>
      </c>
      <c r="G270" s="48">
        <f t="shared" ca="1" si="546"/>
        <v>6</v>
      </c>
      <c r="H270" s="48">
        <f t="shared" ca="1" si="546"/>
        <v>3</v>
      </c>
      <c r="I270" s="48">
        <f t="shared" ca="1" si="546"/>
        <v>1</v>
      </c>
      <c r="J270" s="48">
        <f t="shared" ca="1" si="546"/>
        <v>0</v>
      </c>
      <c r="K270" s="48">
        <f t="shared" ca="1" si="546"/>
        <v>0</v>
      </c>
      <c r="L270" s="48">
        <f t="shared" ca="1" si="546"/>
        <v>0</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4</v>
      </c>
      <c r="C271" s="70">
        <f t="shared" ca="1" si="522"/>
        <v>42833</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1" s="48">
        <f t="shared" ref="E271:AJ271" ca="1" si="548">MAX(0,D271-(IF(SamplesOrEstimateFlag = "Data", INDEX(Samples,RANDBETWEEN(1, TotalCount), 0), RANDBETWEEN(ThroughputLowEstimate,ThroughputHighEstimate))))</f>
        <v>8</v>
      </c>
      <c r="F271" s="48">
        <f t="shared" ca="1" si="548"/>
        <v>6</v>
      </c>
      <c r="G271" s="48">
        <f t="shared" ca="1" si="548"/>
        <v>3</v>
      </c>
      <c r="H271" s="48">
        <f t="shared" ca="1" si="548"/>
        <v>0</v>
      </c>
      <c r="I271" s="48">
        <f t="shared" ca="1" si="548"/>
        <v>0</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5</v>
      </c>
      <c r="C272" s="70">
        <f t="shared" ca="1" si="522"/>
        <v>42840</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2" s="48">
        <f t="shared" ref="E272:AJ272" ca="1" si="550">MAX(0,D272-(IF(SamplesOrEstimateFlag = "Data", INDEX(Samples,RANDBETWEEN(1, TotalCount), 0), RANDBETWEEN(ThroughputLowEstimate,ThroughputHighEstimate))))</f>
        <v>10</v>
      </c>
      <c r="F272" s="48">
        <f t="shared" ca="1" si="550"/>
        <v>7</v>
      </c>
      <c r="G272" s="48">
        <f t="shared" ca="1" si="550"/>
        <v>4</v>
      </c>
      <c r="H272" s="48">
        <f t="shared" ca="1" si="550"/>
        <v>1</v>
      </c>
      <c r="I272" s="48">
        <f t="shared" ca="1" si="550"/>
        <v>0</v>
      </c>
      <c r="J272" s="48">
        <f t="shared" ca="1" si="550"/>
        <v>0</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7</v>
      </c>
      <c r="C273" s="70">
        <f t="shared" ca="1" si="522"/>
        <v>42854</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3" s="48">
        <f t="shared" ref="E273:AJ273" ca="1" si="552">MAX(0,D273-(IF(SamplesOrEstimateFlag = "Data", INDEX(Samples,RANDBETWEEN(1, TotalCount), 0), RANDBETWEEN(ThroughputLowEstimate,ThroughputHighEstimate))))</f>
        <v>13</v>
      </c>
      <c r="F273" s="48">
        <f t="shared" ca="1" si="552"/>
        <v>11</v>
      </c>
      <c r="G273" s="48">
        <f t="shared" ca="1" si="552"/>
        <v>9</v>
      </c>
      <c r="H273" s="48">
        <f t="shared" ca="1" si="552"/>
        <v>6</v>
      </c>
      <c r="I273" s="48">
        <f t="shared" ca="1" si="552"/>
        <v>4</v>
      </c>
      <c r="J273" s="48">
        <f t="shared" ca="1" si="552"/>
        <v>2</v>
      </c>
      <c r="K273" s="48">
        <f t="shared" ca="1" si="552"/>
        <v>0</v>
      </c>
      <c r="L273" s="48">
        <f t="shared" ca="1" si="552"/>
        <v>0</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4</v>
      </c>
      <c r="C274" s="70">
        <f t="shared" ca="1" si="522"/>
        <v>42833</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4" s="48">
        <f t="shared" ref="E274:AJ274" ca="1" si="554">MAX(0,D274-(IF(SamplesOrEstimateFlag = "Data", INDEX(Samples,RANDBETWEEN(1, TotalCount), 0), RANDBETWEEN(ThroughputLowEstimate,ThroughputHighEstimate))))</f>
        <v>8</v>
      </c>
      <c r="F274" s="48">
        <f t="shared" ca="1" si="554"/>
        <v>5</v>
      </c>
      <c r="G274" s="48">
        <f t="shared" ca="1" si="554"/>
        <v>3</v>
      </c>
      <c r="H274" s="48">
        <f t="shared" ca="1" si="554"/>
        <v>0</v>
      </c>
      <c r="I274" s="48">
        <f t="shared" ca="1" si="554"/>
        <v>0</v>
      </c>
      <c r="J274" s="48">
        <f t="shared" ca="1" si="554"/>
        <v>0</v>
      </c>
      <c r="K274" s="48">
        <f t="shared" ca="1" si="554"/>
        <v>0</v>
      </c>
      <c r="L274" s="48">
        <f t="shared" ca="1" si="554"/>
        <v>0</v>
      </c>
      <c r="M274" s="48">
        <f t="shared" ca="1" si="554"/>
        <v>0</v>
      </c>
      <c r="N274" s="48">
        <f t="shared" ca="1" si="554"/>
        <v>0</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6</v>
      </c>
      <c r="C275" s="70">
        <f t="shared" ca="1" si="522"/>
        <v>42847</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5" s="48">
        <f t="shared" ref="E275:AJ275" ca="1" si="556">MAX(0,D275-(IF(SamplesOrEstimateFlag = "Data", INDEX(Samples,RANDBETWEEN(1, TotalCount), 0), RANDBETWEEN(ThroughputLowEstimate,ThroughputHighEstimate))))</f>
        <v>13</v>
      </c>
      <c r="F275" s="48">
        <f t="shared" ca="1" si="556"/>
        <v>11</v>
      </c>
      <c r="G275" s="48">
        <f t="shared" ca="1" si="556"/>
        <v>8</v>
      </c>
      <c r="H275" s="48">
        <f t="shared" ca="1" si="556"/>
        <v>6</v>
      </c>
      <c r="I275" s="48">
        <f t="shared" ca="1" si="556"/>
        <v>3</v>
      </c>
      <c r="J275" s="48">
        <f t="shared" ca="1" si="556"/>
        <v>0</v>
      </c>
      <c r="K275" s="48">
        <f t="shared" ca="1" si="556"/>
        <v>0</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5</v>
      </c>
      <c r="C276" s="70">
        <f t="shared" ca="1" si="522"/>
        <v>42840</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6" s="48">
        <f t="shared" ref="E276:AJ276" ca="1" si="558">MAX(0,D276-(IF(SamplesOrEstimateFlag = "Data", INDEX(Samples,RANDBETWEEN(1, TotalCount), 0), RANDBETWEEN(ThroughputLowEstimate,ThroughputHighEstimate))))</f>
        <v>10</v>
      </c>
      <c r="F276" s="48">
        <f t="shared" ca="1" si="558"/>
        <v>8</v>
      </c>
      <c r="G276" s="48">
        <f t="shared" ca="1" si="558"/>
        <v>6</v>
      </c>
      <c r="H276" s="48">
        <f t="shared" ca="1" si="558"/>
        <v>3</v>
      </c>
      <c r="I276" s="48">
        <f t="shared" ca="1" si="558"/>
        <v>0</v>
      </c>
      <c r="J276" s="48">
        <f t="shared" ca="1" si="558"/>
        <v>0</v>
      </c>
      <c r="K276" s="48">
        <f t="shared" ca="1" si="558"/>
        <v>0</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4</v>
      </c>
      <c r="C277" s="70">
        <f t="shared" ca="1" si="522"/>
        <v>42833</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7" s="48">
        <f t="shared" ref="E277:AJ277" ca="1" si="560">MAX(0,D277-(IF(SamplesOrEstimateFlag = "Data", INDEX(Samples,RANDBETWEEN(1, TotalCount), 0), RANDBETWEEN(ThroughputLowEstimate,ThroughputHighEstimate))))</f>
        <v>8</v>
      </c>
      <c r="F277" s="48">
        <f t="shared" ca="1" si="560"/>
        <v>5</v>
      </c>
      <c r="G277" s="48">
        <f t="shared" ca="1" si="560"/>
        <v>3</v>
      </c>
      <c r="H277" s="48">
        <f t="shared" ca="1" si="560"/>
        <v>0</v>
      </c>
      <c r="I277" s="48">
        <f t="shared" ca="1" si="560"/>
        <v>0</v>
      </c>
      <c r="J277" s="48">
        <f t="shared" ca="1" si="560"/>
        <v>0</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6</v>
      </c>
      <c r="C278" s="70">
        <f t="shared" ca="1" si="522"/>
        <v>42847</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8" s="48">
        <f t="shared" ref="E278:AJ278" ca="1" si="562">MAX(0,D278-(IF(SamplesOrEstimateFlag = "Data", INDEX(Samples,RANDBETWEEN(1, TotalCount), 0), RANDBETWEEN(ThroughputLowEstimate,ThroughputHighEstimate))))</f>
        <v>11</v>
      </c>
      <c r="F278" s="48">
        <f t="shared" ca="1" si="562"/>
        <v>8</v>
      </c>
      <c r="G278" s="48">
        <f t="shared" ca="1" si="562"/>
        <v>6</v>
      </c>
      <c r="H278" s="48">
        <f t="shared" ca="1" si="562"/>
        <v>3</v>
      </c>
      <c r="I278" s="48">
        <f t="shared" ca="1" si="562"/>
        <v>1</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7</v>
      </c>
      <c r="C279" s="70">
        <f t="shared" ca="1" si="522"/>
        <v>42854</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9" s="48">
        <f t="shared" ref="E279:AJ279" ca="1" si="564">MAX(0,D279-(IF(SamplesOrEstimateFlag = "Data", INDEX(Samples,RANDBETWEEN(1, TotalCount), 0), RANDBETWEEN(ThroughputLowEstimate,ThroughputHighEstimate))))</f>
        <v>13</v>
      </c>
      <c r="F279" s="48">
        <f t="shared" ca="1" si="564"/>
        <v>11</v>
      </c>
      <c r="G279" s="48">
        <f t="shared" ca="1" si="564"/>
        <v>9</v>
      </c>
      <c r="H279" s="48">
        <f t="shared" ca="1" si="564"/>
        <v>6</v>
      </c>
      <c r="I279" s="48">
        <f t="shared" ca="1" si="564"/>
        <v>4</v>
      </c>
      <c r="J279" s="48">
        <f t="shared" ca="1" si="564"/>
        <v>2</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4</v>
      </c>
      <c r="C280" s="70">
        <f t="shared" ca="1" si="522"/>
        <v>42833</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0" s="48">
        <f t="shared" ref="E280:AJ280" ca="1" si="566">MAX(0,D280-(IF(SamplesOrEstimateFlag = "Data", INDEX(Samples,RANDBETWEEN(1, TotalCount), 0), RANDBETWEEN(ThroughputLowEstimate,ThroughputHighEstimate))))</f>
        <v>8</v>
      </c>
      <c r="F280" s="48">
        <f t="shared" ca="1" si="566"/>
        <v>6</v>
      </c>
      <c r="G280" s="48">
        <f t="shared" ca="1" si="566"/>
        <v>3</v>
      </c>
      <c r="H280" s="48">
        <f t="shared" ca="1" si="566"/>
        <v>0</v>
      </c>
      <c r="I280" s="48">
        <f t="shared" ca="1" si="566"/>
        <v>0</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5</v>
      </c>
      <c r="C281" s="70">
        <f t="shared" ca="1" si="522"/>
        <v>42840</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1" s="48">
        <f t="shared" ref="E281:AJ281" ca="1" si="568">MAX(0,D281-(IF(SamplesOrEstimateFlag = "Data", INDEX(Samples,RANDBETWEEN(1, TotalCount), 0), RANDBETWEEN(ThroughputLowEstimate,ThroughputHighEstimate))))</f>
        <v>10</v>
      </c>
      <c r="F281" s="48">
        <f t="shared" ca="1" si="568"/>
        <v>7</v>
      </c>
      <c r="G281" s="48">
        <f t="shared" ca="1" si="568"/>
        <v>4</v>
      </c>
      <c r="H281" s="48">
        <f t="shared" ca="1" si="568"/>
        <v>1</v>
      </c>
      <c r="I281" s="48">
        <f t="shared" ca="1" si="568"/>
        <v>0</v>
      </c>
      <c r="J281" s="48">
        <f t="shared" ca="1" si="568"/>
        <v>0</v>
      </c>
      <c r="K281" s="48">
        <f t="shared" ca="1" si="568"/>
        <v>0</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4</v>
      </c>
      <c r="C282" s="70">
        <f t="shared" ca="1" si="522"/>
        <v>42833</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2" s="48">
        <f t="shared" ref="E282:AJ282" ca="1" si="570">MAX(0,D282-(IF(SamplesOrEstimateFlag = "Data", INDEX(Samples,RANDBETWEEN(1, TotalCount), 0), RANDBETWEEN(ThroughputLowEstimate,ThroughputHighEstimate))))</f>
        <v>8</v>
      </c>
      <c r="F282" s="48">
        <f t="shared" ca="1" si="570"/>
        <v>5</v>
      </c>
      <c r="G282" s="48">
        <f t="shared" ca="1" si="570"/>
        <v>2</v>
      </c>
      <c r="H282" s="48">
        <f t="shared" ca="1" si="570"/>
        <v>0</v>
      </c>
      <c r="I282" s="48">
        <f t="shared" ca="1" si="570"/>
        <v>0</v>
      </c>
      <c r="J282" s="48">
        <f t="shared" ca="1" si="570"/>
        <v>0</v>
      </c>
      <c r="K282" s="48">
        <f t="shared" ca="1" si="570"/>
        <v>0</v>
      </c>
      <c r="L282" s="48">
        <f t="shared" ca="1" si="570"/>
        <v>0</v>
      </c>
      <c r="M282" s="48">
        <f t="shared" ca="1" si="570"/>
        <v>0</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5</v>
      </c>
      <c r="C283" s="70">
        <f t="shared" ca="1" si="522"/>
        <v>42840</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3" s="48">
        <f t="shared" ref="E283:AJ283" ca="1" si="572">MAX(0,D283-(IF(SamplesOrEstimateFlag = "Data", INDEX(Samples,RANDBETWEEN(1, TotalCount), 0), RANDBETWEEN(ThroughputLowEstimate,ThroughputHighEstimate))))</f>
        <v>8</v>
      </c>
      <c r="F283" s="48">
        <f t="shared" ca="1" si="572"/>
        <v>6</v>
      </c>
      <c r="G283" s="48">
        <f t="shared" ca="1" si="572"/>
        <v>3</v>
      </c>
      <c r="H283" s="48">
        <f t="shared" ca="1" si="572"/>
        <v>1</v>
      </c>
      <c r="I283" s="48">
        <f t="shared" ca="1" si="572"/>
        <v>0</v>
      </c>
      <c r="J283" s="48">
        <f t="shared" ca="1" si="572"/>
        <v>0</v>
      </c>
      <c r="K283" s="48">
        <f t="shared" ca="1" si="572"/>
        <v>0</v>
      </c>
      <c r="L283" s="48">
        <f t="shared" ca="1" si="572"/>
        <v>0</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5</v>
      </c>
      <c r="C284" s="70">
        <f t="shared" ca="1" si="522"/>
        <v>42840</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4" s="48">
        <f t="shared" ref="E284:AJ284" ca="1" si="574">MAX(0,D284-(IF(SamplesOrEstimateFlag = "Data", INDEX(Samples,RANDBETWEEN(1, TotalCount), 0), RANDBETWEEN(ThroughputLowEstimate,ThroughputHighEstimate))))</f>
        <v>10</v>
      </c>
      <c r="F284" s="48">
        <f t="shared" ca="1" si="574"/>
        <v>7</v>
      </c>
      <c r="G284" s="48">
        <f t="shared" ca="1" si="574"/>
        <v>4</v>
      </c>
      <c r="H284" s="48">
        <f t="shared" ca="1" si="574"/>
        <v>2</v>
      </c>
      <c r="I284" s="48">
        <f t="shared" ca="1" si="574"/>
        <v>0</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6</v>
      </c>
      <c r="C285" s="70">
        <f t="shared" ca="1" si="522"/>
        <v>42847</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5" s="48">
        <f t="shared" ref="E285:AJ285" ca="1" si="576">MAX(0,D285-(IF(SamplesOrEstimateFlag = "Data", INDEX(Samples,RANDBETWEEN(1, TotalCount), 0), RANDBETWEEN(ThroughputLowEstimate,ThroughputHighEstimate))))</f>
        <v>11</v>
      </c>
      <c r="F285" s="48">
        <f t="shared" ca="1" si="576"/>
        <v>8</v>
      </c>
      <c r="G285" s="48">
        <f t="shared" ca="1" si="576"/>
        <v>6</v>
      </c>
      <c r="H285" s="48">
        <f t="shared" ca="1" si="576"/>
        <v>4</v>
      </c>
      <c r="I285" s="48">
        <f t="shared" ca="1" si="576"/>
        <v>1</v>
      </c>
      <c r="J285" s="48">
        <f t="shared" ca="1" si="576"/>
        <v>0</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4</v>
      </c>
      <c r="C286" s="70">
        <f t="shared" ca="1" si="522"/>
        <v>42833</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6" s="48">
        <f t="shared" ref="E286:AJ286" ca="1" si="578">MAX(0,D286-(IF(SamplesOrEstimateFlag = "Data", INDEX(Samples,RANDBETWEEN(1, TotalCount), 0), RANDBETWEEN(ThroughputLowEstimate,ThroughputHighEstimate))))</f>
        <v>8</v>
      </c>
      <c r="F286" s="48">
        <f t="shared" ca="1" si="578"/>
        <v>5</v>
      </c>
      <c r="G286" s="48">
        <f t="shared" ca="1" si="578"/>
        <v>3</v>
      </c>
      <c r="H286" s="48">
        <f t="shared" ca="1" si="578"/>
        <v>0</v>
      </c>
      <c r="I286" s="48">
        <f t="shared" ca="1" si="578"/>
        <v>0</v>
      </c>
      <c r="J286" s="48">
        <f t="shared" ca="1" si="578"/>
        <v>0</v>
      </c>
      <c r="K286" s="48">
        <f t="shared" ca="1" si="578"/>
        <v>0</v>
      </c>
      <c r="L286" s="48">
        <f t="shared" ca="1" si="578"/>
        <v>0</v>
      </c>
      <c r="M286" s="48">
        <f t="shared" ca="1" si="578"/>
        <v>0</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6</v>
      </c>
      <c r="C287" s="70">
        <f t="shared" ca="1" si="522"/>
        <v>42847</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7" s="48">
        <f t="shared" ref="E287:AJ287" ca="1" si="580">MAX(0,D287-(IF(SamplesOrEstimateFlag = "Data", INDEX(Samples,RANDBETWEEN(1, TotalCount), 0), RANDBETWEEN(ThroughputLowEstimate,ThroughputHighEstimate))))</f>
        <v>11</v>
      </c>
      <c r="F287" s="48">
        <f t="shared" ca="1" si="580"/>
        <v>8</v>
      </c>
      <c r="G287" s="48">
        <f t="shared" ca="1" si="580"/>
        <v>6</v>
      </c>
      <c r="H287" s="48">
        <f t="shared" ca="1" si="580"/>
        <v>4</v>
      </c>
      <c r="I287" s="48">
        <f t="shared" ca="1" si="580"/>
        <v>1</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4</v>
      </c>
      <c r="C288" s="70">
        <f t="shared" ca="1" si="522"/>
        <v>42833</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8" s="48">
        <f t="shared" ref="E288:AJ288" ca="1" si="582">MAX(0,D288-(IF(SamplesOrEstimateFlag = "Data", INDEX(Samples,RANDBETWEEN(1, TotalCount), 0), RANDBETWEEN(ThroughputLowEstimate,ThroughputHighEstimate))))</f>
        <v>7</v>
      </c>
      <c r="F288" s="48">
        <f t="shared" ca="1" si="582"/>
        <v>4</v>
      </c>
      <c r="G288" s="48">
        <f t="shared" ca="1" si="582"/>
        <v>2</v>
      </c>
      <c r="H288" s="48">
        <f t="shared" ca="1" si="582"/>
        <v>0</v>
      </c>
      <c r="I288" s="48">
        <f t="shared" ca="1" si="582"/>
        <v>0</v>
      </c>
      <c r="J288" s="48">
        <f t="shared" ca="1" si="582"/>
        <v>0</v>
      </c>
      <c r="K288" s="48">
        <f t="shared" ca="1" si="582"/>
        <v>0</v>
      </c>
      <c r="L288" s="48">
        <f t="shared" ca="1" si="582"/>
        <v>0</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6</v>
      </c>
      <c r="C289" s="70">
        <f t="shared" ca="1" si="522"/>
        <v>42847</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89" s="48">
        <f t="shared" ref="E289:AJ289" ca="1" si="584">MAX(0,D289-(IF(SamplesOrEstimateFlag = "Data", INDEX(Samples,RANDBETWEEN(1, TotalCount), 0), RANDBETWEEN(ThroughputLowEstimate,ThroughputHighEstimate))))</f>
        <v>13</v>
      </c>
      <c r="F289" s="48">
        <f t="shared" ca="1" si="584"/>
        <v>10</v>
      </c>
      <c r="G289" s="48">
        <f t="shared" ca="1" si="584"/>
        <v>7</v>
      </c>
      <c r="H289" s="48">
        <f t="shared" ca="1" si="584"/>
        <v>4</v>
      </c>
      <c r="I289" s="48">
        <f t="shared" ca="1" si="584"/>
        <v>2</v>
      </c>
      <c r="J289" s="48">
        <f t="shared" ca="1" si="584"/>
        <v>0</v>
      </c>
      <c r="K289" s="48">
        <f t="shared" ca="1" si="584"/>
        <v>0</v>
      </c>
      <c r="L289" s="48">
        <f t="shared" ca="1" si="584"/>
        <v>0</v>
      </c>
      <c r="M289" s="48">
        <f t="shared" ca="1" si="584"/>
        <v>0</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7</v>
      </c>
      <c r="C290" s="70">
        <f t="shared" ca="1" si="522"/>
        <v>42854</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90" s="48">
        <f t="shared" ref="E290:AJ290" ca="1" si="586">MAX(0,D290-(IF(SamplesOrEstimateFlag = "Data", INDEX(Samples,RANDBETWEEN(1, TotalCount), 0), RANDBETWEEN(ThroughputLowEstimate,ThroughputHighEstimate))))</f>
        <v>14</v>
      </c>
      <c r="F290" s="48">
        <f t="shared" ca="1" si="586"/>
        <v>12</v>
      </c>
      <c r="G290" s="48">
        <f t="shared" ca="1" si="586"/>
        <v>10</v>
      </c>
      <c r="H290" s="48">
        <f t="shared" ca="1" si="586"/>
        <v>7</v>
      </c>
      <c r="I290" s="48">
        <f t="shared" ca="1" si="586"/>
        <v>5</v>
      </c>
      <c r="J290" s="48">
        <f t="shared" ca="1" si="586"/>
        <v>2</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6</v>
      </c>
      <c r="C291" s="70">
        <f t="shared" ca="1" si="522"/>
        <v>42847</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1" s="48">
        <f t="shared" ref="E291:AJ291" ca="1" si="588">MAX(0,D291-(IF(SamplesOrEstimateFlag = "Data", INDEX(Samples,RANDBETWEEN(1, TotalCount), 0), RANDBETWEEN(ThroughputLowEstimate,ThroughputHighEstimate))))</f>
        <v>12</v>
      </c>
      <c r="F291" s="48">
        <f t="shared" ca="1" si="588"/>
        <v>9</v>
      </c>
      <c r="G291" s="48">
        <f t="shared" ca="1" si="588"/>
        <v>6</v>
      </c>
      <c r="H291" s="48">
        <f t="shared" ca="1" si="588"/>
        <v>4</v>
      </c>
      <c r="I291" s="48">
        <f t="shared" ca="1" si="588"/>
        <v>1</v>
      </c>
      <c r="J291" s="48">
        <f t="shared" ca="1" si="588"/>
        <v>0</v>
      </c>
      <c r="K291" s="48">
        <f t="shared" ca="1" si="588"/>
        <v>0</v>
      </c>
      <c r="L291" s="48">
        <f t="shared" ca="1" si="588"/>
        <v>0</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4</v>
      </c>
      <c r="C292" s="70">
        <f t="shared" ca="1" si="522"/>
        <v>42833</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2" s="48">
        <f t="shared" ref="E292:AJ292" ca="1" si="590">MAX(0,D292-(IF(SamplesOrEstimateFlag = "Data", INDEX(Samples,RANDBETWEEN(1, TotalCount), 0), RANDBETWEEN(ThroughputLowEstimate,ThroughputHighEstimate))))</f>
        <v>8</v>
      </c>
      <c r="F292" s="48">
        <f t="shared" ca="1" si="590"/>
        <v>5</v>
      </c>
      <c r="G292" s="48">
        <f t="shared" ca="1" si="590"/>
        <v>2</v>
      </c>
      <c r="H292" s="48">
        <f t="shared" ca="1" si="590"/>
        <v>0</v>
      </c>
      <c r="I292" s="48">
        <f t="shared" ca="1" si="590"/>
        <v>0</v>
      </c>
      <c r="J292" s="48">
        <f t="shared" ca="1" si="590"/>
        <v>0</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4</v>
      </c>
      <c r="C293" s="70">
        <f t="shared" ca="1" si="522"/>
        <v>42833</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3" s="48">
        <f t="shared" ref="E293:AJ293" ca="1" si="592">MAX(0,D293-(IF(SamplesOrEstimateFlag = "Data", INDEX(Samples,RANDBETWEEN(1, TotalCount), 0), RANDBETWEEN(ThroughputLowEstimate,ThroughputHighEstimate))))</f>
        <v>7</v>
      </c>
      <c r="F293" s="48">
        <f t="shared" ca="1" si="592"/>
        <v>4</v>
      </c>
      <c r="G293" s="48">
        <f t="shared" ca="1" si="592"/>
        <v>1</v>
      </c>
      <c r="H293" s="48">
        <f t="shared" ca="1" si="592"/>
        <v>0</v>
      </c>
      <c r="I293" s="48">
        <f t="shared" ca="1" si="592"/>
        <v>0</v>
      </c>
      <c r="J293" s="48">
        <f t="shared" ca="1" si="592"/>
        <v>0</v>
      </c>
      <c r="K293" s="48">
        <f t="shared" ca="1" si="592"/>
        <v>0</v>
      </c>
      <c r="L293" s="48">
        <f t="shared" ca="1" si="592"/>
        <v>0</v>
      </c>
      <c r="M293" s="48">
        <f t="shared" ca="1" si="592"/>
        <v>0</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5</v>
      </c>
      <c r="C294" s="70">
        <f t="shared" ca="1" si="522"/>
        <v>42840</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4" s="48">
        <f t="shared" ref="E294:AJ294" ca="1" si="594">MAX(0,D294-(IF(SamplesOrEstimateFlag = "Data", INDEX(Samples,RANDBETWEEN(1, TotalCount), 0), RANDBETWEEN(ThroughputLowEstimate,ThroughputHighEstimate))))</f>
        <v>9</v>
      </c>
      <c r="F294" s="48">
        <f t="shared" ca="1" si="594"/>
        <v>6</v>
      </c>
      <c r="G294" s="48">
        <f t="shared" ca="1" si="594"/>
        <v>4</v>
      </c>
      <c r="H294" s="48">
        <f t="shared" ca="1" si="594"/>
        <v>1</v>
      </c>
      <c r="I294" s="48">
        <f t="shared" ca="1" si="594"/>
        <v>0</v>
      </c>
      <c r="J294" s="48">
        <f t="shared" ca="1" si="594"/>
        <v>0</v>
      </c>
      <c r="K294" s="48">
        <f t="shared" ca="1" si="594"/>
        <v>0</v>
      </c>
      <c r="L294" s="48">
        <f t="shared" ca="1" si="594"/>
        <v>0</v>
      </c>
      <c r="M294" s="48">
        <f t="shared" ca="1" si="594"/>
        <v>0</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6</v>
      </c>
      <c r="C295" s="70">
        <f t="shared" ca="1" si="522"/>
        <v>42847</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5" s="48">
        <f t="shared" ref="E295:AJ295" ca="1" si="596">MAX(0,D295-(IF(SamplesOrEstimateFlag = "Data", INDEX(Samples,RANDBETWEEN(1, TotalCount), 0), RANDBETWEEN(ThroughputLowEstimate,ThroughputHighEstimate))))</f>
        <v>10</v>
      </c>
      <c r="F295" s="48">
        <f t="shared" ca="1" si="596"/>
        <v>8</v>
      </c>
      <c r="G295" s="48">
        <f t="shared" ca="1" si="596"/>
        <v>5</v>
      </c>
      <c r="H295" s="48">
        <f t="shared" ca="1" si="596"/>
        <v>3</v>
      </c>
      <c r="I295" s="48">
        <f t="shared" ca="1" si="596"/>
        <v>1</v>
      </c>
      <c r="J295" s="48">
        <f t="shared" ca="1" si="596"/>
        <v>0</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6</v>
      </c>
      <c r="C296" s="70">
        <f t="shared" ca="1" si="522"/>
        <v>42847</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6" s="48">
        <f t="shared" ref="E296:AJ296" ca="1" si="598">MAX(0,D296-(IF(SamplesOrEstimateFlag = "Data", INDEX(Samples,RANDBETWEEN(1, TotalCount), 0), RANDBETWEEN(ThroughputLowEstimate,ThroughputHighEstimate))))</f>
        <v>12</v>
      </c>
      <c r="F296" s="48">
        <f t="shared" ca="1" si="598"/>
        <v>9</v>
      </c>
      <c r="G296" s="48">
        <f t="shared" ca="1" si="598"/>
        <v>6</v>
      </c>
      <c r="H296" s="48">
        <f t="shared" ca="1" si="598"/>
        <v>3</v>
      </c>
      <c r="I296" s="48">
        <f t="shared" ca="1" si="598"/>
        <v>1</v>
      </c>
      <c r="J296" s="48">
        <f t="shared" ca="1" si="598"/>
        <v>0</v>
      </c>
      <c r="K296" s="48">
        <f t="shared" ca="1" si="598"/>
        <v>0</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4</v>
      </c>
      <c r="C297" s="70">
        <f t="shared" ca="1" si="522"/>
        <v>42833</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7" s="48">
        <f t="shared" ref="E297:AJ297" ca="1" si="600">MAX(0,D297-(IF(SamplesOrEstimateFlag = "Data", INDEX(Samples,RANDBETWEEN(1, TotalCount), 0), RANDBETWEEN(ThroughputLowEstimate,ThroughputHighEstimate))))</f>
        <v>7</v>
      </c>
      <c r="F297" s="48">
        <f t="shared" ca="1" si="600"/>
        <v>4</v>
      </c>
      <c r="G297" s="48">
        <f t="shared" ca="1" si="600"/>
        <v>2</v>
      </c>
      <c r="H297" s="48">
        <f t="shared" ca="1" si="600"/>
        <v>0</v>
      </c>
      <c r="I297" s="48">
        <f t="shared" ca="1" si="600"/>
        <v>0</v>
      </c>
      <c r="J297" s="48">
        <f t="shared" ca="1" si="600"/>
        <v>0</v>
      </c>
      <c r="K297" s="48">
        <f t="shared" ca="1" si="600"/>
        <v>0</v>
      </c>
      <c r="L297" s="48">
        <f t="shared" ca="1" si="600"/>
        <v>0</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5</v>
      </c>
      <c r="C298" s="70">
        <f t="shared" ca="1" si="522"/>
        <v>42840</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8" s="48">
        <f t="shared" ref="E298:AJ298" ca="1" si="602">MAX(0,D298-(IF(SamplesOrEstimateFlag = "Data", INDEX(Samples,RANDBETWEEN(1, TotalCount), 0), RANDBETWEEN(ThroughputLowEstimate,ThroughputHighEstimate))))</f>
        <v>10</v>
      </c>
      <c r="F298" s="48">
        <f t="shared" ca="1" si="602"/>
        <v>7</v>
      </c>
      <c r="G298" s="48">
        <f t="shared" ca="1" si="602"/>
        <v>4</v>
      </c>
      <c r="H298" s="48">
        <f t="shared" ca="1" si="602"/>
        <v>1</v>
      </c>
      <c r="I298" s="48">
        <f t="shared" ca="1" si="602"/>
        <v>0</v>
      </c>
      <c r="J298" s="48">
        <f t="shared" ca="1" si="602"/>
        <v>0</v>
      </c>
      <c r="K298" s="48">
        <f t="shared" ca="1" si="602"/>
        <v>0</v>
      </c>
      <c r="L298" s="48">
        <f t="shared" ca="1" si="602"/>
        <v>0</v>
      </c>
      <c r="M298" s="48">
        <f t="shared" ca="1" si="602"/>
        <v>0</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5</v>
      </c>
      <c r="C299" s="70">
        <f t="shared" ca="1" si="522"/>
        <v>42840</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9" s="48">
        <f t="shared" ref="E299:AJ299" ca="1" si="604">MAX(0,D299-(IF(SamplesOrEstimateFlag = "Data", INDEX(Samples,RANDBETWEEN(1, TotalCount), 0), RANDBETWEEN(ThroughputLowEstimate,ThroughputHighEstimate))))</f>
        <v>9</v>
      </c>
      <c r="F299" s="48">
        <f t="shared" ca="1" si="604"/>
        <v>7</v>
      </c>
      <c r="G299" s="48">
        <f t="shared" ca="1" si="604"/>
        <v>4</v>
      </c>
      <c r="H299" s="48">
        <f t="shared" ca="1" si="604"/>
        <v>2</v>
      </c>
      <c r="I299" s="48">
        <f t="shared" ca="1" si="604"/>
        <v>0</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4</v>
      </c>
      <c r="C300" s="70">
        <f t="shared" ca="1" si="522"/>
        <v>42833</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0" s="48">
        <f t="shared" ref="E300:AJ300" ca="1" si="606">MAX(0,D300-(IF(SamplesOrEstimateFlag = "Data", INDEX(Samples,RANDBETWEEN(1, TotalCount), 0), RANDBETWEEN(ThroughputLowEstimate,ThroughputHighEstimate))))</f>
        <v>7</v>
      </c>
      <c r="F300" s="48">
        <f t="shared" ca="1" si="606"/>
        <v>4</v>
      </c>
      <c r="G300" s="48">
        <f t="shared" ca="1" si="606"/>
        <v>2</v>
      </c>
      <c r="H300" s="48">
        <f t="shared" ca="1" si="606"/>
        <v>0</v>
      </c>
      <c r="I300" s="48">
        <f t="shared" ca="1" si="606"/>
        <v>0</v>
      </c>
      <c r="J300" s="48">
        <f t="shared" ca="1" si="606"/>
        <v>0</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6</v>
      </c>
      <c r="C301" s="70">
        <f t="shared" ca="1" si="522"/>
        <v>42847</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1" s="48">
        <f t="shared" ref="E301:AJ301" ca="1" si="608">MAX(0,D301-(IF(SamplesOrEstimateFlag = "Data", INDEX(Samples,RANDBETWEEN(1, TotalCount), 0), RANDBETWEEN(ThroughputLowEstimate,ThroughputHighEstimate))))</f>
        <v>11</v>
      </c>
      <c r="F301" s="48">
        <f t="shared" ca="1" si="608"/>
        <v>8</v>
      </c>
      <c r="G301" s="48">
        <f t="shared" ca="1" si="608"/>
        <v>5</v>
      </c>
      <c r="H301" s="48">
        <f t="shared" ca="1" si="608"/>
        <v>3</v>
      </c>
      <c r="I301" s="48">
        <f t="shared" ca="1" si="608"/>
        <v>1</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5</v>
      </c>
      <c r="C302" s="70">
        <f t="shared" ca="1" si="522"/>
        <v>42840</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2" s="48">
        <f t="shared" ref="E302:AJ302" ca="1" si="610">MAX(0,D302-(IF(SamplesOrEstimateFlag = "Data", INDEX(Samples,RANDBETWEEN(1, TotalCount), 0), RANDBETWEEN(ThroughputLowEstimate,ThroughputHighEstimate))))</f>
        <v>9</v>
      </c>
      <c r="F302" s="48">
        <f t="shared" ca="1" si="610"/>
        <v>7</v>
      </c>
      <c r="G302" s="48">
        <f t="shared" ca="1" si="610"/>
        <v>4</v>
      </c>
      <c r="H302" s="48">
        <f t="shared" ca="1" si="610"/>
        <v>1</v>
      </c>
      <c r="I302" s="48">
        <f t="shared" ca="1" si="610"/>
        <v>0</v>
      </c>
      <c r="J302" s="48">
        <f t="shared" ca="1" si="610"/>
        <v>0</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4</v>
      </c>
      <c r="C303" s="70">
        <f t="shared" ca="1" si="522"/>
        <v>42833</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3" s="48">
        <f t="shared" ref="E303:AJ303" ca="1" si="612">MAX(0,D303-(IF(SamplesOrEstimateFlag = "Data", INDEX(Samples,RANDBETWEEN(1, TotalCount), 0), RANDBETWEEN(ThroughputLowEstimate,ThroughputHighEstimate))))</f>
        <v>7</v>
      </c>
      <c r="F303" s="48">
        <f t="shared" ca="1" si="612"/>
        <v>5</v>
      </c>
      <c r="G303" s="48">
        <f t="shared" ca="1" si="612"/>
        <v>2</v>
      </c>
      <c r="H303" s="48">
        <f t="shared" ca="1" si="612"/>
        <v>0</v>
      </c>
      <c r="I303" s="48">
        <f t="shared" ca="1" si="612"/>
        <v>0</v>
      </c>
      <c r="J303" s="48">
        <f t="shared" ca="1" si="612"/>
        <v>0</v>
      </c>
      <c r="K303" s="48">
        <f t="shared" ca="1" si="612"/>
        <v>0</v>
      </c>
      <c r="L303" s="48">
        <f t="shared" ca="1" si="612"/>
        <v>0</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4</v>
      </c>
      <c r="C304" s="70">
        <f t="shared" ca="1" si="522"/>
        <v>42833</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4" s="48">
        <f t="shared" ref="E304:AJ304" ca="1" si="614">MAX(0,D304-(IF(SamplesOrEstimateFlag = "Data", INDEX(Samples,RANDBETWEEN(1, TotalCount), 0), RANDBETWEEN(ThroughputLowEstimate,ThroughputHighEstimate))))</f>
        <v>8</v>
      </c>
      <c r="F304" s="48">
        <f t="shared" ca="1" si="614"/>
        <v>5</v>
      </c>
      <c r="G304" s="48">
        <f t="shared" ca="1" si="614"/>
        <v>2</v>
      </c>
      <c r="H304" s="48">
        <f t="shared" ca="1" si="614"/>
        <v>0</v>
      </c>
      <c r="I304" s="48">
        <f t="shared" ca="1" si="614"/>
        <v>0</v>
      </c>
      <c r="J304" s="48">
        <f t="shared" ca="1" si="614"/>
        <v>0</v>
      </c>
      <c r="K304" s="48">
        <f t="shared" ca="1" si="614"/>
        <v>0</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6</v>
      </c>
      <c r="C305" s="70">
        <f t="shared" ca="1" si="522"/>
        <v>42847</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5" s="48">
        <f t="shared" ref="E305:AJ305" ca="1" si="616">MAX(0,D305-(IF(SamplesOrEstimateFlag = "Data", INDEX(Samples,RANDBETWEEN(1, TotalCount), 0), RANDBETWEEN(ThroughputLowEstimate,ThroughputHighEstimate))))</f>
        <v>10</v>
      </c>
      <c r="F305" s="48">
        <f t="shared" ca="1" si="616"/>
        <v>8</v>
      </c>
      <c r="G305" s="48">
        <f t="shared" ca="1" si="616"/>
        <v>6</v>
      </c>
      <c r="H305" s="48">
        <f t="shared" ca="1" si="616"/>
        <v>4</v>
      </c>
      <c r="I305" s="48">
        <f t="shared" ca="1" si="616"/>
        <v>1</v>
      </c>
      <c r="J305" s="48">
        <f t="shared" ca="1" si="616"/>
        <v>0</v>
      </c>
      <c r="K305" s="48">
        <f t="shared" ca="1" si="616"/>
        <v>0</v>
      </c>
      <c r="L305" s="48">
        <f t="shared" ca="1" si="616"/>
        <v>0</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6</v>
      </c>
      <c r="C306" s="70">
        <f t="shared" ca="1" si="522"/>
        <v>42847</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6" s="48">
        <f t="shared" ref="E306:AJ306" ca="1" si="618">MAX(0,D306-(IF(SamplesOrEstimateFlag = "Data", INDEX(Samples,RANDBETWEEN(1, TotalCount), 0), RANDBETWEEN(ThroughputLowEstimate,ThroughputHighEstimate))))</f>
        <v>13</v>
      </c>
      <c r="F306" s="48">
        <f t="shared" ca="1" si="618"/>
        <v>10</v>
      </c>
      <c r="G306" s="48">
        <f t="shared" ca="1" si="618"/>
        <v>8</v>
      </c>
      <c r="H306" s="48">
        <f t="shared" ca="1" si="618"/>
        <v>6</v>
      </c>
      <c r="I306" s="48">
        <f t="shared" ca="1" si="618"/>
        <v>3</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6</v>
      </c>
      <c r="C307" s="70">
        <f t="shared" ca="1" si="522"/>
        <v>42847</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7" s="48">
        <f t="shared" ref="E307:AJ307" ca="1" si="620">MAX(0,D307-(IF(SamplesOrEstimateFlag = "Data", INDEX(Samples,RANDBETWEEN(1, TotalCount), 0), RANDBETWEEN(ThroughputLowEstimate,ThroughputHighEstimate))))</f>
        <v>13</v>
      </c>
      <c r="F307" s="48">
        <f t="shared" ca="1" si="620"/>
        <v>11</v>
      </c>
      <c r="G307" s="48">
        <f t="shared" ca="1" si="620"/>
        <v>8</v>
      </c>
      <c r="H307" s="48">
        <f t="shared" ca="1" si="620"/>
        <v>5</v>
      </c>
      <c r="I307" s="48">
        <f t="shared" ca="1" si="620"/>
        <v>2</v>
      </c>
      <c r="J307" s="48">
        <f t="shared" ca="1" si="620"/>
        <v>0</v>
      </c>
      <c r="K307" s="48">
        <f t="shared" ca="1" si="620"/>
        <v>0</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4</v>
      </c>
      <c r="C308" s="70">
        <f t="shared" ca="1" si="522"/>
        <v>42833</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8" s="48">
        <f t="shared" ref="E308:AJ308" ca="1" si="622">MAX(0,D308-(IF(SamplesOrEstimateFlag = "Data", INDEX(Samples,RANDBETWEEN(1, TotalCount), 0), RANDBETWEEN(ThroughputLowEstimate,ThroughputHighEstimate))))</f>
        <v>8</v>
      </c>
      <c r="F308" s="48">
        <f t="shared" ca="1" si="622"/>
        <v>5</v>
      </c>
      <c r="G308" s="48">
        <f t="shared" ca="1" si="622"/>
        <v>3</v>
      </c>
      <c r="H308" s="48">
        <f t="shared" ca="1" si="622"/>
        <v>0</v>
      </c>
      <c r="I308" s="48">
        <f t="shared" ca="1" si="622"/>
        <v>0</v>
      </c>
      <c r="J308" s="48">
        <f t="shared" ca="1" si="622"/>
        <v>0</v>
      </c>
      <c r="K308" s="48">
        <f t="shared" ca="1" si="622"/>
        <v>0</v>
      </c>
      <c r="L308" s="48">
        <f t="shared" ca="1" si="622"/>
        <v>0</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6</v>
      </c>
      <c r="C309" s="70">
        <f t="shared" ca="1" si="522"/>
        <v>42847</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9" s="48">
        <f t="shared" ref="E309:AJ309" ca="1" si="624">MAX(0,D309-(IF(SamplesOrEstimateFlag = "Data", INDEX(Samples,RANDBETWEEN(1, TotalCount), 0), RANDBETWEEN(ThroughputLowEstimate,ThroughputHighEstimate))))</f>
        <v>12</v>
      </c>
      <c r="F309" s="48">
        <f t="shared" ca="1" si="624"/>
        <v>9</v>
      </c>
      <c r="G309" s="48">
        <f t="shared" ca="1" si="624"/>
        <v>7</v>
      </c>
      <c r="H309" s="48">
        <f t="shared" ca="1" si="624"/>
        <v>4</v>
      </c>
      <c r="I309" s="48">
        <f t="shared" ca="1" si="624"/>
        <v>2</v>
      </c>
      <c r="J309" s="48">
        <f t="shared" ca="1" si="624"/>
        <v>0</v>
      </c>
      <c r="K309" s="48">
        <f t="shared" ca="1" si="624"/>
        <v>0</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6</v>
      </c>
      <c r="C310" s="70">
        <f t="shared" ca="1" si="522"/>
        <v>42847</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0" s="48">
        <f t="shared" ref="E310:AJ310" ca="1" si="626">MAX(0,D310-(IF(SamplesOrEstimateFlag = "Data", INDEX(Samples,RANDBETWEEN(1, TotalCount), 0), RANDBETWEEN(ThroughputLowEstimate,ThroughputHighEstimate))))</f>
        <v>12</v>
      </c>
      <c r="F310" s="48">
        <f t="shared" ca="1" si="626"/>
        <v>10</v>
      </c>
      <c r="G310" s="48">
        <f t="shared" ca="1" si="626"/>
        <v>8</v>
      </c>
      <c r="H310" s="48">
        <f t="shared" ca="1" si="626"/>
        <v>5</v>
      </c>
      <c r="I310" s="48">
        <f t="shared" ca="1" si="626"/>
        <v>2</v>
      </c>
      <c r="J310" s="48">
        <f t="shared" ca="1" si="626"/>
        <v>0</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6</v>
      </c>
      <c r="C311" s="70">
        <f t="shared" ca="1" si="522"/>
        <v>42847</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1" s="48">
        <f t="shared" ref="E311:AJ311" ca="1" si="628">MAX(0,D311-(IF(SamplesOrEstimateFlag = "Data", INDEX(Samples,RANDBETWEEN(1, TotalCount), 0), RANDBETWEEN(ThroughputLowEstimate,ThroughputHighEstimate))))</f>
        <v>12</v>
      </c>
      <c r="F311" s="48">
        <f t="shared" ca="1" si="628"/>
        <v>9</v>
      </c>
      <c r="G311" s="48">
        <f t="shared" ca="1" si="628"/>
        <v>7</v>
      </c>
      <c r="H311" s="48">
        <f t="shared" ca="1" si="628"/>
        <v>5</v>
      </c>
      <c r="I311" s="48">
        <f t="shared" ca="1" si="628"/>
        <v>2</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6</v>
      </c>
      <c r="C312" s="70">
        <f t="shared" ca="1" si="522"/>
        <v>42847</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2" s="48">
        <f t="shared" ref="E312:AJ312" ca="1" si="630">MAX(0,D312-(IF(SamplesOrEstimateFlag = "Data", INDEX(Samples,RANDBETWEEN(1, TotalCount), 0), RANDBETWEEN(ThroughputLowEstimate,ThroughputHighEstimate))))</f>
        <v>13</v>
      </c>
      <c r="F312" s="48">
        <f t="shared" ca="1" si="630"/>
        <v>11</v>
      </c>
      <c r="G312" s="48">
        <f t="shared" ca="1" si="630"/>
        <v>9</v>
      </c>
      <c r="H312" s="48">
        <f t="shared" ca="1" si="630"/>
        <v>6</v>
      </c>
      <c r="I312" s="48">
        <f t="shared" ca="1" si="630"/>
        <v>3</v>
      </c>
      <c r="J312" s="48">
        <f t="shared" ca="1" si="630"/>
        <v>0</v>
      </c>
      <c r="K312" s="48">
        <f t="shared" ca="1" si="630"/>
        <v>0</v>
      </c>
      <c r="L312" s="48">
        <f t="shared" ca="1" si="630"/>
        <v>0</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6</v>
      </c>
      <c r="C313" s="70">
        <f t="shared" ca="1" si="522"/>
        <v>42847</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3" s="48">
        <f t="shared" ref="E313:AJ313" ca="1" si="632">MAX(0,D313-(IF(SamplesOrEstimateFlag = "Data", INDEX(Samples,RANDBETWEEN(1, TotalCount), 0), RANDBETWEEN(ThroughputLowEstimate,ThroughputHighEstimate))))</f>
        <v>12</v>
      </c>
      <c r="F313" s="48">
        <f t="shared" ca="1" si="632"/>
        <v>10</v>
      </c>
      <c r="G313" s="48">
        <f t="shared" ca="1" si="632"/>
        <v>8</v>
      </c>
      <c r="H313" s="48">
        <f t="shared" ca="1" si="632"/>
        <v>6</v>
      </c>
      <c r="I313" s="48">
        <f t="shared" ca="1" si="632"/>
        <v>3</v>
      </c>
      <c r="J313" s="48">
        <f t="shared" ca="1" si="632"/>
        <v>0</v>
      </c>
      <c r="K313" s="48">
        <f t="shared" ca="1" si="632"/>
        <v>0</v>
      </c>
      <c r="L313" s="48">
        <f t="shared" ca="1" si="632"/>
        <v>0</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4</v>
      </c>
      <c r="C314" s="70">
        <f t="shared" ca="1" si="522"/>
        <v>42833</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4" s="48">
        <f t="shared" ref="E314:AJ314" ca="1" si="634">MAX(0,D314-(IF(SamplesOrEstimateFlag = "Data", INDEX(Samples,RANDBETWEEN(1, TotalCount), 0), RANDBETWEEN(ThroughputLowEstimate,ThroughputHighEstimate))))</f>
        <v>7</v>
      </c>
      <c r="F314" s="48">
        <f t="shared" ca="1" si="634"/>
        <v>5</v>
      </c>
      <c r="G314" s="48">
        <f t="shared" ca="1" si="634"/>
        <v>2</v>
      </c>
      <c r="H314" s="48">
        <f t="shared" ca="1" si="634"/>
        <v>0</v>
      </c>
      <c r="I314" s="48">
        <f t="shared" ca="1" si="634"/>
        <v>0</v>
      </c>
      <c r="J314" s="48">
        <f t="shared" ca="1" si="634"/>
        <v>0</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6</v>
      </c>
      <c r="C315" s="70">
        <f t="shared" ca="1" si="522"/>
        <v>42847</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5" s="48">
        <f t="shared" ref="E315:AJ315" ca="1" si="636">MAX(0,D315-(IF(SamplesOrEstimateFlag = "Data", INDEX(Samples,RANDBETWEEN(1, TotalCount), 0), RANDBETWEEN(ThroughputLowEstimate,ThroughputHighEstimate))))</f>
        <v>10</v>
      </c>
      <c r="F315" s="48">
        <f t="shared" ca="1" si="636"/>
        <v>7</v>
      </c>
      <c r="G315" s="48">
        <f t="shared" ca="1" si="636"/>
        <v>5</v>
      </c>
      <c r="H315" s="48">
        <f t="shared" ca="1" si="636"/>
        <v>3</v>
      </c>
      <c r="I315" s="48">
        <f t="shared" ca="1" si="636"/>
        <v>1</v>
      </c>
      <c r="J315" s="48">
        <f t="shared" ca="1" si="636"/>
        <v>0</v>
      </c>
      <c r="K315" s="48">
        <f t="shared" ca="1" si="636"/>
        <v>0</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5</v>
      </c>
      <c r="C316" s="70">
        <f t="shared" ca="1" si="522"/>
        <v>42840</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6" s="48">
        <f t="shared" ref="E316:AJ316" ca="1" si="638">MAX(0,D316-(IF(SamplesOrEstimateFlag = "Data", INDEX(Samples,RANDBETWEEN(1, TotalCount), 0), RANDBETWEEN(ThroughputLowEstimate,ThroughputHighEstimate))))</f>
        <v>9</v>
      </c>
      <c r="F316" s="48">
        <f t="shared" ca="1" si="638"/>
        <v>6</v>
      </c>
      <c r="G316" s="48">
        <f t="shared" ca="1" si="638"/>
        <v>3</v>
      </c>
      <c r="H316" s="48">
        <f t="shared" ca="1" si="638"/>
        <v>1</v>
      </c>
      <c r="I316" s="48">
        <f t="shared" ca="1" si="638"/>
        <v>0</v>
      </c>
      <c r="J316" s="48">
        <f t="shared" ca="1" si="638"/>
        <v>0</v>
      </c>
      <c r="K316" s="48">
        <f t="shared" ca="1" si="638"/>
        <v>0</v>
      </c>
      <c r="L316" s="48">
        <f t="shared" ca="1" si="638"/>
        <v>0</v>
      </c>
      <c r="M316" s="48">
        <f t="shared" ca="1" si="638"/>
        <v>0</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6</v>
      </c>
      <c r="C317" s="70">
        <f t="shared" ca="1" si="522"/>
        <v>42847</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7" s="48">
        <f t="shared" ref="E317:AJ317" ca="1" si="640">MAX(0,D317-(IF(SamplesOrEstimateFlag = "Data", INDEX(Samples,RANDBETWEEN(1, TotalCount), 0), RANDBETWEEN(ThroughputLowEstimate,ThroughputHighEstimate))))</f>
        <v>12</v>
      </c>
      <c r="F317" s="48">
        <f t="shared" ca="1" si="640"/>
        <v>9</v>
      </c>
      <c r="G317" s="48">
        <f t="shared" ca="1" si="640"/>
        <v>6</v>
      </c>
      <c r="H317" s="48">
        <f t="shared" ca="1" si="640"/>
        <v>4</v>
      </c>
      <c r="I317" s="48">
        <f t="shared" ca="1" si="640"/>
        <v>1</v>
      </c>
      <c r="J317" s="48">
        <f t="shared" ca="1" si="640"/>
        <v>0</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6</v>
      </c>
      <c r="C318" s="70">
        <f t="shared" ca="1" si="522"/>
        <v>42847</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8" s="48">
        <f t="shared" ref="E318:AJ318" ca="1" si="642">MAX(0,D318-(IF(SamplesOrEstimateFlag = "Data", INDEX(Samples,RANDBETWEEN(1, TotalCount), 0), RANDBETWEEN(ThroughputLowEstimate,ThroughputHighEstimate))))</f>
        <v>11</v>
      </c>
      <c r="F318" s="48">
        <f t="shared" ca="1" si="642"/>
        <v>8</v>
      </c>
      <c r="G318" s="48">
        <f t="shared" ca="1" si="642"/>
        <v>6</v>
      </c>
      <c r="H318" s="48">
        <f t="shared" ca="1" si="642"/>
        <v>4</v>
      </c>
      <c r="I318" s="48">
        <f t="shared" ca="1" si="642"/>
        <v>2</v>
      </c>
      <c r="J318" s="48">
        <f t="shared" ca="1" si="642"/>
        <v>0</v>
      </c>
      <c r="K318" s="48">
        <f t="shared" ca="1" si="642"/>
        <v>0</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6</v>
      </c>
      <c r="C319" s="70">
        <f t="shared" ca="1" si="522"/>
        <v>42847</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9" s="48">
        <f t="shared" ref="E319:AJ319" ca="1" si="644">MAX(0,D319-(IF(SamplesOrEstimateFlag = "Data", INDEX(Samples,RANDBETWEEN(1, TotalCount), 0), RANDBETWEEN(ThroughputLowEstimate,ThroughputHighEstimate))))</f>
        <v>11</v>
      </c>
      <c r="F319" s="48">
        <f t="shared" ca="1" si="644"/>
        <v>8</v>
      </c>
      <c r="G319" s="48">
        <f t="shared" ca="1" si="644"/>
        <v>5</v>
      </c>
      <c r="H319" s="48">
        <f t="shared" ca="1" si="644"/>
        <v>3</v>
      </c>
      <c r="I319" s="48">
        <f t="shared" ca="1" si="644"/>
        <v>1</v>
      </c>
      <c r="J319" s="48">
        <f t="shared" ca="1" si="644"/>
        <v>0</v>
      </c>
      <c r="K319" s="48">
        <f t="shared" ca="1" si="644"/>
        <v>0</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6</v>
      </c>
      <c r="C320" s="70">
        <f t="shared" ca="1" si="522"/>
        <v>42847</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0" s="48">
        <f t="shared" ref="E320:AJ320" ca="1" si="646">MAX(0,D320-(IF(SamplesOrEstimateFlag = "Data", INDEX(Samples,RANDBETWEEN(1, TotalCount), 0), RANDBETWEEN(ThroughputLowEstimate,ThroughputHighEstimate))))</f>
        <v>10</v>
      </c>
      <c r="F320" s="48">
        <f t="shared" ca="1" si="646"/>
        <v>8</v>
      </c>
      <c r="G320" s="48">
        <f t="shared" ca="1" si="646"/>
        <v>5</v>
      </c>
      <c r="H320" s="48">
        <f t="shared" ca="1" si="646"/>
        <v>3</v>
      </c>
      <c r="I320" s="48">
        <f t="shared" ca="1" si="646"/>
        <v>1</v>
      </c>
      <c r="J320" s="48">
        <f t="shared" ca="1" si="646"/>
        <v>0</v>
      </c>
      <c r="K320" s="48">
        <f t="shared" ca="1" si="646"/>
        <v>0</v>
      </c>
      <c r="L320" s="48">
        <f t="shared" ca="1" si="646"/>
        <v>0</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5</v>
      </c>
      <c r="C321" s="70">
        <f t="shared" ca="1" si="522"/>
        <v>42840</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1" s="48">
        <f t="shared" ref="E321:AJ321" ca="1" si="648">MAX(0,D321-(IF(SamplesOrEstimateFlag = "Data", INDEX(Samples,RANDBETWEEN(1, TotalCount), 0), RANDBETWEEN(ThroughputLowEstimate,ThroughputHighEstimate))))</f>
        <v>11</v>
      </c>
      <c r="F321" s="48">
        <f t="shared" ca="1" si="648"/>
        <v>8</v>
      </c>
      <c r="G321" s="48">
        <f t="shared" ca="1" si="648"/>
        <v>5</v>
      </c>
      <c r="H321" s="48">
        <f t="shared" ca="1" si="648"/>
        <v>2</v>
      </c>
      <c r="I321" s="48">
        <f t="shared" ca="1" si="648"/>
        <v>0</v>
      </c>
      <c r="J321" s="48">
        <f t="shared" ca="1" si="648"/>
        <v>0</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4</v>
      </c>
      <c r="C322" s="70">
        <f t="shared" ca="1" si="522"/>
        <v>42833</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2" s="48">
        <f t="shared" ref="E322:AJ322" ca="1" si="650">MAX(0,D322-(IF(SamplesOrEstimateFlag = "Data", INDEX(Samples,RANDBETWEEN(1, TotalCount), 0), RANDBETWEEN(ThroughputLowEstimate,ThroughputHighEstimate))))</f>
        <v>7</v>
      </c>
      <c r="F322" s="48">
        <f t="shared" ca="1" si="650"/>
        <v>4</v>
      </c>
      <c r="G322" s="48">
        <f t="shared" ca="1" si="650"/>
        <v>2</v>
      </c>
      <c r="H322" s="48">
        <f t="shared" ca="1" si="650"/>
        <v>0</v>
      </c>
      <c r="I322" s="48">
        <f t="shared" ca="1" si="650"/>
        <v>0</v>
      </c>
      <c r="J322" s="48">
        <f t="shared" ca="1" si="650"/>
        <v>0</v>
      </c>
      <c r="K322" s="48">
        <f t="shared" ca="1" si="650"/>
        <v>0</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5</v>
      </c>
      <c r="C323" s="70">
        <f t="shared" ref="C323:C386" ca="1" si="652">INDEX(D$2:BD$2,1,B323+1)</f>
        <v>42840</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23" s="48">
        <f t="shared" ref="E323:AJ323" ca="1" si="653">MAX(0,D323-(IF(SamplesOrEstimateFlag = "Data", INDEX(Samples,RANDBETWEEN(1, TotalCount), 0), RANDBETWEEN(ThroughputLowEstimate,ThroughputHighEstimate))))</f>
        <v>10</v>
      </c>
      <c r="F323" s="48">
        <f t="shared" ca="1" si="653"/>
        <v>7</v>
      </c>
      <c r="G323" s="48">
        <f t="shared" ca="1" si="653"/>
        <v>4</v>
      </c>
      <c r="H323" s="48">
        <f t="shared" ca="1" si="653"/>
        <v>2</v>
      </c>
      <c r="I323" s="48">
        <f t="shared" ca="1" si="653"/>
        <v>0</v>
      </c>
      <c r="J323" s="48">
        <f t="shared" ca="1" si="653"/>
        <v>0</v>
      </c>
      <c r="K323" s="48">
        <f t="shared" ca="1" si="653"/>
        <v>0</v>
      </c>
      <c r="L323" s="48">
        <f t="shared" ca="1" si="653"/>
        <v>0</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7</v>
      </c>
      <c r="C324" s="70">
        <f t="shared" ca="1" si="652"/>
        <v>42854</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24" s="48">
        <f t="shared" ref="E324:AJ324" ca="1" si="656">MAX(0,D324-(IF(SamplesOrEstimateFlag = "Data", INDEX(Samples,RANDBETWEEN(1, TotalCount), 0), RANDBETWEEN(ThroughputLowEstimate,ThroughputHighEstimate))))</f>
        <v>14</v>
      </c>
      <c r="F324" s="48">
        <f t="shared" ca="1" si="656"/>
        <v>12</v>
      </c>
      <c r="G324" s="48">
        <f t="shared" ca="1" si="656"/>
        <v>10</v>
      </c>
      <c r="H324" s="48">
        <f t="shared" ca="1" si="656"/>
        <v>7</v>
      </c>
      <c r="I324" s="48">
        <f t="shared" ca="1" si="656"/>
        <v>4</v>
      </c>
      <c r="J324" s="48">
        <f t="shared" ca="1" si="656"/>
        <v>1</v>
      </c>
      <c r="K324" s="48">
        <f t="shared" ca="1" si="656"/>
        <v>0</v>
      </c>
      <c r="L324" s="48">
        <f t="shared" ca="1" si="656"/>
        <v>0</v>
      </c>
      <c r="M324" s="48">
        <f t="shared" ca="1" si="656"/>
        <v>0</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5</v>
      </c>
      <c r="C325" s="70">
        <f t="shared" ca="1" si="652"/>
        <v>42840</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5" s="48">
        <f t="shared" ref="E325:AJ325" ca="1" si="658">MAX(0,D325-(IF(SamplesOrEstimateFlag = "Data", INDEX(Samples,RANDBETWEEN(1, TotalCount), 0), RANDBETWEEN(ThroughputLowEstimate,ThroughputHighEstimate))))</f>
        <v>8</v>
      </c>
      <c r="F325" s="48">
        <f t="shared" ca="1" si="658"/>
        <v>6</v>
      </c>
      <c r="G325" s="48">
        <f t="shared" ca="1" si="658"/>
        <v>4</v>
      </c>
      <c r="H325" s="48">
        <f t="shared" ca="1" si="658"/>
        <v>1</v>
      </c>
      <c r="I325" s="48">
        <f t="shared" ca="1" si="658"/>
        <v>0</v>
      </c>
      <c r="J325" s="48">
        <f t="shared" ca="1" si="658"/>
        <v>0</v>
      </c>
      <c r="K325" s="48">
        <f t="shared" ca="1" si="658"/>
        <v>0</v>
      </c>
      <c r="L325" s="48">
        <f t="shared" ca="1" si="658"/>
        <v>0</v>
      </c>
      <c r="M325" s="48">
        <f t="shared" ca="1" si="658"/>
        <v>0</v>
      </c>
      <c r="N325" s="48">
        <f t="shared" ca="1" si="658"/>
        <v>0</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5</v>
      </c>
      <c r="C326" s="70">
        <f t="shared" ca="1" si="652"/>
        <v>42840</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6" s="48">
        <f t="shared" ref="E326:AJ326" ca="1" si="660">MAX(0,D326-(IF(SamplesOrEstimateFlag = "Data", INDEX(Samples,RANDBETWEEN(1, TotalCount), 0), RANDBETWEEN(ThroughputLowEstimate,ThroughputHighEstimate))))</f>
        <v>10</v>
      </c>
      <c r="F326" s="48">
        <f t="shared" ca="1" si="660"/>
        <v>7</v>
      </c>
      <c r="G326" s="48">
        <f t="shared" ca="1" si="660"/>
        <v>4</v>
      </c>
      <c r="H326" s="48">
        <f t="shared" ca="1" si="660"/>
        <v>1</v>
      </c>
      <c r="I326" s="48">
        <f t="shared" ca="1" si="660"/>
        <v>0</v>
      </c>
      <c r="J326" s="48">
        <f t="shared" ca="1" si="660"/>
        <v>0</v>
      </c>
      <c r="K326" s="48">
        <f t="shared" ca="1" si="660"/>
        <v>0</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6</v>
      </c>
      <c r="C327" s="70">
        <f t="shared" ca="1" si="652"/>
        <v>42847</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7" s="48">
        <f t="shared" ref="E327:AJ327" ca="1" si="662">MAX(0,D327-(IF(SamplesOrEstimateFlag = "Data", INDEX(Samples,RANDBETWEEN(1, TotalCount), 0), RANDBETWEEN(ThroughputLowEstimate,ThroughputHighEstimate))))</f>
        <v>11</v>
      </c>
      <c r="F327" s="48">
        <f t="shared" ca="1" si="662"/>
        <v>8</v>
      </c>
      <c r="G327" s="48">
        <f t="shared" ca="1" si="662"/>
        <v>6</v>
      </c>
      <c r="H327" s="48">
        <f t="shared" ca="1" si="662"/>
        <v>4</v>
      </c>
      <c r="I327" s="48">
        <f t="shared" ca="1" si="662"/>
        <v>2</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4</v>
      </c>
      <c r="C328" s="70">
        <f t="shared" ca="1" si="652"/>
        <v>42833</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8" s="48">
        <f t="shared" ref="E328:AJ328" ca="1" si="664">MAX(0,D328-(IF(SamplesOrEstimateFlag = "Data", INDEX(Samples,RANDBETWEEN(1, TotalCount), 0), RANDBETWEEN(ThroughputLowEstimate,ThroughputHighEstimate))))</f>
        <v>8</v>
      </c>
      <c r="F328" s="48">
        <f t="shared" ca="1" si="664"/>
        <v>5</v>
      </c>
      <c r="G328" s="48">
        <f t="shared" ca="1" si="664"/>
        <v>3</v>
      </c>
      <c r="H328" s="48">
        <f t="shared" ca="1" si="664"/>
        <v>0</v>
      </c>
      <c r="I328" s="48">
        <f t="shared" ca="1" si="664"/>
        <v>0</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4</v>
      </c>
      <c r="C329" s="70">
        <f t="shared" ca="1" si="652"/>
        <v>42833</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9" s="48">
        <f t="shared" ref="E329:AJ329" ca="1" si="666">MAX(0,D329-(IF(SamplesOrEstimateFlag = "Data", INDEX(Samples,RANDBETWEEN(1, TotalCount), 0), RANDBETWEEN(ThroughputLowEstimate,ThroughputHighEstimate))))</f>
        <v>8</v>
      </c>
      <c r="F329" s="48">
        <f t="shared" ca="1" si="666"/>
        <v>5</v>
      </c>
      <c r="G329" s="48">
        <f t="shared" ca="1" si="666"/>
        <v>3</v>
      </c>
      <c r="H329" s="48">
        <f t="shared" ca="1" si="666"/>
        <v>0</v>
      </c>
      <c r="I329" s="48">
        <f t="shared" ca="1" si="666"/>
        <v>0</v>
      </c>
      <c r="J329" s="48">
        <f t="shared" ca="1" si="666"/>
        <v>0</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6</v>
      </c>
      <c r="C330" s="70">
        <f t="shared" ca="1" si="652"/>
        <v>42847</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0" s="48">
        <f t="shared" ref="E330:AJ330" ca="1" si="668">MAX(0,D330-(IF(SamplesOrEstimateFlag = "Data", INDEX(Samples,RANDBETWEEN(1, TotalCount), 0), RANDBETWEEN(ThroughputLowEstimate,ThroughputHighEstimate))))</f>
        <v>11</v>
      </c>
      <c r="F330" s="48">
        <f t="shared" ca="1" si="668"/>
        <v>9</v>
      </c>
      <c r="G330" s="48">
        <f t="shared" ca="1" si="668"/>
        <v>7</v>
      </c>
      <c r="H330" s="48">
        <f t="shared" ca="1" si="668"/>
        <v>5</v>
      </c>
      <c r="I330" s="48">
        <f t="shared" ca="1" si="668"/>
        <v>2</v>
      </c>
      <c r="J330" s="48">
        <f t="shared" ca="1" si="668"/>
        <v>0</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4</v>
      </c>
      <c r="C331" s="70">
        <f t="shared" ca="1" si="652"/>
        <v>42833</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1" s="48">
        <f t="shared" ref="E331:AJ331" ca="1" si="670">MAX(0,D331-(IF(SamplesOrEstimateFlag = "Data", INDEX(Samples,RANDBETWEEN(1, TotalCount), 0), RANDBETWEEN(ThroughputLowEstimate,ThroughputHighEstimate))))</f>
        <v>8</v>
      </c>
      <c r="F331" s="48">
        <f t="shared" ca="1" si="670"/>
        <v>5</v>
      </c>
      <c r="G331" s="48">
        <f t="shared" ca="1" si="670"/>
        <v>2</v>
      </c>
      <c r="H331" s="48">
        <f t="shared" ca="1" si="670"/>
        <v>0</v>
      </c>
      <c r="I331" s="48">
        <f t="shared" ca="1" si="670"/>
        <v>0</v>
      </c>
      <c r="J331" s="48">
        <f t="shared" ca="1" si="670"/>
        <v>0</v>
      </c>
      <c r="K331" s="48">
        <f t="shared" ca="1" si="670"/>
        <v>0</v>
      </c>
      <c r="L331" s="48">
        <f t="shared" ca="1" si="670"/>
        <v>0</v>
      </c>
      <c r="M331" s="48">
        <f t="shared" ca="1" si="670"/>
        <v>0</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5</v>
      </c>
      <c r="C332" s="70">
        <f t="shared" ca="1" si="652"/>
        <v>42840</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2" s="48">
        <f t="shared" ref="E332:AJ332" ca="1" si="672">MAX(0,D332-(IF(SamplesOrEstimateFlag = "Data", INDEX(Samples,RANDBETWEEN(1, TotalCount), 0), RANDBETWEEN(ThroughputLowEstimate,ThroughputHighEstimate))))</f>
        <v>12</v>
      </c>
      <c r="F332" s="48">
        <f t="shared" ca="1" si="672"/>
        <v>9</v>
      </c>
      <c r="G332" s="48">
        <f t="shared" ca="1" si="672"/>
        <v>6</v>
      </c>
      <c r="H332" s="48">
        <f t="shared" ca="1" si="672"/>
        <v>3</v>
      </c>
      <c r="I332" s="48">
        <f t="shared" ca="1" si="672"/>
        <v>0</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7</v>
      </c>
      <c r="C333" s="70">
        <f t="shared" ca="1" si="652"/>
        <v>42854</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33" s="48">
        <f t="shared" ref="E333:AJ333" ca="1" si="674">MAX(0,D333-(IF(SamplesOrEstimateFlag = "Data", INDEX(Samples,RANDBETWEEN(1, TotalCount), 0), RANDBETWEEN(ThroughputLowEstimate,ThroughputHighEstimate))))</f>
        <v>13</v>
      </c>
      <c r="F333" s="48">
        <f t="shared" ca="1" si="674"/>
        <v>10</v>
      </c>
      <c r="G333" s="48">
        <f t="shared" ca="1" si="674"/>
        <v>8</v>
      </c>
      <c r="H333" s="48">
        <f t="shared" ca="1" si="674"/>
        <v>6</v>
      </c>
      <c r="I333" s="48">
        <f t="shared" ca="1" si="674"/>
        <v>4</v>
      </c>
      <c r="J333" s="48">
        <f t="shared" ca="1" si="674"/>
        <v>1</v>
      </c>
      <c r="K333" s="48">
        <f t="shared" ca="1" si="674"/>
        <v>0</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7</v>
      </c>
      <c r="C334" s="70">
        <f t="shared" ca="1" si="652"/>
        <v>42854</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4" s="48">
        <f t="shared" ref="E334:AJ334" ca="1" si="676">MAX(0,D334-(IF(SamplesOrEstimateFlag = "Data", INDEX(Samples,RANDBETWEEN(1, TotalCount), 0), RANDBETWEEN(ThroughputLowEstimate,ThroughputHighEstimate))))</f>
        <v>12</v>
      </c>
      <c r="F334" s="48">
        <f t="shared" ca="1" si="676"/>
        <v>10</v>
      </c>
      <c r="G334" s="48">
        <f t="shared" ca="1" si="676"/>
        <v>7</v>
      </c>
      <c r="H334" s="48">
        <f t="shared" ca="1" si="676"/>
        <v>5</v>
      </c>
      <c r="I334" s="48">
        <f t="shared" ca="1" si="676"/>
        <v>3</v>
      </c>
      <c r="J334" s="48">
        <f t="shared" ca="1" si="676"/>
        <v>1</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5</v>
      </c>
      <c r="C335" s="70">
        <f t="shared" ca="1" si="652"/>
        <v>42840</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5" s="48">
        <f t="shared" ref="E335:AJ335" ca="1" si="678">MAX(0,D335-(IF(SamplesOrEstimateFlag = "Data", INDEX(Samples,RANDBETWEEN(1, TotalCount), 0), RANDBETWEEN(ThroughputLowEstimate,ThroughputHighEstimate))))</f>
        <v>9</v>
      </c>
      <c r="F335" s="48">
        <f t="shared" ca="1" si="678"/>
        <v>7</v>
      </c>
      <c r="G335" s="48">
        <f t="shared" ca="1" si="678"/>
        <v>5</v>
      </c>
      <c r="H335" s="48">
        <f t="shared" ca="1" si="678"/>
        <v>2</v>
      </c>
      <c r="I335" s="48">
        <f t="shared" ca="1" si="678"/>
        <v>0</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4</v>
      </c>
      <c r="C336" s="70">
        <f t="shared" ca="1" si="652"/>
        <v>42833</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6" s="48">
        <f t="shared" ref="E336:AJ336" ca="1" si="680">MAX(0,D336-(IF(SamplesOrEstimateFlag = "Data", INDEX(Samples,RANDBETWEEN(1, TotalCount), 0), RANDBETWEEN(ThroughputLowEstimate,ThroughputHighEstimate))))</f>
        <v>8</v>
      </c>
      <c r="F336" s="48">
        <f t="shared" ca="1" si="680"/>
        <v>5</v>
      </c>
      <c r="G336" s="48">
        <f t="shared" ca="1" si="680"/>
        <v>2</v>
      </c>
      <c r="H336" s="48">
        <f t="shared" ca="1" si="680"/>
        <v>0</v>
      </c>
      <c r="I336" s="48">
        <f t="shared" ca="1" si="680"/>
        <v>0</v>
      </c>
      <c r="J336" s="48">
        <f t="shared" ca="1" si="680"/>
        <v>0</v>
      </c>
      <c r="K336" s="48">
        <f t="shared" ca="1" si="680"/>
        <v>0</v>
      </c>
      <c r="L336" s="48">
        <f t="shared" ca="1" si="680"/>
        <v>0</v>
      </c>
      <c r="M336" s="48">
        <f t="shared" ca="1" si="680"/>
        <v>0</v>
      </c>
      <c r="N336" s="48">
        <f t="shared" ca="1" si="680"/>
        <v>0</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6</v>
      </c>
      <c r="C337" s="70">
        <f t="shared" ca="1" si="652"/>
        <v>42847</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7" s="48">
        <f t="shared" ref="E337:AJ337" ca="1" si="682">MAX(0,D337-(IF(SamplesOrEstimateFlag = "Data", INDEX(Samples,RANDBETWEEN(1, TotalCount), 0), RANDBETWEEN(ThroughputLowEstimate,ThroughputHighEstimate))))</f>
        <v>10</v>
      </c>
      <c r="F337" s="48">
        <f t="shared" ca="1" si="682"/>
        <v>8</v>
      </c>
      <c r="G337" s="48">
        <f t="shared" ca="1" si="682"/>
        <v>5</v>
      </c>
      <c r="H337" s="48">
        <f t="shared" ca="1" si="682"/>
        <v>3</v>
      </c>
      <c r="I337" s="48">
        <f t="shared" ca="1" si="682"/>
        <v>1</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5</v>
      </c>
      <c r="C338" s="70">
        <f t="shared" ca="1" si="652"/>
        <v>42840</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8" s="48">
        <f t="shared" ref="E338:AJ338" ca="1" si="684">MAX(0,D338-(IF(SamplesOrEstimateFlag = "Data", INDEX(Samples,RANDBETWEEN(1, TotalCount), 0), RANDBETWEEN(ThroughputLowEstimate,ThroughputHighEstimate))))</f>
        <v>9</v>
      </c>
      <c r="F338" s="48">
        <f t="shared" ca="1" si="684"/>
        <v>6</v>
      </c>
      <c r="G338" s="48">
        <f t="shared" ca="1" si="684"/>
        <v>4</v>
      </c>
      <c r="H338" s="48">
        <f t="shared" ca="1" si="684"/>
        <v>2</v>
      </c>
      <c r="I338" s="48">
        <f t="shared" ca="1" si="684"/>
        <v>0</v>
      </c>
      <c r="J338" s="48">
        <f t="shared" ca="1" si="684"/>
        <v>0</v>
      </c>
      <c r="K338" s="48">
        <f t="shared" ca="1" si="684"/>
        <v>0</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5</v>
      </c>
      <c r="C339" s="70">
        <f t="shared" ca="1" si="652"/>
        <v>42840</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9" s="48">
        <f t="shared" ref="E339:AJ339" ca="1" si="686">MAX(0,D339-(IF(SamplesOrEstimateFlag = "Data", INDEX(Samples,RANDBETWEEN(1, TotalCount), 0), RANDBETWEEN(ThroughputLowEstimate,ThroughputHighEstimate))))</f>
        <v>9</v>
      </c>
      <c r="F339" s="48">
        <f t="shared" ca="1" si="686"/>
        <v>7</v>
      </c>
      <c r="G339" s="48">
        <f t="shared" ca="1" si="686"/>
        <v>4</v>
      </c>
      <c r="H339" s="48">
        <f t="shared" ca="1" si="686"/>
        <v>2</v>
      </c>
      <c r="I339" s="48">
        <f t="shared" ca="1" si="686"/>
        <v>0</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6</v>
      </c>
      <c r="C340" s="70">
        <f t="shared" ca="1" si="652"/>
        <v>42847</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0" s="48">
        <f t="shared" ref="E340:AJ340" ca="1" si="688">MAX(0,D340-(IF(SamplesOrEstimateFlag = "Data", INDEX(Samples,RANDBETWEEN(1, TotalCount), 0), RANDBETWEEN(ThroughputLowEstimate,ThroughputHighEstimate))))</f>
        <v>11</v>
      </c>
      <c r="F340" s="48">
        <f t="shared" ca="1" si="688"/>
        <v>9</v>
      </c>
      <c r="G340" s="48">
        <f t="shared" ca="1" si="688"/>
        <v>7</v>
      </c>
      <c r="H340" s="48">
        <f t="shared" ca="1" si="688"/>
        <v>4</v>
      </c>
      <c r="I340" s="48">
        <f t="shared" ca="1" si="688"/>
        <v>2</v>
      </c>
      <c r="J340" s="48">
        <f t="shared" ca="1" si="688"/>
        <v>0</v>
      </c>
      <c r="K340" s="48">
        <f t="shared" ca="1" si="688"/>
        <v>0</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6</v>
      </c>
      <c r="C341" s="70">
        <f t="shared" ca="1" si="652"/>
        <v>42847</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1" s="48">
        <f t="shared" ref="E341:AJ341" ca="1" si="690">MAX(0,D341-(IF(SamplesOrEstimateFlag = "Data", INDEX(Samples,RANDBETWEEN(1, TotalCount), 0), RANDBETWEEN(ThroughputLowEstimate,ThroughputHighEstimate))))</f>
        <v>10</v>
      </c>
      <c r="F341" s="48">
        <f t="shared" ca="1" si="690"/>
        <v>8</v>
      </c>
      <c r="G341" s="48">
        <f t="shared" ca="1" si="690"/>
        <v>5</v>
      </c>
      <c r="H341" s="48">
        <f t="shared" ca="1" si="690"/>
        <v>3</v>
      </c>
      <c r="I341" s="48">
        <f t="shared" ca="1" si="690"/>
        <v>1</v>
      </c>
      <c r="J341" s="48">
        <f t="shared" ca="1" si="690"/>
        <v>0</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5</v>
      </c>
      <c r="C342" s="70">
        <f t="shared" ca="1" si="652"/>
        <v>42840</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2" s="48">
        <f t="shared" ref="E342:AJ342" ca="1" si="692">MAX(0,D342-(IF(SamplesOrEstimateFlag = "Data", INDEX(Samples,RANDBETWEEN(1, TotalCount), 0), RANDBETWEEN(ThroughputLowEstimate,ThroughputHighEstimate))))</f>
        <v>10</v>
      </c>
      <c r="F342" s="48">
        <f t="shared" ca="1" si="692"/>
        <v>7</v>
      </c>
      <c r="G342" s="48">
        <f t="shared" ca="1" si="692"/>
        <v>5</v>
      </c>
      <c r="H342" s="48">
        <f t="shared" ca="1" si="692"/>
        <v>2</v>
      </c>
      <c r="I342" s="48">
        <f t="shared" ca="1" si="692"/>
        <v>0</v>
      </c>
      <c r="J342" s="48">
        <f t="shared" ca="1" si="692"/>
        <v>0</v>
      </c>
      <c r="K342" s="48">
        <f t="shared" ca="1" si="692"/>
        <v>0</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5</v>
      </c>
      <c r="C343" s="70">
        <f t="shared" ca="1" si="652"/>
        <v>42840</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3" s="48">
        <f t="shared" ref="E343:AJ343" ca="1" si="694">MAX(0,D343-(IF(SamplesOrEstimateFlag = "Data", INDEX(Samples,RANDBETWEEN(1, TotalCount), 0), RANDBETWEEN(ThroughputLowEstimate,ThroughputHighEstimate))))</f>
        <v>10</v>
      </c>
      <c r="F343" s="48">
        <f t="shared" ca="1" si="694"/>
        <v>7</v>
      </c>
      <c r="G343" s="48">
        <f t="shared" ca="1" si="694"/>
        <v>4</v>
      </c>
      <c r="H343" s="48">
        <f t="shared" ca="1" si="694"/>
        <v>1</v>
      </c>
      <c r="I343" s="48">
        <f t="shared" ca="1" si="694"/>
        <v>0</v>
      </c>
      <c r="J343" s="48">
        <f t="shared" ca="1" si="694"/>
        <v>0</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6</v>
      </c>
      <c r="C344" s="70">
        <f t="shared" ca="1" si="652"/>
        <v>42847</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4" s="48">
        <f t="shared" ref="E344:AJ344" ca="1" si="696">MAX(0,D344-(IF(SamplesOrEstimateFlag = "Data", INDEX(Samples,RANDBETWEEN(1, TotalCount), 0), RANDBETWEEN(ThroughputLowEstimate,ThroughputHighEstimate))))</f>
        <v>12</v>
      </c>
      <c r="F344" s="48">
        <f t="shared" ca="1" si="696"/>
        <v>10</v>
      </c>
      <c r="G344" s="48">
        <f t="shared" ca="1" si="696"/>
        <v>8</v>
      </c>
      <c r="H344" s="48">
        <f t="shared" ca="1" si="696"/>
        <v>5</v>
      </c>
      <c r="I344" s="48">
        <f t="shared" ca="1" si="696"/>
        <v>3</v>
      </c>
      <c r="J344" s="48">
        <f t="shared" ca="1" si="696"/>
        <v>0</v>
      </c>
      <c r="K344" s="48">
        <f t="shared" ca="1" si="696"/>
        <v>0</v>
      </c>
      <c r="L344" s="48">
        <f t="shared" ca="1" si="696"/>
        <v>0</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6</v>
      </c>
      <c r="C345" s="70">
        <f t="shared" ca="1" si="652"/>
        <v>42847</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5" s="48">
        <f t="shared" ref="E345:AJ345" ca="1" si="698">MAX(0,D345-(IF(SamplesOrEstimateFlag = "Data", INDEX(Samples,RANDBETWEEN(1, TotalCount), 0), RANDBETWEEN(ThroughputLowEstimate,ThroughputHighEstimate))))</f>
        <v>12</v>
      </c>
      <c r="F345" s="48">
        <f t="shared" ca="1" si="698"/>
        <v>9</v>
      </c>
      <c r="G345" s="48">
        <f t="shared" ca="1" si="698"/>
        <v>7</v>
      </c>
      <c r="H345" s="48">
        <f t="shared" ca="1" si="698"/>
        <v>4</v>
      </c>
      <c r="I345" s="48">
        <f t="shared" ca="1" si="698"/>
        <v>1</v>
      </c>
      <c r="J345" s="48">
        <f t="shared" ca="1" si="698"/>
        <v>0</v>
      </c>
      <c r="K345" s="48">
        <f t="shared" ca="1" si="698"/>
        <v>0</v>
      </c>
      <c r="L345" s="48">
        <f t="shared" ca="1" si="698"/>
        <v>0</v>
      </c>
      <c r="M345" s="48">
        <f t="shared" ca="1" si="698"/>
        <v>0</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6</v>
      </c>
      <c r="C346" s="70">
        <f t="shared" ca="1" si="652"/>
        <v>42847</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6" s="48">
        <f t="shared" ref="E346:AJ346" ca="1" si="700">MAX(0,D346-(IF(SamplesOrEstimateFlag = "Data", INDEX(Samples,RANDBETWEEN(1, TotalCount), 0), RANDBETWEEN(ThroughputLowEstimate,ThroughputHighEstimate))))</f>
        <v>11</v>
      </c>
      <c r="F346" s="48">
        <f t="shared" ca="1" si="700"/>
        <v>9</v>
      </c>
      <c r="G346" s="48">
        <f t="shared" ca="1" si="700"/>
        <v>7</v>
      </c>
      <c r="H346" s="48">
        <f t="shared" ca="1" si="700"/>
        <v>4</v>
      </c>
      <c r="I346" s="48">
        <f t="shared" ca="1" si="700"/>
        <v>1</v>
      </c>
      <c r="J346" s="48">
        <f t="shared" ca="1" si="700"/>
        <v>0</v>
      </c>
      <c r="K346" s="48">
        <f t="shared" ca="1" si="700"/>
        <v>0</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4</v>
      </c>
      <c r="C347" s="70">
        <f t="shared" ca="1" si="652"/>
        <v>42833</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7" s="48">
        <f t="shared" ref="E347:AJ347" ca="1" si="702">MAX(0,D347-(IF(SamplesOrEstimateFlag = "Data", INDEX(Samples,RANDBETWEEN(1, TotalCount), 0), RANDBETWEEN(ThroughputLowEstimate,ThroughputHighEstimate))))</f>
        <v>9</v>
      </c>
      <c r="F347" s="48">
        <f t="shared" ca="1" si="702"/>
        <v>6</v>
      </c>
      <c r="G347" s="48">
        <f t="shared" ca="1" si="702"/>
        <v>3</v>
      </c>
      <c r="H347" s="48">
        <f t="shared" ca="1" si="702"/>
        <v>0</v>
      </c>
      <c r="I347" s="48">
        <f t="shared" ca="1" si="702"/>
        <v>0</v>
      </c>
      <c r="J347" s="48">
        <f t="shared" ca="1" si="702"/>
        <v>0</v>
      </c>
      <c r="K347" s="48">
        <f t="shared" ca="1" si="702"/>
        <v>0</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6</v>
      </c>
      <c r="C348" s="70">
        <f t="shared" ca="1" si="652"/>
        <v>42847</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8" s="48">
        <f t="shared" ref="E348:AJ348" ca="1" si="704">MAX(0,D348-(IF(SamplesOrEstimateFlag = "Data", INDEX(Samples,RANDBETWEEN(1, TotalCount), 0), RANDBETWEEN(ThroughputLowEstimate,ThroughputHighEstimate))))</f>
        <v>13</v>
      </c>
      <c r="F348" s="48">
        <f t="shared" ca="1" si="704"/>
        <v>10</v>
      </c>
      <c r="G348" s="48">
        <f t="shared" ca="1" si="704"/>
        <v>8</v>
      </c>
      <c r="H348" s="48">
        <f t="shared" ca="1" si="704"/>
        <v>5</v>
      </c>
      <c r="I348" s="48">
        <f t="shared" ca="1" si="704"/>
        <v>2</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7</v>
      </c>
      <c r="C349" s="70">
        <f t="shared" ca="1" si="652"/>
        <v>42854</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49" s="48">
        <f t="shared" ref="E349:AJ349" ca="1" si="706">MAX(0,D349-(IF(SamplesOrEstimateFlag = "Data", INDEX(Samples,RANDBETWEEN(1, TotalCount), 0), RANDBETWEEN(ThroughputLowEstimate,ThroughputHighEstimate))))</f>
        <v>14</v>
      </c>
      <c r="F349" s="48">
        <f t="shared" ca="1" si="706"/>
        <v>12</v>
      </c>
      <c r="G349" s="48">
        <f t="shared" ca="1" si="706"/>
        <v>9</v>
      </c>
      <c r="H349" s="48">
        <f t="shared" ca="1" si="706"/>
        <v>7</v>
      </c>
      <c r="I349" s="48">
        <f t="shared" ca="1" si="706"/>
        <v>4</v>
      </c>
      <c r="J349" s="48">
        <f t="shared" ca="1" si="706"/>
        <v>2</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6</v>
      </c>
      <c r="C350" s="70">
        <f t="shared" ca="1" si="652"/>
        <v>42847</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50" s="48">
        <f t="shared" ref="E350:AJ350" ca="1" si="708">MAX(0,D350-(IF(SamplesOrEstimateFlag = "Data", INDEX(Samples,RANDBETWEEN(1, TotalCount), 0), RANDBETWEEN(ThroughputLowEstimate,ThroughputHighEstimate))))</f>
        <v>13</v>
      </c>
      <c r="F350" s="48">
        <f t="shared" ca="1" si="708"/>
        <v>11</v>
      </c>
      <c r="G350" s="48">
        <f t="shared" ca="1" si="708"/>
        <v>8</v>
      </c>
      <c r="H350" s="48">
        <f t="shared" ca="1" si="708"/>
        <v>5</v>
      </c>
      <c r="I350" s="48">
        <f t="shared" ca="1" si="708"/>
        <v>2</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5</v>
      </c>
      <c r="C351" s="70">
        <f t="shared" ca="1" si="652"/>
        <v>42840</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1" s="48">
        <f t="shared" ref="E351:AJ351" ca="1" si="710">MAX(0,D351-(IF(SamplesOrEstimateFlag = "Data", INDEX(Samples,RANDBETWEEN(1, TotalCount), 0), RANDBETWEEN(ThroughputLowEstimate,ThroughputHighEstimate))))</f>
        <v>9</v>
      </c>
      <c r="F351" s="48">
        <f t="shared" ca="1" si="710"/>
        <v>7</v>
      </c>
      <c r="G351" s="48">
        <f t="shared" ca="1" si="710"/>
        <v>5</v>
      </c>
      <c r="H351" s="48">
        <f t="shared" ca="1" si="710"/>
        <v>2</v>
      </c>
      <c r="I351" s="48">
        <f t="shared" ca="1" si="710"/>
        <v>0</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5</v>
      </c>
      <c r="C352" s="70">
        <f t="shared" ca="1" si="652"/>
        <v>42840</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2" s="48">
        <f t="shared" ref="E352:AJ352" ca="1" si="712">MAX(0,D352-(IF(SamplesOrEstimateFlag = "Data", INDEX(Samples,RANDBETWEEN(1, TotalCount), 0), RANDBETWEEN(ThroughputLowEstimate,ThroughputHighEstimate))))</f>
        <v>9</v>
      </c>
      <c r="F352" s="48">
        <f t="shared" ca="1" si="712"/>
        <v>7</v>
      </c>
      <c r="G352" s="48">
        <f t="shared" ca="1" si="712"/>
        <v>4</v>
      </c>
      <c r="H352" s="48">
        <f t="shared" ca="1" si="712"/>
        <v>2</v>
      </c>
      <c r="I352" s="48">
        <f t="shared" ca="1" si="712"/>
        <v>0</v>
      </c>
      <c r="J352" s="48">
        <f t="shared" ca="1" si="712"/>
        <v>0</v>
      </c>
      <c r="K352" s="48">
        <f t="shared" ca="1" si="712"/>
        <v>0</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6</v>
      </c>
      <c r="C353" s="70">
        <f t="shared" ca="1" si="652"/>
        <v>42847</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3" s="48">
        <f t="shared" ref="E353:AJ353" ca="1" si="714">MAX(0,D353-(IF(SamplesOrEstimateFlag = "Data", INDEX(Samples,RANDBETWEEN(1, TotalCount), 0), RANDBETWEEN(ThroughputLowEstimate,ThroughputHighEstimate))))</f>
        <v>12</v>
      </c>
      <c r="F353" s="48">
        <f t="shared" ca="1" si="714"/>
        <v>10</v>
      </c>
      <c r="G353" s="48">
        <f t="shared" ca="1" si="714"/>
        <v>7</v>
      </c>
      <c r="H353" s="48">
        <f t="shared" ca="1" si="714"/>
        <v>4</v>
      </c>
      <c r="I353" s="48">
        <f t="shared" ca="1" si="714"/>
        <v>2</v>
      </c>
      <c r="J353" s="48">
        <f t="shared" ca="1" si="714"/>
        <v>0</v>
      </c>
      <c r="K353" s="48">
        <f t="shared" ca="1" si="714"/>
        <v>0</v>
      </c>
      <c r="L353" s="48">
        <f t="shared" ca="1" si="714"/>
        <v>0</v>
      </c>
      <c r="M353" s="48">
        <f t="shared" ca="1" si="714"/>
        <v>0</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6</v>
      </c>
      <c r="C354" s="70">
        <f t="shared" ca="1" si="652"/>
        <v>42847</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4" s="48">
        <f t="shared" ref="E354:AJ354" ca="1" si="716">MAX(0,D354-(IF(SamplesOrEstimateFlag = "Data", INDEX(Samples,RANDBETWEEN(1, TotalCount), 0), RANDBETWEEN(ThroughputLowEstimate,ThroughputHighEstimate))))</f>
        <v>10</v>
      </c>
      <c r="F354" s="48">
        <f t="shared" ca="1" si="716"/>
        <v>8</v>
      </c>
      <c r="G354" s="48">
        <f t="shared" ca="1" si="716"/>
        <v>6</v>
      </c>
      <c r="H354" s="48">
        <f t="shared" ca="1" si="716"/>
        <v>4</v>
      </c>
      <c r="I354" s="48">
        <f t="shared" ca="1" si="716"/>
        <v>1</v>
      </c>
      <c r="J354" s="48">
        <f t="shared" ca="1" si="716"/>
        <v>0</v>
      </c>
      <c r="K354" s="48">
        <f t="shared" ca="1" si="716"/>
        <v>0</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4</v>
      </c>
      <c r="C355" s="70">
        <f t="shared" ca="1" si="652"/>
        <v>42833</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5" s="48">
        <f t="shared" ref="E355:AJ355" ca="1" si="718">MAX(0,D355-(IF(SamplesOrEstimateFlag = "Data", INDEX(Samples,RANDBETWEEN(1, TotalCount), 0), RANDBETWEEN(ThroughputLowEstimate,ThroughputHighEstimate))))</f>
        <v>8</v>
      </c>
      <c r="F355" s="48">
        <f t="shared" ca="1" si="718"/>
        <v>5</v>
      </c>
      <c r="G355" s="48">
        <f t="shared" ca="1" si="718"/>
        <v>3</v>
      </c>
      <c r="H355" s="48">
        <f t="shared" ca="1" si="718"/>
        <v>0</v>
      </c>
      <c r="I355" s="48">
        <f t="shared" ca="1" si="718"/>
        <v>0</v>
      </c>
      <c r="J355" s="48">
        <f t="shared" ca="1" si="718"/>
        <v>0</v>
      </c>
      <c r="K355" s="48">
        <f t="shared" ca="1" si="718"/>
        <v>0</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7</v>
      </c>
      <c r="C356" s="70">
        <f t="shared" ca="1" si="652"/>
        <v>42854</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6" s="48">
        <f t="shared" ref="E356:AJ356" ca="1" si="720">MAX(0,D356-(IF(SamplesOrEstimateFlag = "Data", INDEX(Samples,RANDBETWEEN(1, TotalCount), 0), RANDBETWEEN(ThroughputLowEstimate,ThroughputHighEstimate))))</f>
        <v>13</v>
      </c>
      <c r="F356" s="48">
        <f t="shared" ca="1" si="720"/>
        <v>11</v>
      </c>
      <c r="G356" s="48">
        <f t="shared" ca="1" si="720"/>
        <v>9</v>
      </c>
      <c r="H356" s="48">
        <f t="shared" ca="1" si="720"/>
        <v>6</v>
      </c>
      <c r="I356" s="48">
        <f t="shared" ca="1" si="720"/>
        <v>3</v>
      </c>
      <c r="J356" s="48">
        <f t="shared" ca="1" si="720"/>
        <v>1</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6</v>
      </c>
      <c r="C357" s="70">
        <f t="shared" ca="1" si="652"/>
        <v>42847</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7" s="48">
        <f t="shared" ref="E357:AJ357" ca="1" si="722">MAX(0,D357-(IF(SamplesOrEstimateFlag = "Data", INDEX(Samples,RANDBETWEEN(1, TotalCount), 0), RANDBETWEEN(ThroughputLowEstimate,ThroughputHighEstimate))))</f>
        <v>11</v>
      </c>
      <c r="F357" s="48">
        <f t="shared" ca="1" si="722"/>
        <v>9</v>
      </c>
      <c r="G357" s="48">
        <f t="shared" ca="1" si="722"/>
        <v>6</v>
      </c>
      <c r="H357" s="48">
        <f t="shared" ca="1" si="722"/>
        <v>4</v>
      </c>
      <c r="I357" s="48">
        <f t="shared" ca="1" si="722"/>
        <v>2</v>
      </c>
      <c r="J357" s="48">
        <f t="shared" ca="1" si="722"/>
        <v>0</v>
      </c>
      <c r="K357" s="48">
        <f t="shared" ca="1" si="722"/>
        <v>0</v>
      </c>
      <c r="L357" s="48">
        <f t="shared" ca="1" si="722"/>
        <v>0</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6</v>
      </c>
      <c r="C358" s="70">
        <f t="shared" ca="1" si="652"/>
        <v>42847</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58" s="48">
        <f t="shared" ref="E358:AJ358" ca="1" si="724">MAX(0,D358-(IF(SamplesOrEstimateFlag = "Data", INDEX(Samples,RANDBETWEEN(1, TotalCount), 0), RANDBETWEEN(ThroughputLowEstimate,ThroughputHighEstimate))))</f>
        <v>13</v>
      </c>
      <c r="F358" s="48">
        <f t="shared" ca="1" si="724"/>
        <v>10</v>
      </c>
      <c r="G358" s="48">
        <f t="shared" ca="1" si="724"/>
        <v>8</v>
      </c>
      <c r="H358" s="48">
        <f t="shared" ca="1" si="724"/>
        <v>5</v>
      </c>
      <c r="I358" s="48">
        <f t="shared" ca="1" si="724"/>
        <v>3</v>
      </c>
      <c r="J358" s="48">
        <f t="shared" ca="1" si="724"/>
        <v>0</v>
      </c>
      <c r="K358" s="48">
        <f t="shared" ca="1" si="724"/>
        <v>0</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5</v>
      </c>
      <c r="C359" s="70">
        <f t="shared" ca="1" si="652"/>
        <v>42840</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9" s="48">
        <f t="shared" ref="E359:AJ359" ca="1" si="726">MAX(0,D359-(IF(SamplesOrEstimateFlag = "Data", INDEX(Samples,RANDBETWEEN(1, TotalCount), 0), RANDBETWEEN(ThroughputLowEstimate,ThroughputHighEstimate))))</f>
        <v>9</v>
      </c>
      <c r="F359" s="48">
        <f t="shared" ca="1" si="726"/>
        <v>6</v>
      </c>
      <c r="G359" s="48">
        <f t="shared" ca="1" si="726"/>
        <v>4</v>
      </c>
      <c r="H359" s="48">
        <f t="shared" ca="1" si="726"/>
        <v>1</v>
      </c>
      <c r="I359" s="48">
        <f t="shared" ca="1" si="726"/>
        <v>0</v>
      </c>
      <c r="J359" s="48">
        <f t="shared" ca="1" si="726"/>
        <v>0</v>
      </c>
      <c r="K359" s="48">
        <f t="shared" ca="1" si="726"/>
        <v>0</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6</v>
      </c>
      <c r="C360" s="70">
        <f t="shared" ca="1" si="652"/>
        <v>42847</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0" s="48">
        <f t="shared" ref="E360:AJ360" ca="1" si="728">MAX(0,D360-(IF(SamplesOrEstimateFlag = "Data", INDEX(Samples,RANDBETWEEN(1, TotalCount), 0), RANDBETWEEN(ThroughputLowEstimate,ThroughputHighEstimate))))</f>
        <v>11</v>
      </c>
      <c r="F360" s="48">
        <f t="shared" ca="1" si="728"/>
        <v>9</v>
      </c>
      <c r="G360" s="48">
        <f t="shared" ca="1" si="728"/>
        <v>6</v>
      </c>
      <c r="H360" s="48">
        <f t="shared" ca="1" si="728"/>
        <v>4</v>
      </c>
      <c r="I360" s="48">
        <f t="shared" ca="1" si="728"/>
        <v>1</v>
      </c>
      <c r="J360" s="48">
        <f t="shared" ca="1" si="728"/>
        <v>0</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6</v>
      </c>
      <c r="C361" s="70">
        <f t="shared" ca="1" si="652"/>
        <v>42847</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1" s="48">
        <f t="shared" ref="E361:AJ361" ca="1" si="730">MAX(0,D361-(IF(SamplesOrEstimateFlag = "Data", INDEX(Samples,RANDBETWEEN(1, TotalCount), 0), RANDBETWEEN(ThroughputLowEstimate,ThroughputHighEstimate))))</f>
        <v>11</v>
      </c>
      <c r="F361" s="48">
        <f t="shared" ca="1" si="730"/>
        <v>8</v>
      </c>
      <c r="G361" s="48">
        <f t="shared" ca="1" si="730"/>
        <v>6</v>
      </c>
      <c r="H361" s="48">
        <f t="shared" ca="1" si="730"/>
        <v>3</v>
      </c>
      <c r="I361" s="48">
        <f t="shared" ca="1" si="730"/>
        <v>1</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6</v>
      </c>
      <c r="C362" s="70">
        <f t="shared" ca="1" si="652"/>
        <v>42847</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2" s="48">
        <f t="shared" ref="E362:AJ362" ca="1" si="732">MAX(0,D362-(IF(SamplesOrEstimateFlag = "Data", INDEX(Samples,RANDBETWEEN(1, TotalCount), 0), RANDBETWEEN(ThroughputLowEstimate,ThroughputHighEstimate))))</f>
        <v>12</v>
      </c>
      <c r="F362" s="48">
        <f t="shared" ca="1" si="732"/>
        <v>9</v>
      </c>
      <c r="G362" s="48">
        <f t="shared" ca="1" si="732"/>
        <v>6</v>
      </c>
      <c r="H362" s="48">
        <f t="shared" ca="1" si="732"/>
        <v>3</v>
      </c>
      <c r="I362" s="48">
        <f t="shared" ca="1" si="732"/>
        <v>1</v>
      </c>
      <c r="J362" s="48">
        <f t="shared" ca="1" si="732"/>
        <v>0</v>
      </c>
      <c r="K362" s="48">
        <f t="shared" ca="1" si="732"/>
        <v>0</v>
      </c>
      <c r="L362" s="48">
        <f t="shared" ca="1" si="732"/>
        <v>0</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6</v>
      </c>
      <c r="C363" s="70">
        <f t="shared" ca="1" si="652"/>
        <v>42847</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3" s="48">
        <f t="shared" ref="E363:AJ363" ca="1" si="734">MAX(0,D363-(IF(SamplesOrEstimateFlag = "Data", INDEX(Samples,RANDBETWEEN(1, TotalCount), 0), RANDBETWEEN(ThroughputLowEstimate,ThroughputHighEstimate))))</f>
        <v>12</v>
      </c>
      <c r="F363" s="48">
        <f t="shared" ca="1" si="734"/>
        <v>10</v>
      </c>
      <c r="G363" s="48">
        <f t="shared" ca="1" si="734"/>
        <v>7</v>
      </c>
      <c r="H363" s="48">
        <f t="shared" ca="1" si="734"/>
        <v>4</v>
      </c>
      <c r="I363" s="48">
        <f t="shared" ca="1" si="734"/>
        <v>2</v>
      </c>
      <c r="J363" s="48">
        <f t="shared" ca="1" si="734"/>
        <v>0</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5</v>
      </c>
      <c r="C364" s="70">
        <f t="shared" ca="1" si="652"/>
        <v>42840</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4" s="48">
        <f t="shared" ref="E364:AJ364" ca="1" si="736">MAX(0,D364-(IF(SamplesOrEstimateFlag = "Data", INDEX(Samples,RANDBETWEEN(1, TotalCount), 0), RANDBETWEEN(ThroughputLowEstimate,ThroughputHighEstimate))))</f>
        <v>9</v>
      </c>
      <c r="F364" s="48">
        <f t="shared" ca="1" si="736"/>
        <v>7</v>
      </c>
      <c r="G364" s="48">
        <f t="shared" ca="1" si="736"/>
        <v>5</v>
      </c>
      <c r="H364" s="48">
        <f t="shared" ca="1" si="736"/>
        <v>2</v>
      </c>
      <c r="I364" s="48">
        <f t="shared" ca="1" si="736"/>
        <v>0</v>
      </c>
      <c r="J364" s="48">
        <f t="shared" ca="1" si="736"/>
        <v>0</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6</v>
      </c>
      <c r="C365" s="70">
        <f t="shared" ca="1" si="652"/>
        <v>42847</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65" s="48">
        <f t="shared" ref="E365:AJ365" ca="1" si="738">MAX(0,D365-(IF(SamplesOrEstimateFlag = "Data", INDEX(Samples,RANDBETWEEN(1, TotalCount), 0), RANDBETWEEN(ThroughputLowEstimate,ThroughputHighEstimate))))</f>
        <v>13</v>
      </c>
      <c r="F365" s="48">
        <f t="shared" ca="1" si="738"/>
        <v>11</v>
      </c>
      <c r="G365" s="48">
        <f t="shared" ca="1" si="738"/>
        <v>9</v>
      </c>
      <c r="H365" s="48">
        <f t="shared" ca="1" si="738"/>
        <v>6</v>
      </c>
      <c r="I365" s="48">
        <f t="shared" ca="1" si="738"/>
        <v>3</v>
      </c>
      <c r="J365" s="48">
        <f t="shared" ca="1" si="738"/>
        <v>0</v>
      </c>
      <c r="K365" s="48">
        <f t="shared" ca="1" si="738"/>
        <v>0</v>
      </c>
      <c r="L365" s="48">
        <f t="shared" ca="1" si="738"/>
        <v>0</v>
      </c>
      <c r="M365" s="48">
        <f t="shared" ca="1" si="738"/>
        <v>0</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4</v>
      </c>
      <c r="C366" s="70">
        <f t="shared" ca="1" si="652"/>
        <v>42833</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6" s="48">
        <f t="shared" ref="E366:AJ366" ca="1" si="740">MAX(0,D366-(IF(SamplesOrEstimateFlag = "Data", INDEX(Samples,RANDBETWEEN(1, TotalCount), 0), RANDBETWEEN(ThroughputLowEstimate,ThroughputHighEstimate))))</f>
        <v>9</v>
      </c>
      <c r="F366" s="48">
        <f t="shared" ca="1" si="740"/>
        <v>6</v>
      </c>
      <c r="G366" s="48">
        <f t="shared" ca="1" si="740"/>
        <v>3</v>
      </c>
      <c r="H366" s="48">
        <f t="shared" ca="1" si="740"/>
        <v>0</v>
      </c>
      <c r="I366" s="48">
        <f t="shared" ca="1" si="740"/>
        <v>0</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7</v>
      </c>
      <c r="C367" s="70">
        <f t="shared" ca="1" si="652"/>
        <v>42854</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7" s="48">
        <f t="shared" ref="E367:AJ367" ca="1" si="742">MAX(0,D367-(IF(SamplesOrEstimateFlag = "Data", INDEX(Samples,RANDBETWEEN(1, TotalCount), 0), RANDBETWEEN(ThroughputLowEstimate,ThroughputHighEstimate))))</f>
        <v>13</v>
      </c>
      <c r="F367" s="48">
        <f t="shared" ca="1" si="742"/>
        <v>11</v>
      </c>
      <c r="G367" s="48">
        <f t="shared" ca="1" si="742"/>
        <v>9</v>
      </c>
      <c r="H367" s="48">
        <f t="shared" ca="1" si="742"/>
        <v>6</v>
      </c>
      <c r="I367" s="48">
        <f t="shared" ca="1" si="742"/>
        <v>4</v>
      </c>
      <c r="J367" s="48">
        <f t="shared" ca="1" si="742"/>
        <v>2</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4</v>
      </c>
      <c r="C368" s="70">
        <f t="shared" ca="1" si="652"/>
        <v>42833</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8" s="48">
        <f t="shared" ref="E368:AJ368" ca="1" si="744">MAX(0,D368-(IF(SamplesOrEstimateFlag = "Data", INDEX(Samples,RANDBETWEEN(1, TotalCount), 0), RANDBETWEEN(ThroughputLowEstimate,ThroughputHighEstimate))))</f>
        <v>9</v>
      </c>
      <c r="F368" s="48">
        <f t="shared" ca="1" si="744"/>
        <v>6</v>
      </c>
      <c r="G368" s="48">
        <f t="shared" ca="1" si="744"/>
        <v>3</v>
      </c>
      <c r="H368" s="48">
        <f t="shared" ca="1" si="744"/>
        <v>0</v>
      </c>
      <c r="I368" s="48">
        <f t="shared" ca="1" si="744"/>
        <v>0</v>
      </c>
      <c r="J368" s="48">
        <f t="shared" ca="1" si="744"/>
        <v>0</v>
      </c>
      <c r="K368" s="48">
        <f t="shared" ca="1" si="744"/>
        <v>0</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4</v>
      </c>
      <c r="C369" s="70">
        <f t="shared" ca="1" si="652"/>
        <v>42833</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9" s="48">
        <f t="shared" ref="E369:AJ369" ca="1" si="746">MAX(0,D369-(IF(SamplesOrEstimateFlag = "Data", INDEX(Samples,RANDBETWEEN(1, TotalCount), 0), RANDBETWEEN(ThroughputLowEstimate,ThroughputHighEstimate))))</f>
        <v>7</v>
      </c>
      <c r="F369" s="48">
        <f t="shared" ca="1" si="746"/>
        <v>5</v>
      </c>
      <c r="G369" s="48">
        <f t="shared" ca="1" si="746"/>
        <v>3</v>
      </c>
      <c r="H369" s="48">
        <f t="shared" ca="1" si="746"/>
        <v>0</v>
      </c>
      <c r="I369" s="48">
        <f t="shared" ca="1" si="746"/>
        <v>0</v>
      </c>
      <c r="J369" s="48">
        <f t="shared" ca="1" si="746"/>
        <v>0</v>
      </c>
      <c r="K369" s="48">
        <f t="shared" ca="1" si="746"/>
        <v>0</v>
      </c>
      <c r="L369" s="48">
        <f t="shared" ca="1" si="746"/>
        <v>0</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6</v>
      </c>
      <c r="C370" s="70">
        <f t="shared" ca="1" si="652"/>
        <v>42847</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70" s="48">
        <f t="shared" ref="E370:AJ370" ca="1" si="748">MAX(0,D370-(IF(SamplesOrEstimateFlag = "Data", INDEX(Samples,RANDBETWEEN(1, TotalCount), 0), RANDBETWEEN(ThroughputLowEstimate,ThroughputHighEstimate))))</f>
        <v>13</v>
      </c>
      <c r="F370" s="48">
        <f t="shared" ca="1" si="748"/>
        <v>10</v>
      </c>
      <c r="G370" s="48">
        <f t="shared" ca="1" si="748"/>
        <v>7</v>
      </c>
      <c r="H370" s="48">
        <f t="shared" ca="1" si="748"/>
        <v>5</v>
      </c>
      <c r="I370" s="48">
        <f t="shared" ca="1" si="748"/>
        <v>2</v>
      </c>
      <c r="J370" s="48">
        <f t="shared" ca="1" si="748"/>
        <v>0</v>
      </c>
      <c r="K370" s="48">
        <f t="shared" ca="1" si="748"/>
        <v>0</v>
      </c>
      <c r="L370" s="48">
        <f t="shared" ca="1" si="748"/>
        <v>0</v>
      </c>
      <c r="M370" s="48">
        <f t="shared" ca="1" si="748"/>
        <v>0</v>
      </c>
      <c r="N370" s="48">
        <f t="shared" ca="1" si="748"/>
        <v>0</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5</v>
      </c>
      <c r="C371" s="70">
        <f t="shared" ca="1" si="652"/>
        <v>42840</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1" s="48">
        <f t="shared" ref="E371:AJ371" ca="1" si="750">MAX(0,D371-(IF(SamplesOrEstimateFlag = "Data", INDEX(Samples,RANDBETWEEN(1, TotalCount), 0), RANDBETWEEN(ThroughputLowEstimate,ThroughputHighEstimate))))</f>
        <v>10</v>
      </c>
      <c r="F371" s="48">
        <f t="shared" ca="1" si="750"/>
        <v>7</v>
      </c>
      <c r="G371" s="48">
        <f t="shared" ca="1" si="750"/>
        <v>5</v>
      </c>
      <c r="H371" s="48">
        <f t="shared" ca="1" si="750"/>
        <v>2</v>
      </c>
      <c r="I371" s="48">
        <f t="shared" ca="1" si="750"/>
        <v>0</v>
      </c>
      <c r="J371" s="48">
        <f t="shared" ca="1" si="750"/>
        <v>0</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6</v>
      </c>
      <c r="C372" s="70">
        <f t="shared" ca="1" si="652"/>
        <v>42847</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2" s="48">
        <f t="shared" ref="E372:AJ372" ca="1" si="752">MAX(0,D372-(IF(SamplesOrEstimateFlag = "Data", INDEX(Samples,RANDBETWEEN(1, TotalCount), 0), RANDBETWEEN(ThroughputLowEstimate,ThroughputHighEstimate))))</f>
        <v>12</v>
      </c>
      <c r="F372" s="48">
        <f t="shared" ca="1" si="752"/>
        <v>9</v>
      </c>
      <c r="G372" s="48">
        <f t="shared" ca="1" si="752"/>
        <v>6</v>
      </c>
      <c r="H372" s="48">
        <f t="shared" ca="1" si="752"/>
        <v>3</v>
      </c>
      <c r="I372" s="48">
        <f t="shared" ca="1" si="752"/>
        <v>1</v>
      </c>
      <c r="J372" s="48">
        <f t="shared" ca="1" si="752"/>
        <v>0</v>
      </c>
      <c r="K372" s="48">
        <f t="shared" ca="1" si="752"/>
        <v>0</v>
      </c>
      <c r="L372" s="48">
        <f t="shared" ca="1" si="752"/>
        <v>0</v>
      </c>
      <c r="M372" s="48">
        <f t="shared" ca="1" si="752"/>
        <v>0</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6</v>
      </c>
      <c r="C373" s="70">
        <f t="shared" ca="1" si="652"/>
        <v>42847</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3" s="48">
        <f t="shared" ref="E373:AJ373" ca="1" si="754">MAX(0,D373-(IF(SamplesOrEstimateFlag = "Data", INDEX(Samples,RANDBETWEEN(1, TotalCount), 0), RANDBETWEEN(ThroughputLowEstimate,ThroughputHighEstimate))))</f>
        <v>12</v>
      </c>
      <c r="F373" s="48">
        <f t="shared" ca="1" si="754"/>
        <v>9</v>
      </c>
      <c r="G373" s="48">
        <f t="shared" ca="1" si="754"/>
        <v>6</v>
      </c>
      <c r="H373" s="48">
        <f t="shared" ca="1" si="754"/>
        <v>4</v>
      </c>
      <c r="I373" s="48">
        <f t="shared" ca="1" si="754"/>
        <v>1</v>
      </c>
      <c r="J373" s="48">
        <f t="shared" ca="1" si="754"/>
        <v>0</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4</v>
      </c>
      <c r="C374" s="70">
        <f t="shared" ca="1" si="652"/>
        <v>42833</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4" s="48">
        <f t="shared" ref="E374:AJ374" ca="1" si="756">MAX(0,D374-(IF(SamplesOrEstimateFlag = "Data", INDEX(Samples,RANDBETWEEN(1, TotalCount), 0), RANDBETWEEN(ThroughputLowEstimate,ThroughputHighEstimate))))</f>
        <v>8</v>
      </c>
      <c r="F374" s="48">
        <f t="shared" ca="1" si="756"/>
        <v>5</v>
      </c>
      <c r="G374" s="48">
        <f t="shared" ca="1" si="756"/>
        <v>2</v>
      </c>
      <c r="H374" s="48">
        <f t="shared" ca="1" si="756"/>
        <v>0</v>
      </c>
      <c r="I374" s="48">
        <f t="shared" ca="1" si="756"/>
        <v>0</v>
      </c>
      <c r="J374" s="48">
        <f t="shared" ca="1" si="756"/>
        <v>0</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4</v>
      </c>
      <c r="C375" s="70">
        <f t="shared" ca="1" si="652"/>
        <v>42833</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5" s="48">
        <f t="shared" ref="E375:AJ375" ca="1" si="758">MAX(0,D375-(IF(SamplesOrEstimateFlag = "Data", INDEX(Samples,RANDBETWEEN(1, TotalCount), 0), RANDBETWEEN(ThroughputLowEstimate,ThroughputHighEstimate))))</f>
        <v>7</v>
      </c>
      <c r="F375" s="48">
        <f t="shared" ca="1" si="758"/>
        <v>4</v>
      </c>
      <c r="G375" s="48">
        <f t="shared" ca="1" si="758"/>
        <v>1</v>
      </c>
      <c r="H375" s="48">
        <f t="shared" ca="1" si="758"/>
        <v>0</v>
      </c>
      <c r="I375" s="48">
        <f t="shared" ca="1" si="758"/>
        <v>0</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5</v>
      </c>
      <c r="C376" s="70">
        <f t="shared" ca="1" si="652"/>
        <v>42840</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6" s="48">
        <f t="shared" ref="E376:AJ376" ca="1" si="760">MAX(0,D376-(IF(SamplesOrEstimateFlag = "Data", INDEX(Samples,RANDBETWEEN(1, TotalCount), 0), RANDBETWEEN(ThroughputLowEstimate,ThroughputHighEstimate))))</f>
        <v>9</v>
      </c>
      <c r="F376" s="48">
        <f t="shared" ca="1" si="760"/>
        <v>7</v>
      </c>
      <c r="G376" s="48">
        <f t="shared" ca="1" si="760"/>
        <v>4</v>
      </c>
      <c r="H376" s="48">
        <f t="shared" ca="1" si="760"/>
        <v>1</v>
      </c>
      <c r="I376" s="48">
        <f t="shared" ca="1" si="760"/>
        <v>0</v>
      </c>
      <c r="J376" s="48">
        <f t="shared" ca="1" si="760"/>
        <v>0</v>
      </c>
      <c r="K376" s="48">
        <f t="shared" ca="1" si="760"/>
        <v>0</v>
      </c>
      <c r="L376" s="48">
        <f t="shared" ca="1" si="760"/>
        <v>0</v>
      </c>
      <c r="M376" s="48">
        <f t="shared" ca="1" si="760"/>
        <v>0</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7</v>
      </c>
      <c r="C377" s="70">
        <f t="shared" ca="1" si="652"/>
        <v>42854</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77" s="48">
        <f t="shared" ref="E377:AJ377" ca="1" si="762">MAX(0,D377-(IF(SamplesOrEstimateFlag = "Data", INDEX(Samples,RANDBETWEEN(1, TotalCount), 0), RANDBETWEEN(ThroughputLowEstimate,ThroughputHighEstimate))))</f>
        <v>14</v>
      </c>
      <c r="F377" s="48">
        <f t="shared" ca="1" si="762"/>
        <v>12</v>
      </c>
      <c r="G377" s="48">
        <f t="shared" ca="1" si="762"/>
        <v>10</v>
      </c>
      <c r="H377" s="48">
        <f t="shared" ca="1" si="762"/>
        <v>8</v>
      </c>
      <c r="I377" s="48">
        <f t="shared" ca="1" si="762"/>
        <v>5</v>
      </c>
      <c r="J377" s="48">
        <f t="shared" ca="1" si="762"/>
        <v>2</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6</v>
      </c>
      <c r="C378" s="70">
        <f t="shared" ca="1" si="652"/>
        <v>42847</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8" s="48">
        <f t="shared" ref="E378:AJ378" ca="1" si="764">MAX(0,D378-(IF(SamplesOrEstimateFlag = "Data", INDEX(Samples,RANDBETWEEN(1, TotalCount), 0), RANDBETWEEN(ThroughputLowEstimate,ThroughputHighEstimate))))</f>
        <v>11</v>
      </c>
      <c r="F378" s="48">
        <f t="shared" ca="1" si="764"/>
        <v>8</v>
      </c>
      <c r="G378" s="48">
        <f t="shared" ca="1" si="764"/>
        <v>6</v>
      </c>
      <c r="H378" s="48">
        <f t="shared" ca="1" si="764"/>
        <v>4</v>
      </c>
      <c r="I378" s="48">
        <f t="shared" ca="1" si="764"/>
        <v>2</v>
      </c>
      <c r="J378" s="48">
        <f t="shared" ca="1" si="764"/>
        <v>0</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5</v>
      </c>
      <c r="C379" s="70">
        <f t="shared" ca="1" si="652"/>
        <v>42840</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9" s="48">
        <f t="shared" ref="E379:AJ379" ca="1" si="766">MAX(0,D379-(IF(SamplesOrEstimateFlag = "Data", INDEX(Samples,RANDBETWEEN(1, TotalCount), 0), RANDBETWEEN(ThroughputLowEstimate,ThroughputHighEstimate))))</f>
        <v>9</v>
      </c>
      <c r="F379" s="48">
        <f t="shared" ca="1" si="766"/>
        <v>6</v>
      </c>
      <c r="G379" s="48">
        <f t="shared" ca="1" si="766"/>
        <v>4</v>
      </c>
      <c r="H379" s="48">
        <f t="shared" ca="1" si="766"/>
        <v>2</v>
      </c>
      <c r="I379" s="48">
        <f t="shared" ca="1" si="766"/>
        <v>0</v>
      </c>
      <c r="J379" s="48">
        <f t="shared" ca="1" si="766"/>
        <v>0</v>
      </c>
      <c r="K379" s="48">
        <f t="shared" ca="1" si="766"/>
        <v>0</v>
      </c>
      <c r="L379" s="48">
        <f t="shared" ca="1" si="766"/>
        <v>0</v>
      </c>
      <c r="M379" s="48">
        <f t="shared" ca="1" si="766"/>
        <v>0</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6</v>
      </c>
      <c r="C380" s="70">
        <f t="shared" ca="1" si="652"/>
        <v>42847</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80" s="48">
        <f t="shared" ref="E380:AJ380" ca="1" si="768">MAX(0,D380-(IF(SamplesOrEstimateFlag = "Data", INDEX(Samples,RANDBETWEEN(1, TotalCount), 0), RANDBETWEEN(ThroughputLowEstimate,ThroughputHighEstimate))))</f>
        <v>14</v>
      </c>
      <c r="F380" s="48">
        <f t="shared" ca="1" si="768"/>
        <v>11</v>
      </c>
      <c r="G380" s="48">
        <f t="shared" ca="1" si="768"/>
        <v>9</v>
      </c>
      <c r="H380" s="48">
        <f t="shared" ca="1" si="768"/>
        <v>6</v>
      </c>
      <c r="I380" s="48">
        <f t="shared" ca="1" si="768"/>
        <v>3</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6</v>
      </c>
      <c r="C381" s="70">
        <f t="shared" ca="1" si="652"/>
        <v>42847</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1" s="48">
        <f t="shared" ref="E381:AJ381" ca="1" si="770">MAX(0,D381-(IF(SamplesOrEstimateFlag = "Data", INDEX(Samples,RANDBETWEEN(1, TotalCount), 0), RANDBETWEEN(ThroughputLowEstimate,ThroughputHighEstimate))))</f>
        <v>12</v>
      </c>
      <c r="F381" s="48">
        <f t="shared" ca="1" si="770"/>
        <v>10</v>
      </c>
      <c r="G381" s="48">
        <f t="shared" ca="1" si="770"/>
        <v>7</v>
      </c>
      <c r="H381" s="48">
        <f t="shared" ca="1" si="770"/>
        <v>4</v>
      </c>
      <c r="I381" s="48">
        <f t="shared" ca="1" si="770"/>
        <v>2</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7</v>
      </c>
      <c r="C382" s="70">
        <f t="shared" ca="1" si="652"/>
        <v>42854</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82" s="48">
        <f t="shared" ref="E382:AJ382" ca="1" si="772">MAX(0,D382-(IF(SamplesOrEstimateFlag = "Data", INDEX(Samples,RANDBETWEEN(1, TotalCount), 0), RANDBETWEEN(ThroughputLowEstimate,ThroughputHighEstimate))))</f>
        <v>13</v>
      </c>
      <c r="F382" s="48">
        <f t="shared" ca="1" si="772"/>
        <v>10</v>
      </c>
      <c r="G382" s="48">
        <f t="shared" ca="1" si="772"/>
        <v>8</v>
      </c>
      <c r="H382" s="48">
        <f t="shared" ca="1" si="772"/>
        <v>6</v>
      </c>
      <c r="I382" s="48">
        <f t="shared" ca="1" si="772"/>
        <v>4</v>
      </c>
      <c r="J382" s="48">
        <f t="shared" ca="1" si="772"/>
        <v>1</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4</v>
      </c>
      <c r="C383" s="70">
        <f t="shared" ca="1" si="652"/>
        <v>42833</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3" s="48">
        <f t="shared" ref="E383:AJ383" ca="1" si="774">MAX(0,D383-(IF(SamplesOrEstimateFlag = "Data", INDEX(Samples,RANDBETWEEN(1, TotalCount), 0), RANDBETWEEN(ThroughputLowEstimate,ThroughputHighEstimate))))</f>
        <v>7</v>
      </c>
      <c r="F383" s="48">
        <f t="shared" ca="1" si="774"/>
        <v>5</v>
      </c>
      <c r="G383" s="48">
        <f t="shared" ca="1" si="774"/>
        <v>2</v>
      </c>
      <c r="H383" s="48">
        <f t="shared" ca="1" si="774"/>
        <v>0</v>
      </c>
      <c r="I383" s="48">
        <f t="shared" ca="1" si="774"/>
        <v>0</v>
      </c>
      <c r="J383" s="48">
        <f t="shared" ca="1" si="774"/>
        <v>0</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6</v>
      </c>
      <c r="C384" s="70">
        <f t="shared" ca="1" si="652"/>
        <v>42847</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4" s="48">
        <f t="shared" ref="E384:AJ384" ca="1" si="776">MAX(0,D384-(IF(SamplesOrEstimateFlag = "Data", INDEX(Samples,RANDBETWEEN(1, TotalCount), 0), RANDBETWEEN(ThroughputLowEstimate,ThroughputHighEstimate))))</f>
        <v>10</v>
      </c>
      <c r="F384" s="48">
        <f t="shared" ca="1" si="776"/>
        <v>8</v>
      </c>
      <c r="G384" s="48">
        <f t="shared" ca="1" si="776"/>
        <v>5</v>
      </c>
      <c r="H384" s="48">
        <f t="shared" ca="1" si="776"/>
        <v>3</v>
      </c>
      <c r="I384" s="48">
        <f t="shared" ca="1" si="776"/>
        <v>1</v>
      </c>
      <c r="J384" s="48">
        <f t="shared" ca="1" si="776"/>
        <v>0</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6</v>
      </c>
      <c r="C385" s="70">
        <f t="shared" ca="1" si="652"/>
        <v>42847</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5" s="48">
        <f t="shared" ref="E385:AJ385" ca="1" si="778">MAX(0,D385-(IF(SamplesOrEstimateFlag = "Data", INDEX(Samples,RANDBETWEEN(1, TotalCount), 0), RANDBETWEEN(ThroughputLowEstimate,ThroughputHighEstimate))))</f>
        <v>12</v>
      </c>
      <c r="F385" s="48">
        <f t="shared" ca="1" si="778"/>
        <v>9</v>
      </c>
      <c r="G385" s="48">
        <f t="shared" ca="1" si="778"/>
        <v>6</v>
      </c>
      <c r="H385" s="48">
        <f t="shared" ca="1" si="778"/>
        <v>3</v>
      </c>
      <c r="I385" s="48">
        <f t="shared" ca="1" si="778"/>
        <v>1</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6</v>
      </c>
      <c r="C386" s="70">
        <f t="shared" ca="1" si="652"/>
        <v>42847</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6" s="48">
        <f t="shared" ref="E386:AJ386" ca="1" si="780">MAX(0,D386-(IF(SamplesOrEstimateFlag = "Data", INDEX(Samples,RANDBETWEEN(1, TotalCount), 0), RANDBETWEEN(ThroughputLowEstimate,ThroughputHighEstimate))))</f>
        <v>11</v>
      </c>
      <c r="F386" s="48">
        <f t="shared" ca="1" si="780"/>
        <v>8</v>
      </c>
      <c r="G386" s="48">
        <f t="shared" ca="1" si="780"/>
        <v>6</v>
      </c>
      <c r="H386" s="48">
        <f t="shared" ca="1" si="780"/>
        <v>4</v>
      </c>
      <c r="I386" s="48">
        <f t="shared" ca="1" si="780"/>
        <v>2</v>
      </c>
      <c r="J386" s="48">
        <f t="shared" ca="1" si="780"/>
        <v>0</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5</v>
      </c>
      <c r="C387" s="70">
        <f t="shared" ref="C387:C450" ca="1" si="782">INDEX(D$2:BD$2,1,B387+1)</f>
        <v>42840</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7" s="48">
        <f t="shared" ref="E387:AJ387" ca="1" si="783">MAX(0,D387-(IF(SamplesOrEstimateFlag = "Data", INDEX(Samples,RANDBETWEEN(1, TotalCount), 0), RANDBETWEEN(ThroughputLowEstimate,ThroughputHighEstimate))))</f>
        <v>10</v>
      </c>
      <c r="F387" s="48">
        <f t="shared" ca="1" si="783"/>
        <v>7</v>
      </c>
      <c r="G387" s="48">
        <f t="shared" ca="1" si="783"/>
        <v>4</v>
      </c>
      <c r="H387" s="48">
        <f t="shared" ca="1" si="783"/>
        <v>1</v>
      </c>
      <c r="I387" s="48">
        <f t="shared" ca="1" si="783"/>
        <v>0</v>
      </c>
      <c r="J387" s="48">
        <f t="shared" ca="1" si="783"/>
        <v>0</v>
      </c>
      <c r="K387" s="48">
        <f t="shared" ca="1" si="783"/>
        <v>0</v>
      </c>
      <c r="L387" s="48">
        <f t="shared" ca="1" si="783"/>
        <v>0</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5</v>
      </c>
      <c r="C388" s="70">
        <f t="shared" ca="1" si="782"/>
        <v>42840</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8" s="48">
        <f t="shared" ref="E388:AJ388" ca="1" si="786">MAX(0,D388-(IF(SamplesOrEstimateFlag = "Data", INDEX(Samples,RANDBETWEEN(1, TotalCount), 0), RANDBETWEEN(ThroughputLowEstimate,ThroughputHighEstimate))))</f>
        <v>9</v>
      </c>
      <c r="F388" s="48">
        <f t="shared" ca="1" si="786"/>
        <v>6</v>
      </c>
      <c r="G388" s="48">
        <f t="shared" ca="1" si="786"/>
        <v>4</v>
      </c>
      <c r="H388" s="48">
        <f t="shared" ca="1" si="786"/>
        <v>2</v>
      </c>
      <c r="I388" s="48">
        <f t="shared" ca="1" si="786"/>
        <v>0</v>
      </c>
      <c r="J388" s="48">
        <f t="shared" ca="1" si="786"/>
        <v>0</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6</v>
      </c>
      <c r="C389" s="70">
        <f t="shared" ca="1" si="782"/>
        <v>42847</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9" s="48">
        <f t="shared" ref="E389:AJ389" ca="1" si="788">MAX(0,D389-(IF(SamplesOrEstimateFlag = "Data", INDEX(Samples,RANDBETWEEN(1, TotalCount), 0), RANDBETWEEN(ThroughputLowEstimate,ThroughputHighEstimate))))</f>
        <v>12</v>
      </c>
      <c r="F389" s="48">
        <f t="shared" ca="1" si="788"/>
        <v>10</v>
      </c>
      <c r="G389" s="48">
        <f t="shared" ca="1" si="788"/>
        <v>8</v>
      </c>
      <c r="H389" s="48">
        <f t="shared" ca="1" si="788"/>
        <v>6</v>
      </c>
      <c r="I389" s="48">
        <f t="shared" ca="1" si="788"/>
        <v>3</v>
      </c>
      <c r="J389" s="48">
        <f t="shared" ca="1" si="788"/>
        <v>0</v>
      </c>
      <c r="K389" s="48">
        <f t="shared" ca="1" si="788"/>
        <v>0</v>
      </c>
      <c r="L389" s="48">
        <f t="shared" ca="1" si="788"/>
        <v>0</v>
      </c>
      <c r="M389" s="48">
        <f t="shared" ca="1" si="788"/>
        <v>0</v>
      </c>
      <c r="N389" s="48">
        <f t="shared" ca="1" si="788"/>
        <v>0</v>
      </c>
      <c r="O389" s="48">
        <f t="shared" ca="1" si="788"/>
        <v>0</v>
      </c>
      <c r="P389" s="48">
        <f t="shared" ca="1" si="788"/>
        <v>0</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5</v>
      </c>
      <c r="C390" s="70">
        <f t="shared" ca="1" si="782"/>
        <v>42840</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0" s="48">
        <f t="shared" ref="E390:AJ390" ca="1" si="790">MAX(0,D390-(IF(SamplesOrEstimateFlag = "Data", INDEX(Samples,RANDBETWEEN(1, TotalCount), 0), RANDBETWEEN(ThroughputLowEstimate,ThroughputHighEstimate))))</f>
        <v>8</v>
      </c>
      <c r="F390" s="48">
        <f t="shared" ca="1" si="790"/>
        <v>6</v>
      </c>
      <c r="G390" s="48">
        <f t="shared" ca="1" si="790"/>
        <v>4</v>
      </c>
      <c r="H390" s="48">
        <f t="shared" ca="1" si="790"/>
        <v>2</v>
      </c>
      <c r="I390" s="48">
        <f t="shared" ca="1" si="790"/>
        <v>0</v>
      </c>
      <c r="J390" s="48">
        <f t="shared" ca="1" si="790"/>
        <v>0</v>
      </c>
      <c r="K390" s="48">
        <f t="shared" ca="1" si="790"/>
        <v>0</v>
      </c>
      <c r="L390" s="48">
        <f t="shared" ca="1" si="790"/>
        <v>0</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6</v>
      </c>
      <c r="C391" s="70">
        <f t="shared" ca="1" si="782"/>
        <v>42847</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1" s="48">
        <f t="shared" ref="E391:AJ391" ca="1" si="792">MAX(0,D391-(IF(SamplesOrEstimateFlag = "Data", INDEX(Samples,RANDBETWEEN(1, TotalCount), 0), RANDBETWEEN(ThroughputLowEstimate,ThroughputHighEstimate))))</f>
        <v>11</v>
      </c>
      <c r="F391" s="48">
        <f t="shared" ca="1" si="792"/>
        <v>9</v>
      </c>
      <c r="G391" s="48">
        <f t="shared" ca="1" si="792"/>
        <v>6</v>
      </c>
      <c r="H391" s="48">
        <f t="shared" ca="1" si="792"/>
        <v>3</v>
      </c>
      <c r="I391" s="48">
        <f t="shared" ca="1" si="792"/>
        <v>1</v>
      </c>
      <c r="J391" s="48">
        <f t="shared" ca="1" si="792"/>
        <v>0</v>
      </c>
      <c r="K391" s="48">
        <f t="shared" ca="1" si="792"/>
        <v>0</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5</v>
      </c>
      <c r="C392" s="70">
        <f t="shared" ca="1" si="782"/>
        <v>42840</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2" s="48">
        <f t="shared" ref="E392:AJ392" ca="1" si="794">MAX(0,D392-(IF(SamplesOrEstimateFlag = "Data", INDEX(Samples,RANDBETWEEN(1, TotalCount), 0), RANDBETWEEN(ThroughputLowEstimate,ThroughputHighEstimate))))</f>
        <v>9</v>
      </c>
      <c r="F392" s="48">
        <f t="shared" ca="1" si="794"/>
        <v>7</v>
      </c>
      <c r="G392" s="48">
        <f t="shared" ca="1" si="794"/>
        <v>4</v>
      </c>
      <c r="H392" s="48">
        <f t="shared" ca="1" si="794"/>
        <v>1</v>
      </c>
      <c r="I392" s="48">
        <f t="shared" ca="1" si="794"/>
        <v>0</v>
      </c>
      <c r="J392" s="48">
        <f t="shared" ca="1" si="794"/>
        <v>0</v>
      </c>
      <c r="K392" s="48">
        <f t="shared" ca="1" si="794"/>
        <v>0</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6</v>
      </c>
      <c r="C393" s="70">
        <f t="shared" ca="1" si="782"/>
        <v>42847</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3" s="48">
        <f t="shared" ref="E393:AJ393" ca="1" si="796">MAX(0,D393-(IF(SamplesOrEstimateFlag = "Data", INDEX(Samples,RANDBETWEEN(1, TotalCount), 0), RANDBETWEEN(ThroughputLowEstimate,ThroughputHighEstimate))))</f>
        <v>12</v>
      </c>
      <c r="F393" s="48">
        <f t="shared" ca="1" si="796"/>
        <v>9</v>
      </c>
      <c r="G393" s="48">
        <f t="shared" ca="1" si="796"/>
        <v>7</v>
      </c>
      <c r="H393" s="48">
        <f t="shared" ca="1" si="796"/>
        <v>5</v>
      </c>
      <c r="I393" s="48">
        <f t="shared" ca="1" si="796"/>
        <v>3</v>
      </c>
      <c r="J393" s="48">
        <f t="shared" ca="1" si="796"/>
        <v>0</v>
      </c>
      <c r="K393" s="48">
        <f t="shared" ca="1" si="796"/>
        <v>0</v>
      </c>
      <c r="L393" s="48">
        <f t="shared" ca="1" si="796"/>
        <v>0</v>
      </c>
      <c r="M393" s="48">
        <f t="shared" ca="1" si="796"/>
        <v>0</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5</v>
      </c>
      <c r="C394" s="70">
        <f t="shared" ca="1" si="782"/>
        <v>42840</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4" s="48">
        <f t="shared" ref="E394:AJ394" ca="1" si="798">MAX(0,D394-(IF(SamplesOrEstimateFlag = "Data", INDEX(Samples,RANDBETWEEN(1, TotalCount), 0), RANDBETWEEN(ThroughputLowEstimate,ThroughputHighEstimate))))</f>
        <v>9</v>
      </c>
      <c r="F394" s="48">
        <f t="shared" ca="1" si="798"/>
        <v>7</v>
      </c>
      <c r="G394" s="48">
        <f t="shared" ca="1" si="798"/>
        <v>5</v>
      </c>
      <c r="H394" s="48">
        <f t="shared" ca="1" si="798"/>
        <v>3</v>
      </c>
      <c r="I394" s="48">
        <f t="shared" ca="1" si="798"/>
        <v>0</v>
      </c>
      <c r="J394" s="48">
        <f t="shared" ca="1" si="798"/>
        <v>0</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7</v>
      </c>
      <c r="C395" s="70">
        <f t="shared" ca="1" si="782"/>
        <v>42854</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5" s="48">
        <f t="shared" ref="E395:AJ395" ca="1" si="800">MAX(0,D395-(IF(SamplesOrEstimateFlag = "Data", INDEX(Samples,RANDBETWEEN(1, TotalCount), 0), RANDBETWEEN(ThroughputLowEstimate,ThroughputHighEstimate))))</f>
        <v>12</v>
      </c>
      <c r="F395" s="48">
        <f t="shared" ca="1" si="800"/>
        <v>10</v>
      </c>
      <c r="G395" s="48">
        <f t="shared" ca="1" si="800"/>
        <v>7</v>
      </c>
      <c r="H395" s="48">
        <f t="shared" ca="1" si="800"/>
        <v>5</v>
      </c>
      <c r="I395" s="48">
        <f t="shared" ca="1" si="800"/>
        <v>3</v>
      </c>
      <c r="J395" s="48">
        <f t="shared" ca="1" si="800"/>
        <v>1</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4</v>
      </c>
      <c r="C396" s="70">
        <f t="shared" ca="1" si="782"/>
        <v>42833</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6" s="48">
        <f t="shared" ref="E396:AJ396" ca="1" si="802">MAX(0,D396-(IF(SamplesOrEstimateFlag = "Data", INDEX(Samples,RANDBETWEEN(1, TotalCount), 0), RANDBETWEEN(ThroughputLowEstimate,ThroughputHighEstimate))))</f>
        <v>7</v>
      </c>
      <c r="F396" s="48">
        <f t="shared" ca="1" si="802"/>
        <v>4</v>
      </c>
      <c r="G396" s="48">
        <f t="shared" ca="1" si="802"/>
        <v>2</v>
      </c>
      <c r="H396" s="48">
        <f t="shared" ca="1" si="802"/>
        <v>0</v>
      </c>
      <c r="I396" s="48">
        <f t="shared" ca="1" si="802"/>
        <v>0</v>
      </c>
      <c r="J396" s="48">
        <f t="shared" ca="1" si="802"/>
        <v>0</v>
      </c>
      <c r="K396" s="48">
        <f t="shared" ca="1" si="802"/>
        <v>0</v>
      </c>
      <c r="L396" s="48">
        <f t="shared" ca="1" si="802"/>
        <v>0</v>
      </c>
      <c r="M396" s="48">
        <f t="shared" ca="1" si="802"/>
        <v>0</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7</v>
      </c>
      <c r="C397" s="70">
        <f t="shared" ca="1" si="782"/>
        <v>42854</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7" s="48">
        <f t="shared" ref="E397:AJ397" ca="1" si="804">MAX(0,D397-(IF(SamplesOrEstimateFlag = "Data", INDEX(Samples,RANDBETWEEN(1, TotalCount), 0), RANDBETWEEN(ThroughputLowEstimate,ThroughputHighEstimate))))</f>
        <v>13</v>
      </c>
      <c r="F397" s="48">
        <f t="shared" ca="1" si="804"/>
        <v>10</v>
      </c>
      <c r="G397" s="48">
        <f t="shared" ca="1" si="804"/>
        <v>8</v>
      </c>
      <c r="H397" s="48">
        <f t="shared" ca="1" si="804"/>
        <v>6</v>
      </c>
      <c r="I397" s="48">
        <f t="shared" ca="1" si="804"/>
        <v>3</v>
      </c>
      <c r="J397" s="48">
        <f t="shared" ca="1" si="804"/>
        <v>1</v>
      </c>
      <c r="K397" s="48">
        <f t="shared" ca="1" si="804"/>
        <v>0</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5</v>
      </c>
      <c r="C398" s="70">
        <f t="shared" ca="1" si="782"/>
        <v>42840</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8" s="48">
        <f t="shared" ref="E398:AJ398" ca="1" si="806">MAX(0,D398-(IF(SamplesOrEstimateFlag = "Data", INDEX(Samples,RANDBETWEEN(1, TotalCount), 0), RANDBETWEEN(ThroughputLowEstimate,ThroughputHighEstimate))))</f>
        <v>9</v>
      </c>
      <c r="F398" s="48">
        <f t="shared" ca="1" si="806"/>
        <v>7</v>
      </c>
      <c r="G398" s="48">
        <f t="shared" ca="1" si="806"/>
        <v>4</v>
      </c>
      <c r="H398" s="48">
        <f t="shared" ca="1" si="806"/>
        <v>2</v>
      </c>
      <c r="I398" s="48">
        <f t="shared" ca="1" si="806"/>
        <v>0</v>
      </c>
      <c r="J398" s="48">
        <f t="shared" ca="1" si="806"/>
        <v>0</v>
      </c>
      <c r="K398" s="48">
        <f t="shared" ca="1" si="806"/>
        <v>0</v>
      </c>
      <c r="L398" s="48">
        <f t="shared" ca="1" si="806"/>
        <v>0</v>
      </c>
      <c r="M398" s="48">
        <f t="shared" ca="1" si="806"/>
        <v>0</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6</v>
      </c>
      <c r="C399" s="70">
        <f t="shared" ca="1" si="782"/>
        <v>42847</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9" s="48">
        <f t="shared" ref="E399:AJ399" ca="1" si="808">MAX(0,D399-(IF(SamplesOrEstimateFlag = "Data", INDEX(Samples,RANDBETWEEN(1, TotalCount), 0), RANDBETWEEN(ThroughputLowEstimate,ThroughputHighEstimate))))</f>
        <v>10</v>
      </c>
      <c r="F399" s="48">
        <f t="shared" ca="1" si="808"/>
        <v>7</v>
      </c>
      <c r="G399" s="48">
        <f t="shared" ca="1" si="808"/>
        <v>5</v>
      </c>
      <c r="H399" s="48">
        <f t="shared" ca="1" si="808"/>
        <v>3</v>
      </c>
      <c r="I399" s="48">
        <f t="shared" ca="1" si="808"/>
        <v>1</v>
      </c>
      <c r="J399" s="48">
        <f t="shared" ca="1" si="808"/>
        <v>0</v>
      </c>
      <c r="K399" s="48">
        <f t="shared" ca="1" si="808"/>
        <v>0</v>
      </c>
      <c r="L399" s="48">
        <f t="shared" ca="1" si="808"/>
        <v>0</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7</v>
      </c>
      <c r="C400" s="70">
        <f t="shared" ca="1" si="782"/>
        <v>42854</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00" s="48">
        <f t="shared" ref="E400:AJ400" ca="1" si="810">MAX(0,D400-(IF(SamplesOrEstimateFlag = "Data", INDEX(Samples,RANDBETWEEN(1, TotalCount), 0), RANDBETWEEN(ThroughputLowEstimate,ThroughputHighEstimate))))</f>
        <v>13</v>
      </c>
      <c r="F400" s="48">
        <f t="shared" ca="1" si="810"/>
        <v>10</v>
      </c>
      <c r="G400" s="48">
        <f t="shared" ca="1" si="810"/>
        <v>8</v>
      </c>
      <c r="H400" s="48">
        <f t="shared" ca="1" si="810"/>
        <v>5</v>
      </c>
      <c r="I400" s="48">
        <f t="shared" ca="1" si="810"/>
        <v>3</v>
      </c>
      <c r="J400" s="48">
        <f t="shared" ca="1" si="810"/>
        <v>1</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6</v>
      </c>
      <c r="C401" s="70">
        <f t="shared" ca="1" si="782"/>
        <v>42847</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1" s="48">
        <f t="shared" ref="E401:AJ401" ca="1" si="812">MAX(0,D401-(IF(SamplesOrEstimateFlag = "Data", INDEX(Samples,RANDBETWEEN(1, TotalCount), 0), RANDBETWEEN(ThroughputLowEstimate,ThroughputHighEstimate))))</f>
        <v>11</v>
      </c>
      <c r="F401" s="48">
        <f t="shared" ca="1" si="812"/>
        <v>8</v>
      </c>
      <c r="G401" s="48">
        <f t="shared" ca="1" si="812"/>
        <v>6</v>
      </c>
      <c r="H401" s="48">
        <f t="shared" ca="1" si="812"/>
        <v>4</v>
      </c>
      <c r="I401" s="48">
        <f t="shared" ca="1" si="812"/>
        <v>1</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5</v>
      </c>
      <c r="C402" s="70">
        <f t="shared" ca="1" si="782"/>
        <v>42840</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2" s="48">
        <f t="shared" ref="E402:AJ402" ca="1" si="814">MAX(0,D402-(IF(SamplesOrEstimateFlag = "Data", INDEX(Samples,RANDBETWEEN(1, TotalCount), 0), RANDBETWEEN(ThroughputLowEstimate,ThroughputHighEstimate))))</f>
        <v>8</v>
      </c>
      <c r="F402" s="48">
        <f t="shared" ca="1" si="814"/>
        <v>6</v>
      </c>
      <c r="G402" s="48">
        <f t="shared" ca="1" si="814"/>
        <v>3</v>
      </c>
      <c r="H402" s="48">
        <f t="shared" ca="1" si="814"/>
        <v>1</v>
      </c>
      <c r="I402" s="48">
        <f t="shared" ca="1" si="814"/>
        <v>0</v>
      </c>
      <c r="J402" s="48">
        <f t="shared" ca="1" si="814"/>
        <v>0</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4</v>
      </c>
      <c r="C403" s="70">
        <f t="shared" ca="1" si="782"/>
        <v>42833</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3" s="48">
        <f t="shared" ref="E403:AJ403" ca="1" si="816">MAX(0,D403-(IF(SamplesOrEstimateFlag = "Data", INDEX(Samples,RANDBETWEEN(1, TotalCount), 0), RANDBETWEEN(ThroughputLowEstimate,ThroughputHighEstimate))))</f>
        <v>8</v>
      </c>
      <c r="F403" s="48">
        <f t="shared" ca="1" si="816"/>
        <v>5</v>
      </c>
      <c r="G403" s="48">
        <f t="shared" ca="1" si="816"/>
        <v>2</v>
      </c>
      <c r="H403" s="48">
        <f t="shared" ca="1" si="816"/>
        <v>0</v>
      </c>
      <c r="I403" s="48">
        <f t="shared" ca="1" si="816"/>
        <v>0</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5</v>
      </c>
      <c r="C404" s="70">
        <f t="shared" ca="1" si="782"/>
        <v>42840</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4" s="48">
        <f t="shared" ref="E404:AJ404" ca="1" si="818">MAX(0,D404-(IF(SamplesOrEstimateFlag = "Data", INDEX(Samples,RANDBETWEEN(1, TotalCount), 0), RANDBETWEEN(ThroughputLowEstimate,ThroughputHighEstimate))))</f>
        <v>11</v>
      </c>
      <c r="F404" s="48">
        <f t="shared" ca="1" si="818"/>
        <v>8</v>
      </c>
      <c r="G404" s="48">
        <f t="shared" ca="1" si="818"/>
        <v>5</v>
      </c>
      <c r="H404" s="48">
        <f t="shared" ca="1" si="818"/>
        <v>2</v>
      </c>
      <c r="I404" s="48">
        <f t="shared" ca="1" si="818"/>
        <v>0</v>
      </c>
      <c r="J404" s="48">
        <f t="shared" ca="1" si="818"/>
        <v>0</v>
      </c>
      <c r="K404" s="48">
        <f t="shared" ca="1" si="818"/>
        <v>0</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4</v>
      </c>
      <c r="C405" s="70">
        <f t="shared" ca="1" si="782"/>
        <v>42833</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5" s="48">
        <f t="shared" ref="E405:AJ405" ca="1" si="820">MAX(0,D405-(IF(SamplesOrEstimateFlag = "Data", INDEX(Samples,RANDBETWEEN(1, TotalCount), 0), RANDBETWEEN(ThroughputLowEstimate,ThroughputHighEstimate))))</f>
        <v>7</v>
      </c>
      <c r="F405" s="48">
        <f t="shared" ca="1" si="820"/>
        <v>4</v>
      </c>
      <c r="G405" s="48">
        <f t="shared" ca="1" si="820"/>
        <v>2</v>
      </c>
      <c r="H405" s="48">
        <f t="shared" ca="1" si="820"/>
        <v>0</v>
      </c>
      <c r="I405" s="48">
        <f t="shared" ca="1" si="820"/>
        <v>0</v>
      </c>
      <c r="J405" s="48">
        <f t="shared" ca="1" si="820"/>
        <v>0</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4</v>
      </c>
      <c r="C406" s="70">
        <f t="shared" ca="1" si="782"/>
        <v>42833</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6" s="48">
        <f t="shared" ref="E406:AJ406" ca="1" si="822">MAX(0,D406-(IF(SamplesOrEstimateFlag = "Data", INDEX(Samples,RANDBETWEEN(1, TotalCount), 0), RANDBETWEEN(ThroughputLowEstimate,ThroughputHighEstimate))))</f>
        <v>8</v>
      </c>
      <c r="F406" s="48">
        <f t="shared" ca="1" si="822"/>
        <v>5</v>
      </c>
      <c r="G406" s="48">
        <f t="shared" ca="1" si="822"/>
        <v>2</v>
      </c>
      <c r="H406" s="48">
        <f t="shared" ca="1" si="822"/>
        <v>0</v>
      </c>
      <c r="I406" s="48">
        <f t="shared" ca="1" si="822"/>
        <v>0</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5</v>
      </c>
      <c r="C407" s="70">
        <f t="shared" ca="1" si="782"/>
        <v>42840</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7" s="48">
        <f t="shared" ref="E407:AJ407" ca="1" si="824">MAX(0,D407-(IF(SamplesOrEstimateFlag = "Data", INDEX(Samples,RANDBETWEEN(1, TotalCount), 0), RANDBETWEEN(ThroughputLowEstimate,ThroughputHighEstimate))))</f>
        <v>9</v>
      </c>
      <c r="F407" s="48">
        <f t="shared" ca="1" si="824"/>
        <v>7</v>
      </c>
      <c r="G407" s="48">
        <f t="shared" ca="1" si="824"/>
        <v>4</v>
      </c>
      <c r="H407" s="48">
        <f t="shared" ca="1" si="824"/>
        <v>1</v>
      </c>
      <c r="I407" s="48">
        <f t="shared" ca="1" si="824"/>
        <v>0</v>
      </c>
      <c r="J407" s="48">
        <f t="shared" ca="1" si="824"/>
        <v>0</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6</v>
      </c>
      <c r="C408" s="70">
        <f t="shared" ca="1" si="782"/>
        <v>42847</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8" s="48">
        <f t="shared" ref="E408:AJ408" ca="1" si="826">MAX(0,D408-(IF(SamplesOrEstimateFlag = "Data", INDEX(Samples,RANDBETWEEN(1, TotalCount), 0), RANDBETWEEN(ThroughputLowEstimate,ThroughputHighEstimate))))</f>
        <v>12</v>
      </c>
      <c r="F408" s="48">
        <f t="shared" ca="1" si="826"/>
        <v>9</v>
      </c>
      <c r="G408" s="48">
        <f t="shared" ca="1" si="826"/>
        <v>7</v>
      </c>
      <c r="H408" s="48">
        <f t="shared" ca="1" si="826"/>
        <v>4</v>
      </c>
      <c r="I408" s="48">
        <f t="shared" ca="1" si="826"/>
        <v>2</v>
      </c>
      <c r="J408" s="48">
        <f t="shared" ca="1" si="826"/>
        <v>0</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5</v>
      </c>
      <c r="C409" s="70">
        <f t="shared" ca="1" si="782"/>
        <v>42840</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9" s="48">
        <f t="shared" ref="E409:AJ409" ca="1" si="828">MAX(0,D409-(IF(SamplesOrEstimateFlag = "Data", INDEX(Samples,RANDBETWEEN(1, TotalCount), 0), RANDBETWEEN(ThroughputLowEstimate,ThroughputHighEstimate))))</f>
        <v>10</v>
      </c>
      <c r="F409" s="48">
        <f t="shared" ca="1" si="828"/>
        <v>7</v>
      </c>
      <c r="G409" s="48">
        <f t="shared" ca="1" si="828"/>
        <v>5</v>
      </c>
      <c r="H409" s="48">
        <f t="shared" ca="1" si="828"/>
        <v>2</v>
      </c>
      <c r="I409" s="48">
        <f t="shared" ca="1" si="828"/>
        <v>0</v>
      </c>
      <c r="J409" s="48">
        <f t="shared" ca="1" si="828"/>
        <v>0</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6</v>
      </c>
      <c r="C410" s="70">
        <f t="shared" ca="1" si="782"/>
        <v>42847</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0" s="48">
        <f t="shared" ref="E410:AJ410" ca="1" si="830">MAX(0,D410-(IF(SamplesOrEstimateFlag = "Data", INDEX(Samples,RANDBETWEEN(1, TotalCount), 0), RANDBETWEEN(ThroughputLowEstimate,ThroughputHighEstimate))))</f>
        <v>9</v>
      </c>
      <c r="F410" s="48">
        <f t="shared" ca="1" si="830"/>
        <v>7</v>
      </c>
      <c r="G410" s="48">
        <f t="shared" ca="1" si="830"/>
        <v>5</v>
      </c>
      <c r="H410" s="48">
        <f t="shared" ca="1" si="830"/>
        <v>3</v>
      </c>
      <c r="I410" s="48">
        <f t="shared" ca="1" si="830"/>
        <v>1</v>
      </c>
      <c r="J410" s="48">
        <f t="shared" ca="1" si="830"/>
        <v>0</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5</v>
      </c>
      <c r="C411" s="70">
        <f t="shared" ca="1" si="782"/>
        <v>42840</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1" s="48">
        <f t="shared" ref="E411:AJ411" ca="1" si="832">MAX(0,D411-(IF(SamplesOrEstimateFlag = "Data", INDEX(Samples,RANDBETWEEN(1, TotalCount), 0), RANDBETWEEN(ThroughputLowEstimate,ThroughputHighEstimate))))</f>
        <v>9</v>
      </c>
      <c r="F411" s="48">
        <f t="shared" ca="1" si="832"/>
        <v>6</v>
      </c>
      <c r="G411" s="48">
        <f t="shared" ca="1" si="832"/>
        <v>3</v>
      </c>
      <c r="H411" s="48">
        <f t="shared" ca="1" si="832"/>
        <v>1</v>
      </c>
      <c r="I411" s="48">
        <f t="shared" ca="1" si="832"/>
        <v>0</v>
      </c>
      <c r="J411" s="48">
        <f t="shared" ca="1" si="832"/>
        <v>0</v>
      </c>
      <c r="K411" s="48">
        <f t="shared" ca="1" si="832"/>
        <v>0</v>
      </c>
      <c r="L411" s="48">
        <f t="shared" ca="1" si="832"/>
        <v>0</v>
      </c>
      <c r="M411" s="48">
        <f t="shared" ca="1" si="832"/>
        <v>0</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6</v>
      </c>
      <c r="C412" s="70">
        <f t="shared" ca="1" si="782"/>
        <v>42847</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2" s="48">
        <f t="shared" ref="E412:AJ412" ca="1" si="834">MAX(0,D412-(IF(SamplesOrEstimateFlag = "Data", INDEX(Samples,RANDBETWEEN(1, TotalCount), 0), RANDBETWEEN(ThroughputLowEstimate,ThroughputHighEstimate))))</f>
        <v>13</v>
      </c>
      <c r="F412" s="48">
        <f t="shared" ca="1" si="834"/>
        <v>11</v>
      </c>
      <c r="G412" s="48">
        <f t="shared" ca="1" si="834"/>
        <v>8</v>
      </c>
      <c r="H412" s="48">
        <f t="shared" ca="1" si="834"/>
        <v>5</v>
      </c>
      <c r="I412" s="48">
        <f t="shared" ca="1" si="834"/>
        <v>2</v>
      </c>
      <c r="J412" s="48">
        <f t="shared" ca="1" si="834"/>
        <v>0</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8</v>
      </c>
      <c r="C413" s="70">
        <f t="shared" ca="1" si="782"/>
        <v>42861</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3" s="48">
        <f t="shared" ref="E413:AJ413" ca="1" si="836">MAX(0,D413-(IF(SamplesOrEstimateFlag = "Data", INDEX(Samples,RANDBETWEEN(1, TotalCount), 0), RANDBETWEEN(ThroughputLowEstimate,ThroughputHighEstimate))))</f>
        <v>14</v>
      </c>
      <c r="F413" s="48">
        <f t="shared" ca="1" si="836"/>
        <v>12</v>
      </c>
      <c r="G413" s="48">
        <f t="shared" ca="1" si="836"/>
        <v>10</v>
      </c>
      <c r="H413" s="48">
        <f t="shared" ca="1" si="836"/>
        <v>7</v>
      </c>
      <c r="I413" s="48">
        <f t="shared" ca="1" si="836"/>
        <v>5</v>
      </c>
      <c r="J413" s="48">
        <f t="shared" ca="1" si="836"/>
        <v>3</v>
      </c>
      <c r="K413" s="48">
        <f t="shared" ca="1" si="836"/>
        <v>1</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5</v>
      </c>
      <c r="C414" s="70">
        <f t="shared" ca="1" si="782"/>
        <v>42840</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4" s="48">
        <f t="shared" ref="E414:AJ414" ca="1" si="838">MAX(0,D414-(IF(SamplesOrEstimateFlag = "Data", INDEX(Samples,RANDBETWEEN(1, TotalCount), 0), RANDBETWEEN(ThroughputLowEstimate,ThroughputHighEstimate))))</f>
        <v>11</v>
      </c>
      <c r="F414" s="48">
        <f t="shared" ca="1" si="838"/>
        <v>8</v>
      </c>
      <c r="G414" s="48">
        <f t="shared" ca="1" si="838"/>
        <v>5</v>
      </c>
      <c r="H414" s="48">
        <f t="shared" ca="1" si="838"/>
        <v>2</v>
      </c>
      <c r="I414" s="48">
        <f t="shared" ca="1" si="838"/>
        <v>0</v>
      </c>
      <c r="J414" s="48">
        <f t="shared" ca="1" si="838"/>
        <v>0</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4</v>
      </c>
      <c r="C415" s="70">
        <f t="shared" ca="1" si="782"/>
        <v>42833</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5" s="48">
        <f t="shared" ref="E415:AJ415" ca="1" si="840">MAX(0,D415-(IF(SamplesOrEstimateFlag = "Data", INDEX(Samples,RANDBETWEEN(1, TotalCount), 0), RANDBETWEEN(ThroughputLowEstimate,ThroughputHighEstimate))))</f>
        <v>8</v>
      </c>
      <c r="F415" s="48">
        <f t="shared" ca="1" si="840"/>
        <v>5</v>
      </c>
      <c r="G415" s="48">
        <f t="shared" ca="1" si="840"/>
        <v>2</v>
      </c>
      <c r="H415" s="48">
        <f t="shared" ca="1" si="840"/>
        <v>0</v>
      </c>
      <c r="I415" s="48">
        <f t="shared" ca="1" si="840"/>
        <v>0</v>
      </c>
      <c r="J415" s="48">
        <f t="shared" ca="1" si="840"/>
        <v>0</v>
      </c>
      <c r="K415" s="48">
        <f t="shared" ca="1" si="840"/>
        <v>0</v>
      </c>
      <c r="L415" s="48">
        <f t="shared" ca="1" si="840"/>
        <v>0</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6</v>
      </c>
      <c r="C416" s="70">
        <f t="shared" ca="1" si="782"/>
        <v>42847</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6" s="48">
        <f t="shared" ref="E416:AJ416" ca="1" si="842">MAX(0,D416-(IF(SamplesOrEstimateFlag = "Data", INDEX(Samples,RANDBETWEEN(1, TotalCount), 0), RANDBETWEEN(ThroughputLowEstimate,ThroughputHighEstimate))))</f>
        <v>11</v>
      </c>
      <c r="F416" s="48">
        <f t="shared" ca="1" si="842"/>
        <v>9</v>
      </c>
      <c r="G416" s="48">
        <f t="shared" ca="1" si="842"/>
        <v>7</v>
      </c>
      <c r="H416" s="48">
        <f t="shared" ca="1" si="842"/>
        <v>5</v>
      </c>
      <c r="I416" s="48">
        <f t="shared" ca="1" si="842"/>
        <v>2</v>
      </c>
      <c r="J416" s="48">
        <f t="shared" ca="1" si="842"/>
        <v>0</v>
      </c>
      <c r="K416" s="48">
        <f t="shared" ca="1" si="842"/>
        <v>0</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7</v>
      </c>
      <c r="C417" s="70">
        <f t="shared" ca="1" si="782"/>
        <v>42854</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7" s="48">
        <f t="shared" ref="E417:AJ417" ca="1" si="844">MAX(0,D417-(IF(SamplesOrEstimateFlag = "Data", INDEX(Samples,RANDBETWEEN(1, TotalCount), 0), RANDBETWEEN(ThroughputLowEstimate,ThroughputHighEstimate))))</f>
        <v>13</v>
      </c>
      <c r="F417" s="48">
        <f t="shared" ca="1" si="844"/>
        <v>11</v>
      </c>
      <c r="G417" s="48">
        <f t="shared" ca="1" si="844"/>
        <v>9</v>
      </c>
      <c r="H417" s="48">
        <f t="shared" ca="1" si="844"/>
        <v>7</v>
      </c>
      <c r="I417" s="48">
        <f t="shared" ca="1" si="844"/>
        <v>5</v>
      </c>
      <c r="J417" s="48">
        <f t="shared" ca="1" si="844"/>
        <v>3</v>
      </c>
      <c r="K417" s="48">
        <f t="shared" ca="1" si="844"/>
        <v>0</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5</v>
      </c>
      <c r="C418" s="70">
        <f t="shared" ca="1" si="782"/>
        <v>42840</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8" s="48">
        <f t="shared" ref="E418:AJ418" ca="1" si="846">MAX(0,D418-(IF(SamplesOrEstimateFlag = "Data", INDEX(Samples,RANDBETWEEN(1, TotalCount), 0), RANDBETWEEN(ThroughputLowEstimate,ThroughputHighEstimate))))</f>
        <v>10</v>
      </c>
      <c r="F418" s="48">
        <f t="shared" ca="1" si="846"/>
        <v>8</v>
      </c>
      <c r="G418" s="48">
        <f t="shared" ca="1" si="846"/>
        <v>5</v>
      </c>
      <c r="H418" s="48">
        <f t="shared" ca="1" si="846"/>
        <v>2</v>
      </c>
      <c r="I418" s="48">
        <f t="shared" ca="1" si="846"/>
        <v>0</v>
      </c>
      <c r="J418" s="48">
        <f t="shared" ca="1" si="846"/>
        <v>0</v>
      </c>
      <c r="K418" s="48">
        <f t="shared" ca="1" si="846"/>
        <v>0</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7</v>
      </c>
      <c r="C419" s="70">
        <f t="shared" ca="1" si="782"/>
        <v>42854</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9" s="48">
        <f t="shared" ref="E419:AJ419" ca="1" si="848">MAX(0,D419-(IF(SamplesOrEstimateFlag = "Data", INDEX(Samples,RANDBETWEEN(1, TotalCount), 0), RANDBETWEEN(ThroughputLowEstimate,ThroughputHighEstimate))))</f>
        <v>13</v>
      </c>
      <c r="F419" s="48">
        <f t="shared" ca="1" si="848"/>
        <v>11</v>
      </c>
      <c r="G419" s="48">
        <f t="shared" ca="1" si="848"/>
        <v>8</v>
      </c>
      <c r="H419" s="48">
        <f t="shared" ca="1" si="848"/>
        <v>6</v>
      </c>
      <c r="I419" s="48">
        <f t="shared" ca="1" si="848"/>
        <v>4</v>
      </c>
      <c r="J419" s="48">
        <f t="shared" ca="1" si="848"/>
        <v>1</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7</v>
      </c>
      <c r="C420" s="70">
        <f t="shared" ca="1" si="782"/>
        <v>42854</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0" s="48">
        <f t="shared" ref="E420:AJ420" ca="1" si="850">MAX(0,D420-(IF(SamplesOrEstimateFlag = "Data", INDEX(Samples,RANDBETWEEN(1, TotalCount), 0), RANDBETWEEN(ThroughputLowEstimate,ThroughputHighEstimate))))</f>
        <v>13</v>
      </c>
      <c r="F420" s="48">
        <f t="shared" ca="1" si="850"/>
        <v>10</v>
      </c>
      <c r="G420" s="48">
        <f t="shared" ca="1" si="850"/>
        <v>8</v>
      </c>
      <c r="H420" s="48">
        <f t="shared" ca="1" si="850"/>
        <v>5</v>
      </c>
      <c r="I420" s="48">
        <f t="shared" ca="1" si="850"/>
        <v>3</v>
      </c>
      <c r="J420" s="48">
        <f t="shared" ca="1" si="850"/>
        <v>1</v>
      </c>
      <c r="K420" s="48">
        <f t="shared" ca="1" si="850"/>
        <v>0</v>
      </c>
      <c r="L420" s="48">
        <f t="shared" ca="1" si="850"/>
        <v>0</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7</v>
      </c>
      <c r="C421" s="70">
        <f t="shared" ca="1" si="782"/>
        <v>42854</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1" s="48">
        <f t="shared" ref="E421:AJ421" ca="1" si="852">MAX(0,D421-(IF(SamplesOrEstimateFlag = "Data", INDEX(Samples,RANDBETWEEN(1, TotalCount), 0), RANDBETWEEN(ThroughputLowEstimate,ThroughputHighEstimate))))</f>
        <v>13</v>
      </c>
      <c r="F421" s="48">
        <f t="shared" ca="1" si="852"/>
        <v>11</v>
      </c>
      <c r="G421" s="48">
        <f t="shared" ca="1" si="852"/>
        <v>9</v>
      </c>
      <c r="H421" s="48">
        <f t="shared" ca="1" si="852"/>
        <v>6</v>
      </c>
      <c r="I421" s="48">
        <f t="shared" ca="1" si="852"/>
        <v>4</v>
      </c>
      <c r="J421" s="48">
        <f t="shared" ca="1" si="852"/>
        <v>2</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6</v>
      </c>
      <c r="C422" s="70">
        <f t="shared" ca="1" si="782"/>
        <v>42847</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2" s="48">
        <f t="shared" ref="E422:AJ422" ca="1" si="854">MAX(0,D422-(IF(SamplesOrEstimateFlag = "Data", INDEX(Samples,RANDBETWEEN(1, TotalCount), 0), RANDBETWEEN(ThroughputLowEstimate,ThroughputHighEstimate))))</f>
        <v>10</v>
      </c>
      <c r="F422" s="48">
        <f t="shared" ca="1" si="854"/>
        <v>8</v>
      </c>
      <c r="G422" s="48">
        <f t="shared" ca="1" si="854"/>
        <v>5</v>
      </c>
      <c r="H422" s="48">
        <f t="shared" ca="1" si="854"/>
        <v>3</v>
      </c>
      <c r="I422" s="48">
        <f t="shared" ca="1" si="854"/>
        <v>1</v>
      </c>
      <c r="J422" s="48">
        <f t="shared" ca="1" si="854"/>
        <v>0</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4</v>
      </c>
      <c r="C423" s="70">
        <f t="shared" ca="1" si="782"/>
        <v>42833</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3" s="48">
        <f t="shared" ref="E423:AJ423" ca="1" si="856">MAX(0,D423-(IF(SamplesOrEstimateFlag = "Data", INDEX(Samples,RANDBETWEEN(1, TotalCount), 0), RANDBETWEEN(ThroughputLowEstimate,ThroughputHighEstimate))))</f>
        <v>8</v>
      </c>
      <c r="F423" s="48">
        <f t="shared" ca="1" si="856"/>
        <v>5</v>
      </c>
      <c r="G423" s="48">
        <f t="shared" ca="1" si="856"/>
        <v>2</v>
      </c>
      <c r="H423" s="48">
        <f t="shared" ca="1" si="856"/>
        <v>0</v>
      </c>
      <c r="I423" s="48">
        <f t="shared" ca="1" si="856"/>
        <v>0</v>
      </c>
      <c r="J423" s="48">
        <f t="shared" ca="1" si="856"/>
        <v>0</v>
      </c>
      <c r="K423" s="48">
        <f t="shared" ca="1" si="856"/>
        <v>0</v>
      </c>
      <c r="L423" s="48">
        <f t="shared" ca="1" si="856"/>
        <v>0</v>
      </c>
      <c r="M423" s="48">
        <f t="shared" ca="1" si="856"/>
        <v>0</v>
      </c>
      <c r="N423" s="48">
        <f t="shared" ca="1" si="856"/>
        <v>0</v>
      </c>
      <c r="O423" s="48">
        <f t="shared" ca="1" si="856"/>
        <v>0</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5</v>
      </c>
      <c r="C424" s="70">
        <f t="shared" ca="1" si="782"/>
        <v>42840</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4" s="48">
        <f t="shared" ref="E424:AJ424" ca="1" si="858">MAX(0,D424-(IF(SamplesOrEstimateFlag = "Data", INDEX(Samples,RANDBETWEEN(1, TotalCount), 0), RANDBETWEEN(ThroughputLowEstimate,ThroughputHighEstimate))))</f>
        <v>9</v>
      </c>
      <c r="F424" s="48">
        <f t="shared" ca="1" si="858"/>
        <v>6</v>
      </c>
      <c r="G424" s="48">
        <f t="shared" ca="1" si="858"/>
        <v>4</v>
      </c>
      <c r="H424" s="48">
        <f t="shared" ca="1" si="858"/>
        <v>2</v>
      </c>
      <c r="I424" s="48">
        <f t="shared" ca="1" si="858"/>
        <v>0</v>
      </c>
      <c r="J424" s="48">
        <f t="shared" ca="1" si="858"/>
        <v>0</v>
      </c>
      <c r="K424" s="48">
        <f t="shared" ca="1" si="858"/>
        <v>0</v>
      </c>
      <c r="L424" s="48">
        <f t="shared" ca="1" si="858"/>
        <v>0</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7</v>
      </c>
      <c r="C425" s="70">
        <f t="shared" ca="1" si="782"/>
        <v>42854</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25" s="48">
        <f t="shared" ref="E425:AJ425" ca="1" si="860">MAX(0,D425-(IF(SamplesOrEstimateFlag = "Data", INDEX(Samples,RANDBETWEEN(1, TotalCount), 0), RANDBETWEEN(ThroughputLowEstimate,ThroughputHighEstimate))))</f>
        <v>14</v>
      </c>
      <c r="F425" s="48">
        <f t="shared" ca="1" si="860"/>
        <v>12</v>
      </c>
      <c r="G425" s="48">
        <f t="shared" ca="1" si="860"/>
        <v>9</v>
      </c>
      <c r="H425" s="48">
        <f t="shared" ca="1" si="860"/>
        <v>7</v>
      </c>
      <c r="I425" s="48">
        <f t="shared" ca="1" si="860"/>
        <v>4</v>
      </c>
      <c r="J425" s="48">
        <f t="shared" ca="1" si="860"/>
        <v>2</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5</v>
      </c>
      <c r="C426" s="70">
        <f t="shared" ca="1" si="782"/>
        <v>42840</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6" s="48">
        <f t="shared" ref="E426:AJ426" ca="1" si="862">MAX(0,D426-(IF(SamplesOrEstimateFlag = "Data", INDEX(Samples,RANDBETWEEN(1, TotalCount), 0), RANDBETWEEN(ThroughputLowEstimate,ThroughputHighEstimate))))</f>
        <v>9</v>
      </c>
      <c r="F426" s="48">
        <f t="shared" ca="1" si="862"/>
        <v>6</v>
      </c>
      <c r="G426" s="48">
        <f t="shared" ca="1" si="862"/>
        <v>3</v>
      </c>
      <c r="H426" s="48">
        <f t="shared" ca="1" si="862"/>
        <v>1</v>
      </c>
      <c r="I426" s="48">
        <f t="shared" ca="1" si="862"/>
        <v>0</v>
      </c>
      <c r="J426" s="48">
        <f t="shared" ca="1" si="862"/>
        <v>0</v>
      </c>
      <c r="K426" s="48">
        <f t="shared" ca="1" si="862"/>
        <v>0</v>
      </c>
      <c r="L426" s="48">
        <f t="shared" ca="1" si="862"/>
        <v>0</v>
      </c>
      <c r="M426" s="48">
        <f t="shared" ca="1" si="862"/>
        <v>0</v>
      </c>
      <c r="N426" s="48">
        <f t="shared" ca="1" si="862"/>
        <v>0</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6</v>
      </c>
      <c r="C427" s="70">
        <f t="shared" ca="1" si="782"/>
        <v>42847</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7" s="48">
        <f t="shared" ref="E427:AJ427" ca="1" si="864">MAX(0,D427-(IF(SamplesOrEstimateFlag = "Data", INDEX(Samples,RANDBETWEEN(1, TotalCount), 0), RANDBETWEEN(ThroughputLowEstimate,ThroughputHighEstimate))))</f>
        <v>12</v>
      </c>
      <c r="F427" s="48">
        <f t="shared" ca="1" si="864"/>
        <v>9</v>
      </c>
      <c r="G427" s="48">
        <f t="shared" ca="1" si="864"/>
        <v>6</v>
      </c>
      <c r="H427" s="48">
        <f t="shared" ca="1" si="864"/>
        <v>4</v>
      </c>
      <c r="I427" s="48">
        <f t="shared" ca="1" si="864"/>
        <v>2</v>
      </c>
      <c r="J427" s="48">
        <f t="shared" ca="1" si="864"/>
        <v>0</v>
      </c>
      <c r="K427" s="48">
        <f t="shared" ca="1" si="864"/>
        <v>0</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5</v>
      </c>
      <c r="C428" s="70">
        <f t="shared" ca="1" si="782"/>
        <v>42840</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8" s="48">
        <f t="shared" ref="E428:AJ428" ca="1" si="866">MAX(0,D428-(IF(SamplesOrEstimateFlag = "Data", INDEX(Samples,RANDBETWEEN(1, TotalCount), 0), RANDBETWEEN(ThroughputLowEstimate,ThroughputHighEstimate))))</f>
        <v>10</v>
      </c>
      <c r="F428" s="48">
        <f t="shared" ca="1" si="866"/>
        <v>8</v>
      </c>
      <c r="G428" s="48">
        <f t="shared" ca="1" si="866"/>
        <v>5</v>
      </c>
      <c r="H428" s="48">
        <f t="shared" ca="1" si="866"/>
        <v>3</v>
      </c>
      <c r="I428" s="48">
        <f t="shared" ca="1" si="866"/>
        <v>0</v>
      </c>
      <c r="J428" s="48">
        <f t="shared" ca="1" si="866"/>
        <v>0</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6</v>
      </c>
      <c r="C429" s="70">
        <f t="shared" ca="1" si="782"/>
        <v>42847</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29" s="48">
        <f t="shared" ref="E429:AJ429" ca="1" si="868">MAX(0,D429-(IF(SamplesOrEstimateFlag = "Data", INDEX(Samples,RANDBETWEEN(1, TotalCount), 0), RANDBETWEEN(ThroughputLowEstimate,ThroughputHighEstimate))))</f>
        <v>14</v>
      </c>
      <c r="F429" s="48">
        <f t="shared" ca="1" si="868"/>
        <v>11</v>
      </c>
      <c r="G429" s="48">
        <f t="shared" ca="1" si="868"/>
        <v>8</v>
      </c>
      <c r="H429" s="48">
        <f t="shared" ca="1" si="868"/>
        <v>6</v>
      </c>
      <c r="I429" s="48">
        <f t="shared" ca="1" si="868"/>
        <v>3</v>
      </c>
      <c r="J429" s="48">
        <f t="shared" ca="1" si="868"/>
        <v>0</v>
      </c>
      <c r="K429" s="48">
        <f t="shared" ca="1" si="868"/>
        <v>0</v>
      </c>
      <c r="L429" s="48">
        <f t="shared" ca="1" si="868"/>
        <v>0</v>
      </c>
      <c r="M429" s="48">
        <f t="shared" ca="1" si="868"/>
        <v>0</v>
      </c>
      <c r="N429" s="48">
        <f t="shared" ca="1" si="868"/>
        <v>0</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5</v>
      </c>
      <c r="C430" s="70">
        <f t="shared" ca="1" si="782"/>
        <v>42840</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0" s="48">
        <f t="shared" ref="E430:AJ430" ca="1" si="870">MAX(0,D430-(IF(SamplesOrEstimateFlag = "Data", INDEX(Samples,RANDBETWEEN(1, TotalCount), 0), RANDBETWEEN(ThroughputLowEstimate,ThroughputHighEstimate))))</f>
        <v>9</v>
      </c>
      <c r="F430" s="48">
        <f t="shared" ca="1" si="870"/>
        <v>6</v>
      </c>
      <c r="G430" s="48">
        <f t="shared" ca="1" si="870"/>
        <v>4</v>
      </c>
      <c r="H430" s="48">
        <f t="shared" ca="1" si="870"/>
        <v>1</v>
      </c>
      <c r="I430" s="48">
        <f t="shared" ca="1" si="870"/>
        <v>0</v>
      </c>
      <c r="J430" s="48">
        <f t="shared" ca="1" si="870"/>
        <v>0</v>
      </c>
      <c r="K430" s="48">
        <f t="shared" ca="1" si="870"/>
        <v>0</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6</v>
      </c>
      <c r="C431" s="70">
        <f t="shared" ca="1" si="782"/>
        <v>42847</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1" s="48">
        <f t="shared" ref="E431:AJ431" ca="1" si="872">MAX(0,D431-(IF(SamplesOrEstimateFlag = "Data", INDEX(Samples,RANDBETWEEN(1, TotalCount), 0), RANDBETWEEN(ThroughputLowEstimate,ThroughputHighEstimate))))</f>
        <v>10</v>
      </c>
      <c r="F431" s="48">
        <f t="shared" ca="1" si="872"/>
        <v>8</v>
      </c>
      <c r="G431" s="48">
        <f t="shared" ca="1" si="872"/>
        <v>6</v>
      </c>
      <c r="H431" s="48">
        <f t="shared" ca="1" si="872"/>
        <v>4</v>
      </c>
      <c r="I431" s="48">
        <f t="shared" ca="1" si="872"/>
        <v>1</v>
      </c>
      <c r="J431" s="48">
        <f t="shared" ca="1" si="872"/>
        <v>0</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5</v>
      </c>
      <c r="C432" s="70">
        <f t="shared" ca="1" si="782"/>
        <v>42840</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2" s="48">
        <f t="shared" ref="E432:AJ432" ca="1" si="874">MAX(0,D432-(IF(SamplesOrEstimateFlag = "Data", INDEX(Samples,RANDBETWEEN(1, TotalCount), 0), RANDBETWEEN(ThroughputLowEstimate,ThroughputHighEstimate))))</f>
        <v>10</v>
      </c>
      <c r="F432" s="48">
        <f t="shared" ca="1" si="874"/>
        <v>8</v>
      </c>
      <c r="G432" s="48">
        <f t="shared" ca="1" si="874"/>
        <v>6</v>
      </c>
      <c r="H432" s="48">
        <f t="shared" ca="1" si="874"/>
        <v>3</v>
      </c>
      <c r="I432" s="48">
        <f t="shared" ca="1" si="874"/>
        <v>0</v>
      </c>
      <c r="J432" s="48">
        <f t="shared" ca="1" si="874"/>
        <v>0</v>
      </c>
      <c r="K432" s="48">
        <f t="shared" ca="1" si="874"/>
        <v>0</v>
      </c>
      <c r="L432" s="48">
        <f t="shared" ca="1" si="874"/>
        <v>0</v>
      </c>
      <c r="M432" s="48">
        <f t="shared" ca="1" si="874"/>
        <v>0</v>
      </c>
      <c r="N432" s="48">
        <f t="shared" ca="1" si="874"/>
        <v>0</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7</v>
      </c>
      <c r="C433" s="70">
        <f t="shared" ca="1" si="782"/>
        <v>42854</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3" s="48">
        <f t="shared" ref="E433:AJ433" ca="1" si="876">MAX(0,D433-(IF(SamplesOrEstimateFlag = "Data", INDEX(Samples,RANDBETWEEN(1, TotalCount), 0), RANDBETWEEN(ThroughputLowEstimate,ThroughputHighEstimate))))</f>
        <v>13</v>
      </c>
      <c r="F433" s="48">
        <f t="shared" ca="1" si="876"/>
        <v>10</v>
      </c>
      <c r="G433" s="48">
        <f t="shared" ca="1" si="876"/>
        <v>8</v>
      </c>
      <c r="H433" s="48">
        <f t="shared" ca="1" si="876"/>
        <v>5</v>
      </c>
      <c r="I433" s="48">
        <f t="shared" ca="1" si="876"/>
        <v>3</v>
      </c>
      <c r="J433" s="48">
        <f t="shared" ca="1" si="876"/>
        <v>1</v>
      </c>
      <c r="K433" s="48">
        <f t="shared" ca="1" si="876"/>
        <v>0</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7</v>
      </c>
      <c r="C434" s="70">
        <f t="shared" ca="1" si="782"/>
        <v>42854</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4" s="48">
        <f t="shared" ref="E434:AJ434" ca="1" si="878">MAX(0,D434-(IF(SamplesOrEstimateFlag = "Data", INDEX(Samples,RANDBETWEEN(1, TotalCount), 0), RANDBETWEEN(ThroughputLowEstimate,ThroughputHighEstimate))))</f>
        <v>14</v>
      </c>
      <c r="F434" s="48">
        <f t="shared" ca="1" si="878"/>
        <v>11</v>
      </c>
      <c r="G434" s="48">
        <f t="shared" ca="1" si="878"/>
        <v>9</v>
      </c>
      <c r="H434" s="48">
        <f t="shared" ca="1" si="878"/>
        <v>7</v>
      </c>
      <c r="I434" s="48">
        <f t="shared" ca="1" si="878"/>
        <v>5</v>
      </c>
      <c r="J434" s="48">
        <f t="shared" ca="1" si="878"/>
        <v>2</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7</v>
      </c>
      <c r="C435" s="70">
        <f t="shared" ca="1" si="782"/>
        <v>42854</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5" s="48">
        <f t="shared" ref="E435:AJ435" ca="1" si="880">MAX(0,D435-(IF(SamplesOrEstimateFlag = "Data", INDEX(Samples,RANDBETWEEN(1, TotalCount), 0), RANDBETWEEN(ThroughputLowEstimate,ThroughputHighEstimate))))</f>
        <v>14</v>
      </c>
      <c r="F435" s="48">
        <f t="shared" ca="1" si="880"/>
        <v>12</v>
      </c>
      <c r="G435" s="48">
        <f t="shared" ca="1" si="880"/>
        <v>9</v>
      </c>
      <c r="H435" s="48">
        <f t="shared" ca="1" si="880"/>
        <v>7</v>
      </c>
      <c r="I435" s="48">
        <f t="shared" ca="1" si="880"/>
        <v>4</v>
      </c>
      <c r="J435" s="48">
        <f t="shared" ca="1" si="880"/>
        <v>1</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4</v>
      </c>
      <c r="C436" s="70">
        <f t="shared" ca="1" si="782"/>
        <v>42833</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6" s="48">
        <f t="shared" ref="E436:AJ436" ca="1" si="882">MAX(0,D436-(IF(SamplesOrEstimateFlag = "Data", INDEX(Samples,RANDBETWEEN(1, TotalCount), 0), RANDBETWEEN(ThroughputLowEstimate,ThroughputHighEstimate))))</f>
        <v>7</v>
      </c>
      <c r="F436" s="48">
        <f t="shared" ca="1" si="882"/>
        <v>4</v>
      </c>
      <c r="G436" s="48">
        <f t="shared" ca="1" si="882"/>
        <v>2</v>
      </c>
      <c r="H436" s="48">
        <f t="shared" ca="1" si="882"/>
        <v>0</v>
      </c>
      <c r="I436" s="48">
        <f t="shared" ca="1" si="882"/>
        <v>0</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6</v>
      </c>
      <c r="C437" s="70">
        <f t="shared" ca="1" si="782"/>
        <v>42847</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7" s="48">
        <f t="shared" ref="E437:AJ437" ca="1" si="884">MAX(0,D437-(IF(SamplesOrEstimateFlag = "Data", INDEX(Samples,RANDBETWEEN(1, TotalCount), 0), RANDBETWEEN(ThroughputLowEstimate,ThroughputHighEstimate))))</f>
        <v>12</v>
      </c>
      <c r="F437" s="48">
        <f t="shared" ca="1" si="884"/>
        <v>9</v>
      </c>
      <c r="G437" s="48">
        <f t="shared" ca="1" si="884"/>
        <v>6</v>
      </c>
      <c r="H437" s="48">
        <f t="shared" ca="1" si="884"/>
        <v>4</v>
      </c>
      <c r="I437" s="48">
        <f t="shared" ca="1" si="884"/>
        <v>2</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5</v>
      </c>
      <c r="C438" s="70">
        <f t="shared" ca="1" si="782"/>
        <v>42840</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8" s="48">
        <f t="shared" ref="E438:AJ438" ca="1" si="886">MAX(0,D438-(IF(SamplesOrEstimateFlag = "Data", INDEX(Samples,RANDBETWEEN(1, TotalCount), 0), RANDBETWEEN(ThroughputLowEstimate,ThroughputHighEstimate))))</f>
        <v>11</v>
      </c>
      <c r="F438" s="48">
        <f t="shared" ca="1" si="886"/>
        <v>9</v>
      </c>
      <c r="G438" s="48">
        <f t="shared" ca="1" si="886"/>
        <v>6</v>
      </c>
      <c r="H438" s="48">
        <f t="shared" ca="1" si="886"/>
        <v>3</v>
      </c>
      <c r="I438" s="48">
        <f t="shared" ca="1" si="886"/>
        <v>0</v>
      </c>
      <c r="J438" s="48">
        <f t="shared" ca="1" si="886"/>
        <v>0</v>
      </c>
      <c r="K438" s="48">
        <f t="shared" ca="1" si="886"/>
        <v>0</v>
      </c>
      <c r="L438" s="48">
        <f t="shared" ca="1" si="886"/>
        <v>0</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6</v>
      </c>
      <c r="C439" s="70">
        <f t="shared" ca="1" si="782"/>
        <v>42847</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9" s="48">
        <f t="shared" ref="E439:AJ439" ca="1" si="888">MAX(0,D439-(IF(SamplesOrEstimateFlag = "Data", INDEX(Samples,RANDBETWEEN(1, TotalCount), 0), RANDBETWEEN(ThroughputLowEstimate,ThroughputHighEstimate))))</f>
        <v>14</v>
      </c>
      <c r="F439" s="48">
        <f t="shared" ca="1" si="888"/>
        <v>11</v>
      </c>
      <c r="G439" s="48">
        <f t="shared" ca="1" si="888"/>
        <v>8</v>
      </c>
      <c r="H439" s="48">
        <f t="shared" ca="1" si="888"/>
        <v>5</v>
      </c>
      <c r="I439" s="48">
        <f t="shared" ca="1" si="888"/>
        <v>3</v>
      </c>
      <c r="J439" s="48">
        <f t="shared" ca="1" si="888"/>
        <v>0</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7</v>
      </c>
      <c r="C440" s="70">
        <f t="shared" ca="1" si="782"/>
        <v>42854</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0" s="48">
        <f t="shared" ref="E440:AJ440" ca="1" si="890">MAX(0,D440-(IF(SamplesOrEstimateFlag = "Data", INDEX(Samples,RANDBETWEEN(1, TotalCount), 0), RANDBETWEEN(ThroughputLowEstimate,ThroughputHighEstimate))))</f>
        <v>12</v>
      </c>
      <c r="F440" s="48">
        <f t="shared" ca="1" si="890"/>
        <v>10</v>
      </c>
      <c r="G440" s="48">
        <f t="shared" ca="1" si="890"/>
        <v>8</v>
      </c>
      <c r="H440" s="48">
        <f t="shared" ca="1" si="890"/>
        <v>6</v>
      </c>
      <c r="I440" s="48">
        <f t="shared" ca="1" si="890"/>
        <v>3</v>
      </c>
      <c r="J440" s="48">
        <f t="shared" ca="1" si="890"/>
        <v>1</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5</v>
      </c>
      <c r="C441" s="70">
        <f t="shared" ca="1" si="782"/>
        <v>42840</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1" s="48">
        <f t="shared" ref="E441:AJ441" ca="1" si="892">MAX(0,D441-(IF(SamplesOrEstimateFlag = "Data", INDEX(Samples,RANDBETWEEN(1, TotalCount), 0), RANDBETWEEN(ThroughputLowEstimate,ThroughputHighEstimate))))</f>
        <v>12</v>
      </c>
      <c r="F441" s="48">
        <f t="shared" ca="1" si="892"/>
        <v>9</v>
      </c>
      <c r="G441" s="48">
        <f t="shared" ca="1" si="892"/>
        <v>6</v>
      </c>
      <c r="H441" s="48">
        <f t="shared" ca="1" si="892"/>
        <v>3</v>
      </c>
      <c r="I441" s="48">
        <f t="shared" ca="1" si="892"/>
        <v>0</v>
      </c>
      <c r="J441" s="48">
        <f t="shared" ca="1" si="892"/>
        <v>0</v>
      </c>
      <c r="K441" s="48">
        <f t="shared" ca="1" si="892"/>
        <v>0</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6</v>
      </c>
      <c r="C442" s="70">
        <f t="shared" ca="1" si="782"/>
        <v>42847</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2" s="48">
        <f t="shared" ref="E442:AJ442" ca="1" si="894">MAX(0,D442-(IF(SamplesOrEstimateFlag = "Data", INDEX(Samples,RANDBETWEEN(1, TotalCount), 0), RANDBETWEEN(ThroughputLowEstimate,ThroughputHighEstimate))))</f>
        <v>10</v>
      </c>
      <c r="F442" s="48">
        <f t="shared" ca="1" si="894"/>
        <v>8</v>
      </c>
      <c r="G442" s="48">
        <f t="shared" ca="1" si="894"/>
        <v>5</v>
      </c>
      <c r="H442" s="48">
        <f t="shared" ca="1" si="894"/>
        <v>3</v>
      </c>
      <c r="I442" s="48">
        <f t="shared" ca="1" si="894"/>
        <v>1</v>
      </c>
      <c r="J442" s="48">
        <f t="shared" ca="1" si="894"/>
        <v>0</v>
      </c>
      <c r="K442" s="48">
        <f t="shared" ca="1" si="894"/>
        <v>0</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5</v>
      </c>
      <c r="C443" s="70">
        <f t="shared" ca="1" si="782"/>
        <v>42840</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3" s="48">
        <f t="shared" ref="E443:AJ443" ca="1" si="896">MAX(0,D443-(IF(SamplesOrEstimateFlag = "Data", INDEX(Samples,RANDBETWEEN(1, TotalCount), 0), RANDBETWEEN(ThroughputLowEstimate,ThroughputHighEstimate))))</f>
        <v>8</v>
      </c>
      <c r="F443" s="48">
        <f t="shared" ca="1" si="896"/>
        <v>5</v>
      </c>
      <c r="G443" s="48">
        <f t="shared" ca="1" si="896"/>
        <v>3</v>
      </c>
      <c r="H443" s="48">
        <f t="shared" ca="1" si="896"/>
        <v>1</v>
      </c>
      <c r="I443" s="48">
        <f t="shared" ca="1" si="896"/>
        <v>0</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6</v>
      </c>
      <c r="C444" s="70">
        <f t="shared" ca="1" si="782"/>
        <v>42847</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4" s="48">
        <f t="shared" ref="E444:AJ444" ca="1" si="898">MAX(0,D444-(IF(SamplesOrEstimateFlag = "Data", INDEX(Samples,RANDBETWEEN(1, TotalCount), 0), RANDBETWEEN(ThroughputLowEstimate,ThroughputHighEstimate))))</f>
        <v>11</v>
      </c>
      <c r="F444" s="48">
        <f t="shared" ca="1" si="898"/>
        <v>9</v>
      </c>
      <c r="G444" s="48">
        <f t="shared" ca="1" si="898"/>
        <v>6</v>
      </c>
      <c r="H444" s="48">
        <f t="shared" ca="1" si="898"/>
        <v>4</v>
      </c>
      <c r="I444" s="48">
        <f t="shared" ca="1" si="898"/>
        <v>2</v>
      </c>
      <c r="J444" s="48">
        <f t="shared" ca="1" si="898"/>
        <v>0</v>
      </c>
      <c r="K444" s="48">
        <f t="shared" ca="1" si="898"/>
        <v>0</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5</v>
      </c>
      <c r="C445" s="70">
        <f t="shared" ca="1" si="782"/>
        <v>42840</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5" s="48">
        <f t="shared" ref="E445:AJ445" ca="1" si="900">MAX(0,D445-(IF(SamplesOrEstimateFlag = "Data", INDEX(Samples,RANDBETWEEN(1, TotalCount), 0), RANDBETWEEN(ThroughputLowEstimate,ThroughputHighEstimate))))</f>
        <v>10</v>
      </c>
      <c r="F445" s="48">
        <f t="shared" ca="1" si="900"/>
        <v>8</v>
      </c>
      <c r="G445" s="48">
        <f t="shared" ca="1" si="900"/>
        <v>5</v>
      </c>
      <c r="H445" s="48">
        <f t="shared" ca="1" si="900"/>
        <v>3</v>
      </c>
      <c r="I445" s="48">
        <f t="shared" ca="1" si="900"/>
        <v>0</v>
      </c>
      <c r="J445" s="48">
        <f t="shared" ca="1" si="900"/>
        <v>0</v>
      </c>
      <c r="K445" s="48">
        <f t="shared" ca="1" si="900"/>
        <v>0</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6</v>
      </c>
      <c r="C446" s="70">
        <f t="shared" ca="1" si="782"/>
        <v>42847</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6" s="48">
        <f t="shared" ref="E446:AJ446" ca="1" si="902">MAX(0,D446-(IF(SamplesOrEstimateFlag = "Data", INDEX(Samples,RANDBETWEEN(1, TotalCount), 0), RANDBETWEEN(ThroughputLowEstimate,ThroughputHighEstimate))))</f>
        <v>11</v>
      </c>
      <c r="F446" s="48">
        <f t="shared" ca="1" si="902"/>
        <v>9</v>
      </c>
      <c r="G446" s="48">
        <f t="shared" ca="1" si="902"/>
        <v>6</v>
      </c>
      <c r="H446" s="48">
        <f t="shared" ca="1" si="902"/>
        <v>4</v>
      </c>
      <c r="I446" s="48">
        <f t="shared" ca="1" si="902"/>
        <v>1</v>
      </c>
      <c r="J446" s="48">
        <f t="shared" ca="1" si="902"/>
        <v>0</v>
      </c>
      <c r="K446" s="48">
        <f t="shared" ca="1" si="902"/>
        <v>0</v>
      </c>
      <c r="L446" s="48">
        <f t="shared" ca="1" si="902"/>
        <v>0</v>
      </c>
      <c r="M446" s="48">
        <f t="shared" ca="1" si="902"/>
        <v>0</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6</v>
      </c>
      <c r="C447" s="70">
        <f t="shared" ca="1" si="782"/>
        <v>42847</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7" s="48">
        <f t="shared" ref="E447:AJ447" ca="1" si="904">MAX(0,D447-(IF(SamplesOrEstimateFlag = "Data", INDEX(Samples,RANDBETWEEN(1, TotalCount), 0), RANDBETWEEN(ThroughputLowEstimate,ThroughputHighEstimate))))</f>
        <v>11</v>
      </c>
      <c r="F447" s="48">
        <f t="shared" ca="1" si="904"/>
        <v>9</v>
      </c>
      <c r="G447" s="48">
        <f t="shared" ca="1" si="904"/>
        <v>6</v>
      </c>
      <c r="H447" s="48">
        <f t="shared" ca="1" si="904"/>
        <v>4</v>
      </c>
      <c r="I447" s="48">
        <f t="shared" ca="1" si="904"/>
        <v>1</v>
      </c>
      <c r="J447" s="48">
        <f t="shared" ca="1" si="904"/>
        <v>0</v>
      </c>
      <c r="K447" s="48">
        <f t="shared" ca="1" si="904"/>
        <v>0</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6</v>
      </c>
      <c r="C448" s="70">
        <f t="shared" ca="1" si="782"/>
        <v>42847</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8" s="48">
        <f t="shared" ref="E448:AJ448" ca="1" si="906">MAX(0,D448-(IF(SamplesOrEstimateFlag = "Data", INDEX(Samples,RANDBETWEEN(1, TotalCount), 0), RANDBETWEEN(ThroughputLowEstimate,ThroughputHighEstimate))))</f>
        <v>12</v>
      </c>
      <c r="F448" s="48">
        <f t="shared" ca="1" si="906"/>
        <v>10</v>
      </c>
      <c r="G448" s="48">
        <f t="shared" ca="1" si="906"/>
        <v>7</v>
      </c>
      <c r="H448" s="48">
        <f t="shared" ca="1" si="906"/>
        <v>4</v>
      </c>
      <c r="I448" s="48">
        <f t="shared" ca="1" si="906"/>
        <v>2</v>
      </c>
      <c r="J448" s="48">
        <f t="shared" ca="1" si="906"/>
        <v>0</v>
      </c>
      <c r="K448" s="48">
        <f t="shared" ca="1" si="906"/>
        <v>0</v>
      </c>
      <c r="L448" s="48">
        <f t="shared" ca="1" si="906"/>
        <v>0</v>
      </c>
      <c r="M448" s="48">
        <f t="shared" ca="1" si="906"/>
        <v>0</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7</v>
      </c>
      <c r="C449" s="70">
        <f t="shared" ca="1" si="782"/>
        <v>42854</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9" s="48">
        <f t="shared" ref="E449:AJ449" ca="1" si="908">MAX(0,D449-(IF(SamplesOrEstimateFlag = "Data", INDEX(Samples,RANDBETWEEN(1, TotalCount), 0), RANDBETWEEN(ThroughputLowEstimate,ThroughputHighEstimate))))</f>
        <v>12</v>
      </c>
      <c r="F449" s="48">
        <f t="shared" ca="1" si="908"/>
        <v>10</v>
      </c>
      <c r="G449" s="48">
        <f t="shared" ca="1" si="908"/>
        <v>7</v>
      </c>
      <c r="H449" s="48">
        <f t="shared" ca="1" si="908"/>
        <v>5</v>
      </c>
      <c r="I449" s="48">
        <f t="shared" ca="1" si="908"/>
        <v>3</v>
      </c>
      <c r="J449" s="48">
        <f t="shared" ca="1" si="908"/>
        <v>1</v>
      </c>
      <c r="K449" s="48">
        <f t="shared" ca="1" si="908"/>
        <v>0</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5</v>
      </c>
      <c r="C450" s="70">
        <f t="shared" ca="1" si="782"/>
        <v>42840</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0" s="48">
        <f t="shared" ref="E450:AJ450" ca="1" si="910">MAX(0,D450-(IF(SamplesOrEstimateFlag = "Data", INDEX(Samples,RANDBETWEEN(1, TotalCount), 0), RANDBETWEEN(ThroughputLowEstimate,ThroughputHighEstimate))))</f>
        <v>10</v>
      </c>
      <c r="F450" s="48">
        <f t="shared" ca="1" si="910"/>
        <v>8</v>
      </c>
      <c r="G450" s="48">
        <f t="shared" ca="1" si="910"/>
        <v>5</v>
      </c>
      <c r="H450" s="48">
        <f t="shared" ca="1" si="910"/>
        <v>2</v>
      </c>
      <c r="I450" s="48">
        <f t="shared" ca="1" si="910"/>
        <v>0</v>
      </c>
      <c r="J450" s="48">
        <f t="shared" ca="1" si="910"/>
        <v>0</v>
      </c>
      <c r="K450" s="48">
        <f t="shared" ca="1" si="910"/>
        <v>0</v>
      </c>
      <c r="L450" s="48">
        <f t="shared" ca="1" si="910"/>
        <v>0</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5</v>
      </c>
      <c r="C451" s="70">
        <f t="shared" ref="C451:C503" ca="1" si="912">INDEX(D$2:BD$2,1,B451+1)</f>
        <v>42840</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1" s="48">
        <f t="shared" ref="E451:AJ451" ca="1" si="913">MAX(0,D451-(IF(SamplesOrEstimateFlag = "Data", INDEX(Samples,RANDBETWEEN(1, TotalCount), 0), RANDBETWEEN(ThroughputLowEstimate,ThroughputHighEstimate))))</f>
        <v>9</v>
      </c>
      <c r="F451" s="48">
        <f t="shared" ca="1" si="913"/>
        <v>6</v>
      </c>
      <c r="G451" s="48">
        <f t="shared" ca="1" si="913"/>
        <v>4</v>
      </c>
      <c r="H451" s="48">
        <f t="shared" ca="1" si="913"/>
        <v>1</v>
      </c>
      <c r="I451" s="48">
        <f t="shared" ca="1" si="913"/>
        <v>0</v>
      </c>
      <c r="J451" s="48">
        <f t="shared" ca="1" si="913"/>
        <v>0</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6</v>
      </c>
      <c r="C452" s="70">
        <f t="shared" ca="1" si="912"/>
        <v>42847</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2" s="48">
        <f t="shared" ref="E452:AJ452" ca="1" si="916">MAX(0,D452-(IF(SamplesOrEstimateFlag = "Data", INDEX(Samples,RANDBETWEEN(1, TotalCount), 0), RANDBETWEEN(ThroughputLowEstimate,ThroughputHighEstimate))))</f>
        <v>13</v>
      </c>
      <c r="F452" s="48">
        <f t="shared" ca="1" si="916"/>
        <v>10</v>
      </c>
      <c r="G452" s="48">
        <f t="shared" ca="1" si="916"/>
        <v>8</v>
      </c>
      <c r="H452" s="48">
        <f t="shared" ca="1" si="916"/>
        <v>5</v>
      </c>
      <c r="I452" s="48">
        <f t="shared" ca="1" si="916"/>
        <v>2</v>
      </c>
      <c r="J452" s="48">
        <f t="shared" ca="1" si="916"/>
        <v>0</v>
      </c>
      <c r="K452" s="48">
        <f t="shared" ca="1" si="916"/>
        <v>0</v>
      </c>
      <c r="L452" s="48">
        <f t="shared" ca="1" si="916"/>
        <v>0</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5</v>
      </c>
      <c r="C453" s="70">
        <f t="shared" ca="1" si="912"/>
        <v>42840</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3" s="48">
        <f t="shared" ref="E453:AJ453" ca="1" si="918">MAX(0,D453-(IF(SamplesOrEstimateFlag = "Data", INDEX(Samples,RANDBETWEEN(1, TotalCount), 0), RANDBETWEEN(ThroughputLowEstimate,ThroughputHighEstimate))))</f>
        <v>9</v>
      </c>
      <c r="F453" s="48">
        <f t="shared" ca="1" si="918"/>
        <v>7</v>
      </c>
      <c r="G453" s="48">
        <f t="shared" ca="1" si="918"/>
        <v>5</v>
      </c>
      <c r="H453" s="48">
        <f t="shared" ca="1" si="918"/>
        <v>2</v>
      </c>
      <c r="I453" s="48">
        <f t="shared" ca="1" si="918"/>
        <v>0</v>
      </c>
      <c r="J453" s="48">
        <f t="shared" ca="1" si="918"/>
        <v>0</v>
      </c>
      <c r="K453" s="48">
        <f t="shared" ca="1" si="918"/>
        <v>0</v>
      </c>
      <c r="L453" s="48">
        <f t="shared" ca="1" si="918"/>
        <v>0</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6</v>
      </c>
      <c r="C454" s="70">
        <f t="shared" ca="1" si="912"/>
        <v>42847</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4" s="48">
        <f t="shared" ref="E454:AJ454" ca="1" si="920">MAX(0,D454-(IF(SamplesOrEstimateFlag = "Data", INDEX(Samples,RANDBETWEEN(1, TotalCount), 0), RANDBETWEEN(ThroughputLowEstimate,ThroughputHighEstimate))))</f>
        <v>11</v>
      </c>
      <c r="F454" s="48">
        <f t="shared" ca="1" si="920"/>
        <v>9</v>
      </c>
      <c r="G454" s="48">
        <f t="shared" ca="1" si="920"/>
        <v>6</v>
      </c>
      <c r="H454" s="48">
        <f t="shared" ca="1" si="920"/>
        <v>4</v>
      </c>
      <c r="I454" s="48">
        <f t="shared" ca="1" si="920"/>
        <v>1</v>
      </c>
      <c r="J454" s="48">
        <f t="shared" ca="1" si="920"/>
        <v>0</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4</v>
      </c>
      <c r="C455" s="70">
        <f t="shared" ca="1" si="912"/>
        <v>42833</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5" s="48">
        <f t="shared" ref="E455:AJ455" ca="1" si="922">MAX(0,D455-(IF(SamplesOrEstimateFlag = "Data", INDEX(Samples,RANDBETWEEN(1, TotalCount), 0), RANDBETWEEN(ThroughputLowEstimate,ThroughputHighEstimate))))</f>
        <v>9</v>
      </c>
      <c r="F455" s="48">
        <f t="shared" ca="1" si="922"/>
        <v>6</v>
      </c>
      <c r="G455" s="48">
        <f t="shared" ca="1" si="922"/>
        <v>3</v>
      </c>
      <c r="H455" s="48">
        <f t="shared" ca="1" si="922"/>
        <v>0</v>
      </c>
      <c r="I455" s="48">
        <f t="shared" ca="1" si="922"/>
        <v>0</v>
      </c>
      <c r="J455" s="48">
        <f t="shared" ca="1" si="922"/>
        <v>0</v>
      </c>
      <c r="K455" s="48">
        <f t="shared" ca="1" si="922"/>
        <v>0</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5</v>
      </c>
      <c r="C456" s="70">
        <f t="shared" ca="1" si="912"/>
        <v>42840</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6" s="48">
        <f t="shared" ref="E456:AJ456" ca="1" si="924">MAX(0,D456-(IF(SamplesOrEstimateFlag = "Data", INDEX(Samples,RANDBETWEEN(1, TotalCount), 0), RANDBETWEEN(ThroughputLowEstimate,ThroughputHighEstimate))))</f>
        <v>10</v>
      </c>
      <c r="F456" s="48">
        <f t="shared" ca="1" si="924"/>
        <v>7</v>
      </c>
      <c r="G456" s="48">
        <f t="shared" ca="1" si="924"/>
        <v>4</v>
      </c>
      <c r="H456" s="48">
        <f t="shared" ca="1" si="924"/>
        <v>2</v>
      </c>
      <c r="I456" s="48">
        <f t="shared" ca="1" si="924"/>
        <v>0</v>
      </c>
      <c r="J456" s="48">
        <f t="shared" ca="1" si="924"/>
        <v>0</v>
      </c>
      <c r="K456" s="48">
        <f t="shared" ca="1" si="924"/>
        <v>0</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6</v>
      </c>
      <c r="C457" s="70">
        <f t="shared" ca="1" si="912"/>
        <v>42847</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7" s="48">
        <f t="shared" ref="E457:AJ457" ca="1" si="926">MAX(0,D457-(IF(SamplesOrEstimateFlag = "Data", INDEX(Samples,RANDBETWEEN(1, TotalCount), 0), RANDBETWEEN(ThroughputLowEstimate,ThroughputHighEstimate))))</f>
        <v>9</v>
      </c>
      <c r="F457" s="48">
        <f t="shared" ca="1" si="926"/>
        <v>7</v>
      </c>
      <c r="G457" s="48">
        <f t="shared" ca="1" si="926"/>
        <v>5</v>
      </c>
      <c r="H457" s="48">
        <f t="shared" ca="1" si="926"/>
        <v>3</v>
      </c>
      <c r="I457" s="48">
        <f t="shared" ca="1" si="926"/>
        <v>1</v>
      </c>
      <c r="J457" s="48">
        <f t="shared" ca="1" si="926"/>
        <v>0</v>
      </c>
      <c r="K457" s="48">
        <f t="shared" ca="1" si="926"/>
        <v>0</v>
      </c>
      <c r="L457" s="48">
        <f t="shared" ca="1" si="926"/>
        <v>0</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7</v>
      </c>
      <c r="C458" s="70">
        <f t="shared" ca="1" si="912"/>
        <v>42854</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8" s="48">
        <f t="shared" ref="E458:AJ458" ca="1" si="928">MAX(0,D458-(IF(SamplesOrEstimateFlag = "Data", INDEX(Samples,RANDBETWEEN(1, TotalCount), 0), RANDBETWEEN(ThroughputLowEstimate,ThroughputHighEstimate))))</f>
        <v>13</v>
      </c>
      <c r="F458" s="48">
        <f t="shared" ca="1" si="928"/>
        <v>11</v>
      </c>
      <c r="G458" s="48">
        <f t="shared" ca="1" si="928"/>
        <v>9</v>
      </c>
      <c r="H458" s="48">
        <f t="shared" ca="1" si="928"/>
        <v>7</v>
      </c>
      <c r="I458" s="48">
        <f t="shared" ca="1" si="928"/>
        <v>5</v>
      </c>
      <c r="J458" s="48">
        <f t="shared" ca="1" si="928"/>
        <v>3</v>
      </c>
      <c r="K458" s="48">
        <f t="shared" ca="1" si="928"/>
        <v>0</v>
      </c>
      <c r="L458" s="48">
        <f t="shared" ca="1" si="928"/>
        <v>0</v>
      </c>
      <c r="M458" s="48">
        <f t="shared" ca="1" si="928"/>
        <v>0</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7</v>
      </c>
      <c r="C459" s="70">
        <f t="shared" ca="1" si="912"/>
        <v>42854</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59" s="48">
        <f t="shared" ref="E459:AJ459" ca="1" si="930">MAX(0,D459-(IF(SamplesOrEstimateFlag = "Data", INDEX(Samples,RANDBETWEEN(1, TotalCount), 0), RANDBETWEEN(ThroughputLowEstimate,ThroughputHighEstimate))))</f>
        <v>14</v>
      </c>
      <c r="F459" s="48">
        <f t="shared" ca="1" si="930"/>
        <v>12</v>
      </c>
      <c r="G459" s="48">
        <f t="shared" ca="1" si="930"/>
        <v>10</v>
      </c>
      <c r="H459" s="48">
        <f t="shared" ca="1" si="930"/>
        <v>7</v>
      </c>
      <c r="I459" s="48">
        <f t="shared" ca="1" si="930"/>
        <v>5</v>
      </c>
      <c r="J459" s="48">
        <f t="shared" ca="1" si="930"/>
        <v>2</v>
      </c>
      <c r="K459" s="48">
        <f t="shared" ca="1" si="930"/>
        <v>0</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6</v>
      </c>
      <c r="C460" s="70">
        <f t="shared" ca="1" si="912"/>
        <v>42847</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0" s="48">
        <f t="shared" ref="E460:AJ460" ca="1" si="932">MAX(0,D460-(IF(SamplesOrEstimateFlag = "Data", INDEX(Samples,RANDBETWEEN(1, TotalCount), 0), RANDBETWEEN(ThroughputLowEstimate,ThroughputHighEstimate))))</f>
        <v>12</v>
      </c>
      <c r="F460" s="48">
        <f t="shared" ca="1" si="932"/>
        <v>10</v>
      </c>
      <c r="G460" s="48">
        <f t="shared" ca="1" si="932"/>
        <v>7</v>
      </c>
      <c r="H460" s="48">
        <f t="shared" ca="1" si="932"/>
        <v>4</v>
      </c>
      <c r="I460" s="48">
        <f t="shared" ca="1" si="932"/>
        <v>1</v>
      </c>
      <c r="J460" s="48">
        <f t="shared" ca="1" si="932"/>
        <v>0</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5</v>
      </c>
      <c r="C461" s="70">
        <f t="shared" ca="1" si="912"/>
        <v>42840</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1" s="48">
        <f t="shared" ref="E461:AJ461" ca="1" si="934">MAX(0,D461-(IF(SamplesOrEstimateFlag = "Data", INDEX(Samples,RANDBETWEEN(1, TotalCount), 0), RANDBETWEEN(ThroughputLowEstimate,ThroughputHighEstimate))))</f>
        <v>10</v>
      </c>
      <c r="F461" s="48">
        <f t="shared" ca="1" si="934"/>
        <v>7</v>
      </c>
      <c r="G461" s="48">
        <f t="shared" ca="1" si="934"/>
        <v>4</v>
      </c>
      <c r="H461" s="48">
        <f t="shared" ca="1" si="934"/>
        <v>1</v>
      </c>
      <c r="I461" s="48">
        <f t="shared" ca="1" si="934"/>
        <v>0</v>
      </c>
      <c r="J461" s="48">
        <f t="shared" ca="1" si="934"/>
        <v>0</v>
      </c>
      <c r="K461" s="48">
        <f t="shared" ca="1" si="934"/>
        <v>0</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7</v>
      </c>
      <c r="C462" s="70">
        <f t="shared" ca="1" si="912"/>
        <v>42854</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2" s="48">
        <f t="shared" ref="E462:AJ462" ca="1" si="936">MAX(0,D462-(IF(SamplesOrEstimateFlag = "Data", INDEX(Samples,RANDBETWEEN(1, TotalCount), 0), RANDBETWEEN(ThroughputLowEstimate,ThroughputHighEstimate))))</f>
        <v>12</v>
      </c>
      <c r="F462" s="48">
        <f t="shared" ca="1" si="936"/>
        <v>10</v>
      </c>
      <c r="G462" s="48">
        <f t="shared" ca="1" si="936"/>
        <v>7</v>
      </c>
      <c r="H462" s="48">
        <f t="shared" ca="1" si="936"/>
        <v>5</v>
      </c>
      <c r="I462" s="48">
        <f t="shared" ca="1" si="936"/>
        <v>3</v>
      </c>
      <c r="J462" s="48">
        <f t="shared" ca="1" si="936"/>
        <v>1</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6</v>
      </c>
      <c r="C463" s="70">
        <f t="shared" ca="1" si="912"/>
        <v>42847</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3" s="48">
        <f t="shared" ref="E463:AJ463" ca="1" si="938">MAX(0,D463-(IF(SamplesOrEstimateFlag = "Data", INDEX(Samples,RANDBETWEEN(1, TotalCount), 0), RANDBETWEEN(ThroughputLowEstimate,ThroughputHighEstimate))))</f>
        <v>11</v>
      </c>
      <c r="F463" s="48">
        <f t="shared" ca="1" si="938"/>
        <v>9</v>
      </c>
      <c r="G463" s="48">
        <f t="shared" ca="1" si="938"/>
        <v>6</v>
      </c>
      <c r="H463" s="48">
        <f t="shared" ca="1" si="938"/>
        <v>3</v>
      </c>
      <c r="I463" s="48">
        <f t="shared" ca="1" si="938"/>
        <v>1</v>
      </c>
      <c r="J463" s="48">
        <f t="shared" ca="1" si="938"/>
        <v>0</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5</v>
      </c>
      <c r="C464" s="70">
        <f t="shared" ca="1" si="912"/>
        <v>42840</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4" s="48">
        <f t="shared" ref="E464:AJ464" ca="1" si="940">MAX(0,D464-(IF(SamplesOrEstimateFlag = "Data", INDEX(Samples,RANDBETWEEN(1, TotalCount), 0), RANDBETWEEN(ThroughputLowEstimate,ThroughputHighEstimate))))</f>
        <v>10</v>
      </c>
      <c r="F464" s="48">
        <f t="shared" ca="1" si="940"/>
        <v>7</v>
      </c>
      <c r="G464" s="48">
        <f t="shared" ca="1" si="940"/>
        <v>5</v>
      </c>
      <c r="H464" s="48">
        <f t="shared" ca="1" si="940"/>
        <v>2</v>
      </c>
      <c r="I464" s="48">
        <f t="shared" ca="1" si="940"/>
        <v>0</v>
      </c>
      <c r="J464" s="48">
        <f t="shared" ca="1" si="940"/>
        <v>0</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6</v>
      </c>
      <c r="C465" s="70">
        <f t="shared" ca="1" si="912"/>
        <v>42847</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5" s="48">
        <f t="shared" ref="E465:AJ465" ca="1" si="942">MAX(0,D465-(IF(SamplesOrEstimateFlag = "Data", INDEX(Samples,RANDBETWEEN(1, TotalCount), 0), RANDBETWEEN(ThroughputLowEstimate,ThroughputHighEstimate))))</f>
        <v>13</v>
      </c>
      <c r="F465" s="48">
        <f t="shared" ca="1" si="942"/>
        <v>10</v>
      </c>
      <c r="G465" s="48">
        <f t="shared" ca="1" si="942"/>
        <v>7</v>
      </c>
      <c r="H465" s="48">
        <f t="shared" ca="1" si="942"/>
        <v>4</v>
      </c>
      <c r="I465" s="48">
        <f t="shared" ca="1" si="942"/>
        <v>2</v>
      </c>
      <c r="J465" s="48">
        <f t="shared" ca="1" si="942"/>
        <v>0</v>
      </c>
      <c r="K465" s="48">
        <f t="shared" ca="1" si="942"/>
        <v>0</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5</v>
      </c>
      <c r="C466" s="70">
        <f t="shared" ca="1" si="912"/>
        <v>42840</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6" s="48">
        <f t="shared" ref="E466:AJ466" ca="1" si="944">MAX(0,D466-(IF(SamplesOrEstimateFlag = "Data", INDEX(Samples,RANDBETWEEN(1, TotalCount), 0), RANDBETWEEN(ThroughputLowEstimate,ThroughputHighEstimate))))</f>
        <v>11</v>
      </c>
      <c r="F466" s="48">
        <f t="shared" ca="1" si="944"/>
        <v>9</v>
      </c>
      <c r="G466" s="48">
        <f t="shared" ca="1" si="944"/>
        <v>6</v>
      </c>
      <c r="H466" s="48">
        <f t="shared" ca="1" si="944"/>
        <v>3</v>
      </c>
      <c r="I466" s="48">
        <f t="shared" ca="1" si="944"/>
        <v>0</v>
      </c>
      <c r="J466" s="48">
        <f t="shared" ca="1" si="944"/>
        <v>0</v>
      </c>
      <c r="K466" s="48">
        <f t="shared" ca="1" si="944"/>
        <v>0</v>
      </c>
      <c r="L466" s="48">
        <f t="shared" ca="1" si="944"/>
        <v>0</v>
      </c>
      <c r="M466" s="48">
        <f t="shared" ca="1" si="944"/>
        <v>0</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6</v>
      </c>
      <c r="C467" s="70">
        <f t="shared" ca="1" si="912"/>
        <v>42847</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7" s="48">
        <f t="shared" ref="E467:AJ467" ca="1" si="946">MAX(0,D467-(IF(SamplesOrEstimateFlag = "Data", INDEX(Samples,RANDBETWEEN(1, TotalCount), 0), RANDBETWEEN(ThroughputLowEstimate,ThroughputHighEstimate))))</f>
        <v>13</v>
      </c>
      <c r="F467" s="48">
        <f t="shared" ca="1" si="946"/>
        <v>10</v>
      </c>
      <c r="G467" s="48">
        <f t="shared" ca="1" si="946"/>
        <v>8</v>
      </c>
      <c r="H467" s="48">
        <f t="shared" ca="1" si="946"/>
        <v>5</v>
      </c>
      <c r="I467" s="48">
        <f t="shared" ca="1" si="946"/>
        <v>3</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5</v>
      </c>
      <c r="C468" s="70">
        <f t="shared" ca="1" si="912"/>
        <v>42840</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8" s="48">
        <f t="shared" ref="E468:AJ468" ca="1" si="948">MAX(0,D468-(IF(SamplesOrEstimateFlag = "Data", INDEX(Samples,RANDBETWEEN(1, TotalCount), 0), RANDBETWEEN(ThroughputLowEstimate,ThroughputHighEstimate))))</f>
        <v>10</v>
      </c>
      <c r="F468" s="48">
        <f t="shared" ca="1" si="948"/>
        <v>8</v>
      </c>
      <c r="G468" s="48">
        <f t="shared" ca="1" si="948"/>
        <v>5</v>
      </c>
      <c r="H468" s="48">
        <f t="shared" ca="1" si="948"/>
        <v>2</v>
      </c>
      <c r="I468" s="48">
        <f t="shared" ca="1" si="948"/>
        <v>0</v>
      </c>
      <c r="J468" s="48">
        <f t="shared" ca="1" si="948"/>
        <v>0</v>
      </c>
      <c r="K468" s="48">
        <f t="shared" ca="1" si="948"/>
        <v>0</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5</v>
      </c>
      <c r="C469" s="70">
        <f t="shared" ca="1" si="912"/>
        <v>42840</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9" s="48">
        <f t="shared" ref="E469:AJ469" ca="1" si="950">MAX(0,D469-(IF(SamplesOrEstimateFlag = "Data", INDEX(Samples,RANDBETWEEN(1, TotalCount), 0), RANDBETWEEN(ThroughputLowEstimate,ThroughputHighEstimate))))</f>
        <v>7</v>
      </c>
      <c r="F469" s="48">
        <f t="shared" ca="1" si="950"/>
        <v>5</v>
      </c>
      <c r="G469" s="48">
        <f t="shared" ca="1" si="950"/>
        <v>3</v>
      </c>
      <c r="H469" s="48">
        <f t="shared" ca="1" si="950"/>
        <v>1</v>
      </c>
      <c r="I469" s="48">
        <f t="shared" ca="1" si="950"/>
        <v>0</v>
      </c>
      <c r="J469" s="48">
        <f t="shared" ca="1" si="950"/>
        <v>0</v>
      </c>
      <c r="K469" s="48">
        <f t="shared" ca="1" si="950"/>
        <v>0</v>
      </c>
      <c r="L469" s="48">
        <f t="shared" ca="1" si="950"/>
        <v>0</v>
      </c>
      <c r="M469" s="48">
        <f t="shared" ca="1" si="950"/>
        <v>0</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6</v>
      </c>
      <c r="C470" s="70">
        <f t="shared" ca="1" si="912"/>
        <v>42847</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0" s="48">
        <f t="shared" ref="E470:AJ470" ca="1" si="952">MAX(0,D470-(IF(SamplesOrEstimateFlag = "Data", INDEX(Samples,RANDBETWEEN(1, TotalCount), 0), RANDBETWEEN(ThroughputLowEstimate,ThroughputHighEstimate))))</f>
        <v>12</v>
      </c>
      <c r="F470" s="48">
        <f t="shared" ca="1" si="952"/>
        <v>10</v>
      </c>
      <c r="G470" s="48">
        <f t="shared" ca="1" si="952"/>
        <v>7</v>
      </c>
      <c r="H470" s="48">
        <f t="shared" ca="1" si="952"/>
        <v>5</v>
      </c>
      <c r="I470" s="48">
        <f t="shared" ca="1" si="952"/>
        <v>2</v>
      </c>
      <c r="J470" s="48">
        <f t="shared" ca="1" si="952"/>
        <v>0</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6</v>
      </c>
      <c r="C471" s="70">
        <f t="shared" ca="1" si="912"/>
        <v>42847</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1" s="48">
        <f t="shared" ref="E471:AJ471" ca="1" si="954">MAX(0,D471-(IF(SamplesOrEstimateFlag = "Data", INDEX(Samples,RANDBETWEEN(1, TotalCount), 0), RANDBETWEEN(ThroughputLowEstimate,ThroughputHighEstimate))))</f>
        <v>12</v>
      </c>
      <c r="F471" s="48">
        <f t="shared" ca="1" si="954"/>
        <v>9</v>
      </c>
      <c r="G471" s="48">
        <f t="shared" ca="1" si="954"/>
        <v>7</v>
      </c>
      <c r="H471" s="48">
        <f t="shared" ca="1" si="954"/>
        <v>4</v>
      </c>
      <c r="I471" s="48">
        <f t="shared" ca="1" si="954"/>
        <v>2</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6</v>
      </c>
      <c r="C472" s="70">
        <f t="shared" ca="1" si="912"/>
        <v>42847</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2" s="48">
        <f t="shared" ref="E472:AJ472" ca="1" si="956">MAX(0,D472-(IF(SamplesOrEstimateFlag = "Data", INDEX(Samples,RANDBETWEEN(1, TotalCount), 0), RANDBETWEEN(ThroughputLowEstimate,ThroughputHighEstimate))))</f>
        <v>10</v>
      </c>
      <c r="F472" s="48">
        <f t="shared" ca="1" si="956"/>
        <v>8</v>
      </c>
      <c r="G472" s="48">
        <f t="shared" ca="1" si="956"/>
        <v>6</v>
      </c>
      <c r="H472" s="48">
        <f t="shared" ca="1" si="956"/>
        <v>4</v>
      </c>
      <c r="I472" s="48">
        <f t="shared" ca="1" si="956"/>
        <v>2</v>
      </c>
      <c r="J472" s="48">
        <f t="shared" ca="1" si="956"/>
        <v>0</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5</v>
      </c>
      <c r="C473" s="70">
        <f t="shared" ca="1" si="912"/>
        <v>42840</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3" s="48">
        <f t="shared" ref="E473:AJ473" ca="1" si="958">MAX(0,D473-(IF(SamplesOrEstimateFlag = "Data", INDEX(Samples,RANDBETWEEN(1, TotalCount), 0), RANDBETWEEN(ThroughputLowEstimate,ThroughputHighEstimate))))</f>
        <v>8</v>
      </c>
      <c r="F473" s="48">
        <f t="shared" ca="1" si="958"/>
        <v>6</v>
      </c>
      <c r="G473" s="48">
        <f t="shared" ca="1" si="958"/>
        <v>3</v>
      </c>
      <c r="H473" s="48">
        <f t="shared" ca="1" si="958"/>
        <v>1</v>
      </c>
      <c r="I473" s="48">
        <f t="shared" ca="1" si="958"/>
        <v>0</v>
      </c>
      <c r="J473" s="48">
        <f t="shared" ca="1" si="958"/>
        <v>0</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5</v>
      </c>
      <c r="C474" s="70">
        <f t="shared" ca="1" si="912"/>
        <v>42840</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4" s="48">
        <f t="shared" ref="E474:AJ474" ca="1" si="960">MAX(0,D474-(IF(SamplesOrEstimateFlag = "Data", INDEX(Samples,RANDBETWEEN(1, TotalCount), 0), RANDBETWEEN(ThroughputLowEstimate,ThroughputHighEstimate))))</f>
        <v>9</v>
      </c>
      <c r="F474" s="48">
        <f t="shared" ca="1" si="960"/>
        <v>7</v>
      </c>
      <c r="G474" s="48">
        <f t="shared" ca="1" si="960"/>
        <v>5</v>
      </c>
      <c r="H474" s="48">
        <f t="shared" ca="1" si="960"/>
        <v>2</v>
      </c>
      <c r="I474" s="48">
        <f t="shared" ca="1" si="960"/>
        <v>0</v>
      </c>
      <c r="J474" s="48">
        <f t="shared" ca="1" si="960"/>
        <v>0</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5</v>
      </c>
      <c r="C475" s="70">
        <f t="shared" ca="1" si="912"/>
        <v>42840</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5" s="48">
        <f t="shared" ref="E475:AJ475" ca="1" si="962">MAX(0,D475-(IF(SamplesOrEstimateFlag = "Data", INDEX(Samples,RANDBETWEEN(1, TotalCount), 0), RANDBETWEEN(ThroughputLowEstimate,ThroughputHighEstimate))))</f>
        <v>10</v>
      </c>
      <c r="F475" s="48">
        <f t="shared" ca="1" si="962"/>
        <v>7</v>
      </c>
      <c r="G475" s="48">
        <f t="shared" ca="1" si="962"/>
        <v>4</v>
      </c>
      <c r="H475" s="48">
        <f t="shared" ca="1" si="962"/>
        <v>1</v>
      </c>
      <c r="I475" s="48">
        <f t="shared" ca="1" si="962"/>
        <v>0</v>
      </c>
      <c r="J475" s="48">
        <f t="shared" ca="1" si="962"/>
        <v>0</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4</v>
      </c>
      <c r="C476" s="70">
        <f t="shared" ca="1" si="912"/>
        <v>42833</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6" s="48">
        <f t="shared" ref="E476:AJ476" ca="1" si="964">MAX(0,D476-(IF(SamplesOrEstimateFlag = "Data", INDEX(Samples,RANDBETWEEN(1, TotalCount), 0), RANDBETWEEN(ThroughputLowEstimate,ThroughputHighEstimate))))</f>
        <v>8</v>
      </c>
      <c r="F476" s="48">
        <f t="shared" ca="1" si="964"/>
        <v>6</v>
      </c>
      <c r="G476" s="48">
        <f t="shared" ca="1" si="964"/>
        <v>3</v>
      </c>
      <c r="H476" s="48">
        <f t="shared" ca="1" si="964"/>
        <v>0</v>
      </c>
      <c r="I476" s="48">
        <f t="shared" ca="1" si="964"/>
        <v>0</v>
      </c>
      <c r="J476" s="48">
        <f t="shared" ca="1" si="964"/>
        <v>0</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5</v>
      </c>
      <c r="C477" s="70">
        <f t="shared" ca="1" si="912"/>
        <v>42840</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7" s="48">
        <f t="shared" ref="E477:AJ477" ca="1" si="966">MAX(0,D477-(IF(SamplesOrEstimateFlag = "Data", INDEX(Samples,RANDBETWEEN(1, TotalCount), 0), RANDBETWEEN(ThroughputLowEstimate,ThroughputHighEstimate))))</f>
        <v>9</v>
      </c>
      <c r="F477" s="48">
        <f t="shared" ca="1" si="966"/>
        <v>6</v>
      </c>
      <c r="G477" s="48">
        <f t="shared" ca="1" si="966"/>
        <v>4</v>
      </c>
      <c r="H477" s="48">
        <f t="shared" ca="1" si="966"/>
        <v>1</v>
      </c>
      <c r="I477" s="48">
        <f t="shared" ca="1" si="966"/>
        <v>0</v>
      </c>
      <c r="J477" s="48">
        <f t="shared" ca="1" si="966"/>
        <v>0</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4</v>
      </c>
      <c r="C478" s="70">
        <f t="shared" ca="1" si="912"/>
        <v>42833</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8" s="48">
        <f t="shared" ref="E478:AJ478" ca="1" si="968">MAX(0,D478-(IF(SamplesOrEstimateFlag = "Data", INDEX(Samples,RANDBETWEEN(1, TotalCount), 0), RANDBETWEEN(ThroughputLowEstimate,ThroughputHighEstimate))))</f>
        <v>7</v>
      </c>
      <c r="F478" s="48">
        <f t="shared" ca="1" si="968"/>
        <v>4</v>
      </c>
      <c r="G478" s="48">
        <f t="shared" ca="1" si="968"/>
        <v>1</v>
      </c>
      <c r="H478" s="48">
        <f t="shared" ca="1" si="968"/>
        <v>0</v>
      </c>
      <c r="I478" s="48">
        <f t="shared" ca="1" si="968"/>
        <v>0</v>
      </c>
      <c r="J478" s="48">
        <f t="shared" ca="1" si="968"/>
        <v>0</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6</v>
      </c>
      <c r="C479" s="70">
        <f t="shared" ca="1" si="912"/>
        <v>42847</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9" s="48">
        <f t="shared" ref="E479:AJ479" ca="1" si="970">MAX(0,D479-(IF(SamplesOrEstimateFlag = "Data", INDEX(Samples,RANDBETWEEN(1, TotalCount), 0), RANDBETWEEN(ThroughputLowEstimate,ThroughputHighEstimate))))</f>
        <v>11</v>
      </c>
      <c r="F479" s="48">
        <f t="shared" ca="1" si="970"/>
        <v>9</v>
      </c>
      <c r="G479" s="48">
        <f t="shared" ca="1" si="970"/>
        <v>6</v>
      </c>
      <c r="H479" s="48">
        <f t="shared" ca="1" si="970"/>
        <v>4</v>
      </c>
      <c r="I479" s="48">
        <f t="shared" ca="1" si="970"/>
        <v>2</v>
      </c>
      <c r="J479" s="48">
        <f t="shared" ca="1" si="970"/>
        <v>0</v>
      </c>
      <c r="K479" s="48">
        <f t="shared" ca="1" si="970"/>
        <v>0</v>
      </c>
      <c r="L479" s="48">
        <f t="shared" ca="1" si="970"/>
        <v>0</v>
      </c>
      <c r="M479" s="48">
        <f t="shared" ca="1" si="970"/>
        <v>0</v>
      </c>
      <c r="N479" s="48">
        <f t="shared" ca="1" si="970"/>
        <v>0</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6</v>
      </c>
      <c r="C480" s="70">
        <f t="shared" ca="1" si="912"/>
        <v>42847</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80" s="48">
        <f t="shared" ref="E480:AJ480" ca="1" si="972">MAX(0,D480-(IF(SamplesOrEstimateFlag = "Data", INDEX(Samples,RANDBETWEEN(1, TotalCount), 0), RANDBETWEEN(ThroughputLowEstimate,ThroughputHighEstimate))))</f>
        <v>13</v>
      </c>
      <c r="F480" s="48">
        <f t="shared" ca="1" si="972"/>
        <v>10</v>
      </c>
      <c r="G480" s="48">
        <f t="shared" ca="1" si="972"/>
        <v>8</v>
      </c>
      <c r="H480" s="48">
        <f t="shared" ca="1" si="972"/>
        <v>5</v>
      </c>
      <c r="I480" s="48">
        <f t="shared" ca="1" si="972"/>
        <v>2</v>
      </c>
      <c r="J480" s="48">
        <f t="shared" ca="1" si="972"/>
        <v>0</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7</v>
      </c>
      <c r="C481" s="70">
        <f t="shared" ca="1" si="912"/>
        <v>42854</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81" s="48">
        <f t="shared" ref="E481:AJ481" ca="1" si="974">MAX(0,D481-(IF(SamplesOrEstimateFlag = "Data", INDEX(Samples,RANDBETWEEN(1, TotalCount), 0), RANDBETWEEN(ThroughputLowEstimate,ThroughputHighEstimate))))</f>
        <v>14</v>
      </c>
      <c r="F481" s="48">
        <f t="shared" ca="1" si="974"/>
        <v>11</v>
      </c>
      <c r="G481" s="48">
        <f t="shared" ca="1" si="974"/>
        <v>9</v>
      </c>
      <c r="H481" s="48">
        <f t="shared" ca="1" si="974"/>
        <v>7</v>
      </c>
      <c r="I481" s="48">
        <f t="shared" ca="1" si="974"/>
        <v>4</v>
      </c>
      <c r="J481" s="48">
        <f t="shared" ca="1" si="974"/>
        <v>2</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5</v>
      </c>
      <c r="C482" s="70">
        <f t="shared" ca="1" si="912"/>
        <v>42840</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2" s="48">
        <f t="shared" ref="E482:AJ482" ca="1" si="976">MAX(0,D482-(IF(SamplesOrEstimateFlag = "Data", INDEX(Samples,RANDBETWEEN(1, TotalCount), 0), RANDBETWEEN(ThroughputLowEstimate,ThroughputHighEstimate))))</f>
        <v>8</v>
      </c>
      <c r="F482" s="48">
        <f t="shared" ca="1" si="976"/>
        <v>5</v>
      </c>
      <c r="G482" s="48">
        <f t="shared" ca="1" si="976"/>
        <v>3</v>
      </c>
      <c r="H482" s="48">
        <f t="shared" ca="1" si="976"/>
        <v>1</v>
      </c>
      <c r="I482" s="48">
        <f t="shared" ca="1" si="976"/>
        <v>0</v>
      </c>
      <c r="J482" s="48">
        <f t="shared" ca="1" si="976"/>
        <v>0</v>
      </c>
      <c r="K482" s="48">
        <f t="shared" ca="1" si="976"/>
        <v>0</v>
      </c>
      <c r="L482" s="48">
        <f t="shared" ca="1" si="976"/>
        <v>0</v>
      </c>
      <c r="M482" s="48">
        <f t="shared" ca="1" si="976"/>
        <v>0</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6</v>
      </c>
      <c r="C483" s="70">
        <f t="shared" ca="1" si="912"/>
        <v>42847</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3" s="48">
        <f t="shared" ref="E483:AJ483" ca="1" si="978">MAX(0,D483-(IF(SamplesOrEstimateFlag = "Data", INDEX(Samples,RANDBETWEEN(1, TotalCount), 0), RANDBETWEEN(ThroughputLowEstimate,ThroughputHighEstimate))))</f>
        <v>13</v>
      </c>
      <c r="F483" s="48">
        <f t="shared" ca="1" si="978"/>
        <v>10</v>
      </c>
      <c r="G483" s="48">
        <f t="shared" ca="1" si="978"/>
        <v>7</v>
      </c>
      <c r="H483" s="48">
        <f t="shared" ca="1" si="978"/>
        <v>5</v>
      </c>
      <c r="I483" s="48">
        <f t="shared" ca="1" si="978"/>
        <v>2</v>
      </c>
      <c r="J483" s="48">
        <f t="shared" ca="1" si="978"/>
        <v>0</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6</v>
      </c>
      <c r="C484" s="70">
        <f t="shared" ca="1" si="912"/>
        <v>42847</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4" s="48">
        <f t="shared" ref="E484:AJ484" ca="1" si="980">MAX(0,D484-(IF(SamplesOrEstimateFlag = "Data", INDEX(Samples,RANDBETWEEN(1, TotalCount), 0), RANDBETWEEN(ThroughputLowEstimate,ThroughputHighEstimate))))</f>
        <v>10</v>
      </c>
      <c r="F484" s="48">
        <f t="shared" ca="1" si="980"/>
        <v>8</v>
      </c>
      <c r="G484" s="48">
        <f t="shared" ca="1" si="980"/>
        <v>6</v>
      </c>
      <c r="H484" s="48">
        <f t="shared" ca="1" si="980"/>
        <v>4</v>
      </c>
      <c r="I484" s="48">
        <f t="shared" ca="1" si="980"/>
        <v>2</v>
      </c>
      <c r="J484" s="48">
        <f t="shared" ca="1" si="980"/>
        <v>0</v>
      </c>
      <c r="K484" s="48">
        <f t="shared" ca="1" si="980"/>
        <v>0</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5</v>
      </c>
      <c r="C485" s="70">
        <f t="shared" ca="1" si="912"/>
        <v>42840</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5" s="48">
        <f t="shared" ref="E485:AJ485" ca="1" si="982">MAX(0,D485-(IF(SamplesOrEstimateFlag = "Data", INDEX(Samples,RANDBETWEEN(1, TotalCount), 0), RANDBETWEEN(ThroughputLowEstimate,ThroughputHighEstimate))))</f>
        <v>9</v>
      </c>
      <c r="F485" s="48">
        <f t="shared" ca="1" si="982"/>
        <v>6</v>
      </c>
      <c r="G485" s="48">
        <f t="shared" ca="1" si="982"/>
        <v>4</v>
      </c>
      <c r="H485" s="48">
        <f t="shared" ca="1" si="982"/>
        <v>2</v>
      </c>
      <c r="I485" s="48">
        <f t="shared" ca="1" si="982"/>
        <v>0</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5</v>
      </c>
      <c r="C486" s="70">
        <f t="shared" ca="1" si="912"/>
        <v>42840</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6" s="48">
        <f t="shared" ref="E486:AJ486" ca="1" si="984">MAX(0,D486-(IF(SamplesOrEstimateFlag = "Data", INDEX(Samples,RANDBETWEEN(1, TotalCount), 0), RANDBETWEEN(ThroughputLowEstimate,ThroughputHighEstimate))))</f>
        <v>10</v>
      </c>
      <c r="F486" s="48">
        <f t="shared" ca="1" si="984"/>
        <v>8</v>
      </c>
      <c r="G486" s="48">
        <f t="shared" ca="1" si="984"/>
        <v>5</v>
      </c>
      <c r="H486" s="48">
        <f t="shared" ca="1" si="984"/>
        <v>3</v>
      </c>
      <c r="I486" s="48">
        <f t="shared" ca="1" si="984"/>
        <v>0</v>
      </c>
      <c r="J486" s="48">
        <f t="shared" ca="1" si="984"/>
        <v>0</v>
      </c>
      <c r="K486" s="48">
        <f t="shared" ca="1" si="984"/>
        <v>0</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4</v>
      </c>
      <c r="C487" s="70">
        <f t="shared" ca="1" si="912"/>
        <v>42833</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7" s="48">
        <f t="shared" ref="E487:AJ487" ca="1" si="986">MAX(0,D487-(IF(SamplesOrEstimateFlag = "Data", INDEX(Samples,RANDBETWEEN(1, TotalCount), 0), RANDBETWEEN(ThroughputLowEstimate,ThroughputHighEstimate))))</f>
        <v>8</v>
      </c>
      <c r="F487" s="48">
        <f t="shared" ca="1" si="986"/>
        <v>5</v>
      </c>
      <c r="G487" s="48">
        <f t="shared" ca="1" si="986"/>
        <v>3</v>
      </c>
      <c r="H487" s="48">
        <f t="shared" ca="1" si="986"/>
        <v>0</v>
      </c>
      <c r="I487" s="48">
        <f t="shared" ca="1" si="986"/>
        <v>0</v>
      </c>
      <c r="J487" s="48">
        <f t="shared" ca="1" si="986"/>
        <v>0</v>
      </c>
      <c r="K487" s="48">
        <f t="shared" ca="1" si="986"/>
        <v>0</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5</v>
      </c>
      <c r="C488" s="70">
        <f t="shared" ca="1" si="912"/>
        <v>42840</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8" s="48">
        <f t="shared" ref="E488:AJ488" ca="1" si="988">MAX(0,D488-(IF(SamplesOrEstimateFlag = "Data", INDEX(Samples,RANDBETWEEN(1, TotalCount), 0), RANDBETWEEN(ThroughputLowEstimate,ThroughputHighEstimate))))</f>
        <v>9</v>
      </c>
      <c r="F488" s="48">
        <f t="shared" ca="1" si="988"/>
        <v>7</v>
      </c>
      <c r="G488" s="48">
        <f t="shared" ca="1" si="988"/>
        <v>5</v>
      </c>
      <c r="H488" s="48">
        <f t="shared" ca="1" si="988"/>
        <v>2</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7</v>
      </c>
      <c r="C489" s="70">
        <f t="shared" ca="1" si="912"/>
        <v>42854</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89" s="48">
        <f t="shared" ref="E489:AJ489" ca="1" si="990">MAX(0,D489-(IF(SamplesOrEstimateFlag = "Data", INDEX(Samples,RANDBETWEEN(1, TotalCount), 0), RANDBETWEEN(ThroughputLowEstimate,ThroughputHighEstimate))))</f>
        <v>14</v>
      </c>
      <c r="F489" s="48">
        <f t="shared" ca="1" si="990"/>
        <v>11</v>
      </c>
      <c r="G489" s="48">
        <f t="shared" ca="1" si="990"/>
        <v>8</v>
      </c>
      <c r="H489" s="48">
        <f t="shared" ca="1" si="990"/>
        <v>6</v>
      </c>
      <c r="I489" s="48">
        <f t="shared" ca="1" si="990"/>
        <v>4</v>
      </c>
      <c r="J489" s="48">
        <f t="shared" ca="1" si="990"/>
        <v>1</v>
      </c>
      <c r="K489" s="48">
        <f t="shared" ca="1" si="990"/>
        <v>0</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6</v>
      </c>
      <c r="C490" s="70">
        <f t="shared" ca="1" si="912"/>
        <v>42847</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0" s="48">
        <f t="shared" ref="E490:AJ490" ca="1" si="992">MAX(0,D490-(IF(SamplesOrEstimateFlag = "Data", INDEX(Samples,RANDBETWEEN(1, TotalCount), 0), RANDBETWEEN(ThroughputLowEstimate,ThroughputHighEstimate))))</f>
        <v>12</v>
      </c>
      <c r="F490" s="48">
        <f t="shared" ca="1" si="992"/>
        <v>10</v>
      </c>
      <c r="G490" s="48">
        <f t="shared" ca="1" si="992"/>
        <v>7</v>
      </c>
      <c r="H490" s="48">
        <f t="shared" ca="1" si="992"/>
        <v>5</v>
      </c>
      <c r="I490" s="48">
        <f t="shared" ca="1" si="992"/>
        <v>2</v>
      </c>
      <c r="J490" s="48">
        <f t="shared" ca="1" si="992"/>
        <v>0</v>
      </c>
      <c r="K490" s="48">
        <f t="shared" ca="1" si="992"/>
        <v>0</v>
      </c>
      <c r="L490" s="48">
        <f t="shared" ca="1" si="992"/>
        <v>0</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5</v>
      </c>
      <c r="C491" s="70">
        <f t="shared" ca="1" si="912"/>
        <v>42840</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1" s="48">
        <f t="shared" ref="E491:AJ491" ca="1" si="994">MAX(0,D491-(IF(SamplesOrEstimateFlag = "Data", INDEX(Samples,RANDBETWEEN(1, TotalCount), 0), RANDBETWEEN(ThroughputLowEstimate,ThroughputHighEstimate))))</f>
        <v>8</v>
      </c>
      <c r="F491" s="48">
        <f t="shared" ca="1" si="994"/>
        <v>6</v>
      </c>
      <c r="G491" s="48">
        <f t="shared" ca="1" si="994"/>
        <v>4</v>
      </c>
      <c r="H491" s="48">
        <f t="shared" ca="1" si="994"/>
        <v>1</v>
      </c>
      <c r="I491" s="48">
        <f t="shared" ca="1" si="994"/>
        <v>0</v>
      </c>
      <c r="J491" s="48">
        <f t="shared" ca="1" si="994"/>
        <v>0</v>
      </c>
      <c r="K491" s="48">
        <f t="shared" ca="1" si="994"/>
        <v>0</v>
      </c>
      <c r="L491" s="48">
        <f t="shared" ca="1" si="994"/>
        <v>0</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6</v>
      </c>
      <c r="C492" s="70">
        <f t="shared" ca="1" si="912"/>
        <v>42847</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2" s="48">
        <f t="shared" ref="E492:AJ492" ca="1" si="996">MAX(0,D492-(IF(SamplesOrEstimateFlag = "Data", INDEX(Samples,RANDBETWEEN(1, TotalCount), 0), RANDBETWEEN(ThroughputLowEstimate,ThroughputHighEstimate))))</f>
        <v>12</v>
      </c>
      <c r="F492" s="48">
        <f t="shared" ca="1" si="996"/>
        <v>10</v>
      </c>
      <c r="G492" s="48">
        <f t="shared" ca="1" si="996"/>
        <v>7</v>
      </c>
      <c r="H492" s="48">
        <f t="shared" ca="1" si="996"/>
        <v>4</v>
      </c>
      <c r="I492" s="48">
        <f t="shared" ca="1" si="996"/>
        <v>2</v>
      </c>
      <c r="J492" s="48">
        <f t="shared" ca="1" si="996"/>
        <v>0</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4</v>
      </c>
      <c r="C493" s="70">
        <f t="shared" ca="1" si="912"/>
        <v>42833</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3" s="48">
        <f t="shared" ref="E493:AJ493" ca="1" si="998">MAX(0,D493-(IF(SamplesOrEstimateFlag = "Data", INDEX(Samples,RANDBETWEEN(1, TotalCount), 0), RANDBETWEEN(ThroughputLowEstimate,ThroughputHighEstimate))))</f>
        <v>8</v>
      </c>
      <c r="F493" s="48">
        <f t="shared" ca="1" si="998"/>
        <v>5</v>
      </c>
      <c r="G493" s="48">
        <f t="shared" ca="1" si="998"/>
        <v>2</v>
      </c>
      <c r="H493" s="48">
        <f t="shared" ca="1" si="998"/>
        <v>0</v>
      </c>
      <c r="I493" s="48">
        <f t="shared" ca="1" si="998"/>
        <v>0</v>
      </c>
      <c r="J493" s="48">
        <f t="shared" ca="1" si="998"/>
        <v>0</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5</v>
      </c>
      <c r="C494" s="70">
        <f t="shared" ca="1" si="912"/>
        <v>42840</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4" s="48">
        <f t="shared" ref="E494:AJ494" ca="1" si="1000">MAX(0,D494-(IF(SamplesOrEstimateFlag = "Data", INDEX(Samples,RANDBETWEEN(1, TotalCount), 0), RANDBETWEEN(ThroughputLowEstimate,ThroughputHighEstimate))))</f>
        <v>8</v>
      </c>
      <c r="F494" s="48">
        <f t="shared" ca="1" si="1000"/>
        <v>5</v>
      </c>
      <c r="G494" s="48">
        <f t="shared" ca="1" si="1000"/>
        <v>3</v>
      </c>
      <c r="H494" s="48">
        <f t="shared" ca="1" si="1000"/>
        <v>1</v>
      </c>
      <c r="I494" s="48">
        <f t="shared" ca="1" si="1000"/>
        <v>0</v>
      </c>
      <c r="J494" s="48">
        <f t="shared" ca="1" si="1000"/>
        <v>0</v>
      </c>
      <c r="K494" s="48">
        <f t="shared" ca="1" si="1000"/>
        <v>0</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5</v>
      </c>
      <c r="C495" s="70">
        <f t="shared" ca="1" si="912"/>
        <v>42840</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5" s="48">
        <f t="shared" ref="E495:AJ495" ca="1" si="1002">MAX(0,D495-(IF(SamplesOrEstimateFlag = "Data", INDEX(Samples,RANDBETWEEN(1, TotalCount), 0), RANDBETWEEN(ThroughputLowEstimate,ThroughputHighEstimate))))</f>
        <v>10</v>
      </c>
      <c r="F495" s="48">
        <f t="shared" ca="1" si="1002"/>
        <v>7</v>
      </c>
      <c r="G495" s="48">
        <f t="shared" ca="1" si="1002"/>
        <v>4</v>
      </c>
      <c r="H495" s="48">
        <f t="shared" ca="1" si="1002"/>
        <v>2</v>
      </c>
      <c r="I495" s="48">
        <f t="shared" ca="1" si="1002"/>
        <v>0</v>
      </c>
      <c r="J495" s="48">
        <f t="shared" ca="1" si="1002"/>
        <v>0</v>
      </c>
      <c r="K495" s="48">
        <f t="shared" ca="1" si="1002"/>
        <v>0</v>
      </c>
      <c r="L495" s="48">
        <f t="shared" ca="1" si="1002"/>
        <v>0</v>
      </c>
      <c r="M495" s="48">
        <f t="shared" ca="1" si="1002"/>
        <v>0</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4</v>
      </c>
      <c r="C496" s="70">
        <f t="shared" ca="1" si="912"/>
        <v>42833</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6" s="48">
        <f t="shared" ref="E496:AJ496" ca="1" si="1004">MAX(0,D496-(IF(SamplesOrEstimateFlag = "Data", INDEX(Samples,RANDBETWEEN(1, TotalCount), 0), RANDBETWEEN(ThroughputLowEstimate,ThroughputHighEstimate))))</f>
        <v>8</v>
      </c>
      <c r="F496" s="48">
        <f t="shared" ca="1" si="1004"/>
        <v>5</v>
      </c>
      <c r="G496" s="48">
        <f t="shared" ca="1" si="1004"/>
        <v>2</v>
      </c>
      <c r="H496" s="48">
        <f t="shared" ca="1" si="1004"/>
        <v>0</v>
      </c>
      <c r="I496" s="48">
        <f t="shared" ca="1" si="1004"/>
        <v>0</v>
      </c>
      <c r="J496" s="48">
        <f t="shared" ca="1" si="1004"/>
        <v>0</v>
      </c>
      <c r="K496" s="48">
        <f t="shared" ca="1" si="1004"/>
        <v>0</v>
      </c>
      <c r="L496" s="48">
        <f t="shared" ca="1" si="1004"/>
        <v>0</v>
      </c>
      <c r="M496" s="48">
        <f t="shared" ca="1" si="1004"/>
        <v>0</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5</v>
      </c>
      <c r="C497" s="70">
        <f t="shared" ca="1" si="912"/>
        <v>42840</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7" s="48">
        <f t="shared" ref="E497:AJ497" ca="1" si="1006">MAX(0,D497-(IF(SamplesOrEstimateFlag = "Data", INDEX(Samples,RANDBETWEEN(1, TotalCount), 0), RANDBETWEEN(ThroughputLowEstimate,ThroughputHighEstimate))))</f>
        <v>8</v>
      </c>
      <c r="F497" s="48">
        <f t="shared" ca="1" si="1006"/>
        <v>6</v>
      </c>
      <c r="G497" s="48">
        <f t="shared" ca="1" si="1006"/>
        <v>4</v>
      </c>
      <c r="H497" s="48">
        <f t="shared" ca="1" si="1006"/>
        <v>2</v>
      </c>
      <c r="I497" s="48">
        <f t="shared" ca="1" si="1006"/>
        <v>0</v>
      </c>
      <c r="J497" s="48">
        <f t="shared" ca="1" si="1006"/>
        <v>0</v>
      </c>
      <c r="K497" s="48">
        <f t="shared" ca="1" si="1006"/>
        <v>0</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4</v>
      </c>
      <c r="C498" s="70">
        <f t="shared" ca="1" si="912"/>
        <v>42833</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8" s="48">
        <f t="shared" ref="E498:AJ498" ca="1" si="1008">MAX(0,D498-(IF(SamplesOrEstimateFlag = "Data", INDEX(Samples,RANDBETWEEN(1, TotalCount), 0), RANDBETWEEN(ThroughputLowEstimate,ThroughputHighEstimate))))</f>
        <v>9</v>
      </c>
      <c r="F498" s="48">
        <f t="shared" ca="1" si="1008"/>
        <v>6</v>
      </c>
      <c r="G498" s="48">
        <f t="shared" ca="1" si="1008"/>
        <v>3</v>
      </c>
      <c r="H498" s="48">
        <f t="shared" ca="1" si="1008"/>
        <v>0</v>
      </c>
      <c r="I498" s="48">
        <f t="shared" ca="1" si="1008"/>
        <v>0</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5</v>
      </c>
      <c r="C499" s="70">
        <f t="shared" ca="1" si="912"/>
        <v>42840</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9" s="48">
        <f t="shared" ref="E499:AJ499" ca="1" si="1010">MAX(0,D499-(IF(SamplesOrEstimateFlag = "Data", INDEX(Samples,RANDBETWEEN(1, TotalCount), 0), RANDBETWEEN(ThroughputLowEstimate,ThroughputHighEstimate))))</f>
        <v>8</v>
      </c>
      <c r="F499" s="48">
        <f t="shared" ca="1" si="1010"/>
        <v>6</v>
      </c>
      <c r="G499" s="48">
        <f t="shared" ca="1" si="1010"/>
        <v>4</v>
      </c>
      <c r="H499" s="48">
        <f t="shared" ca="1" si="1010"/>
        <v>1</v>
      </c>
      <c r="I499" s="48">
        <f t="shared" ca="1" si="1010"/>
        <v>0</v>
      </c>
      <c r="J499" s="48">
        <f t="shared" ca="1" si="1010"/>
        <v>0</v>
      </c>
      <c r="K499" s="48">
        <f t="shared" ca="1" si="1010"/>
        <v>0</v>
      </c>
      <c r="L499" s="48">
        <f t="shared" ca="1" si="1010"/>
        <v>0</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5</v>
      </c>
      <c r="C500" s="70">
        <f t="shared" ca="1" si="912"/>
        <v>42840</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0" s="48">
        <f t="shared" ref="E500:AJ500" ca="1" si="1012">MAX(0,D500-(IF(SamplesOrEstimateFlag = "Data", INDEX(Samples,RANDBETWEEN(1, TotalCount), 0), RANDBETWEEN(ThroughputLowEstimate,ThroughputHighEstimate))))</f>
        <v>9</v>
      </c>
      <c r="F500" s="48">
        <f t="shared" ca="1" si="1012"/>
        <v>7</v>
      </c>
      <c r="G500" s="48">
        <f t="shared" ca="1" si="1012"/>
        <v>5</v>
      </c>
      <c r="H500" s="48">
        <f t="shared" ca="1" si="1012"/>
        <v>3</v>
      </c>
      <c r="I500" s="48">
        <f t="shared" ca="1" si="1012"/>
        <v>0</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5</v>
      </c>
      <c r="C501" s="70">
        <f t="shared" ca="1" si="912"/>
        <v>42840</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1" s="48">
        <f t="shared" ref="E501:AJ501" ca="1" si="1014">MAX(0,D501-(IF(SamplesOrEstimateFlag = "Data", INDEX(Samples,RANDBETWEEN(1, TotalCount), 0), RANDBETWEEN(ThroughputLowEstimate,ThroughputHighEstimate))))</f>
        <v>10</v>
      </c>
      <c r="F501" s="48">
        <f t="shared" ca="1" si="1014"/>
        <v>7</v>
      </c>
      <c r="G501" s="48">
        <f t="shared" ca="1" si="1014"/>
        <v>4</v>
      </c>
      <c r="H501" s="48">
        <f t="shared" ca="1" si="1014"/>
        <v>2</v>
      </c>
      <c r="I501" s="48">
        <f t="shared" ca="1" si="1014"/>
        <v>0</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5</v>
      </c>
      <c r="C502" s="70">
        <f t="shared" ca="1" si="912"/>
        <v>42840</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02" s="48">
        <f t="shared" ref="E502:AJ502" ca="1" si="1016">MAX(0,D502-(IF(SamplesOrEstimateFlag = "Data", INDEX(Samples,RANDBETWEEN(1, TotalCount), 0), RANDBETWEEN(ThroughputLowEstimate,ThroughputHighEstimate))))</f>
        <v>11</v>
      </c>
      <c r="F502" s="48">
        <f t="shared" ca="1" si="1016"/>
        <v>8</v>
      </c>
      <c r="G502" s="48">
        <f t="shared" ca="1" si="1016"/>
        <v>5</v>
      </c>
      <c r="H502" s="48">
        <f t="shared" ca="1" si="1016"/>
        <v>3</v>
      </c>
      <c r="I502" s="48">
        <f t="shared" ca="1" si="1016"/>
        <v>0</v>
      </c>
      <c r="J502" s="48">
        <f t="shared" ca="1" si="1016"/>
        <v>0</v>
      </c>
      <c r="K502" s="48">
        <f t="shared" ca="1" si="1016"/>
        <v>0</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5</v>
      </c>
      <c r="C503" s="70">
        <f t="shared" ca="1" si="912"/>
        <v>42840</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3" s="48">
        <f t="shared" ref="E503:AJ503" ca="1" si="1018">MAX(0,D503-(IF(SamplesOrEstimateFlag = "Data", INDEX(Samples,RANDBETWEEN(1, TotalCount), 0), RANDBETWEEN(ThroughputLowEstimate,ThroughputHighEstimate))))</f>
        <v>10</v>
      </c>
      <c r="F503" s="48">
        <f t="shared" ca="1" si="1018"/>
        <v>7</v>
      </c>
      <c r="G503" s="48">
        <f t="shared" ca="1" si="1018"/>
        <v>5</v>
      </c>
      <c r="H503" s="48">
        <f t="shared" ca="1" si="1018"/>
        <v>2</v>
      </c>
      <c r="I503" s="48">
        <f t="shared" ca="1" si="1018"/>
        <v>0</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election activeCell="E22" sqref="E22"/>
    </sheetView>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13</v>
      </c>
      <c r="C2" s="48">
        <f ca="1">SUM($P2:S2)</f>
        <v>9</v>
      </c>
      <c r="D2" s="48">
        <f ca="1">SUM(P2:W2)</f>
        <v>18</v>
      </c>
      <c r="E2" s="48">
        <f ca="1">SUM(P2:AA2)</f>
        <v>27</v>
      </c>
      <c r="F2" s="48">
        <f ca="1">SUM(P2:AE2)</f>
        <v>38</v>
      </c>
      <c r="G2" s="48">
        <f ca="1">SUM(P2:AI2)</f>
        <v>47</v>
      </c>
      <c r="H2" s="48">
        <f ca="1">SUM(P2:AM2)</f>
        <v>57</v>
      </c>
      <c r="I2" s="48">
        <f ca="1">SUM(P2:AQ2)</f>
        <v>65</v>
      </c>
      <c r="J2" s="48">
        <f ca="1">SUM(P2:AU2)</f>
        <v>75</v>
      </c>
      <c r="K2" s="48">
        <f ca="1">SUM(P2:AY2)</f>
        <v>85</v>
      </c>
      <c r="L2" s="48">
        <f ca="1">SUM(P2:BC2)</f>
        <v>95</v>
      </c>
      <c r="M2" s="48">
        <f ca="1">SUM(P2:BG2)</f>
        <v>106</v>
      </c>
      <c r="N2" s="48">
        <f ca="1">SUM(P2:BK2)</f>
        <v>116</v>
      </c>
      <c r="O2" s="48">
        <f ca="1">SUM(P2:BO2)</f>
        <v>124</v>
      </c>
      <c r="P2" s="48">
        <f t="shared" ref="P2:Y11" ca="1" si="1">MAX(1,IF(SamplesOrEstimateFlag = "Data", INDEX(Samples,RANDBETWEEN(1, TotalCount), 0), RANDBETWEEN(ThroughputLowEstimate,ThroughputHighEstimate)) / RANDBETWEEN(StorySplitRateLowEstimate,StorySplitRateHighEstimate))</f>
        <v>2</v>
      </c>
      <c r="Q2" s="48">
        <f t="shared" ca="1" si="1"/>
        <v>3</v>
      </c>
      <c r="R2" s="48">
        <f t="shared" ca="1" si="1"/>
        <v>2</v>
      </c>
      <c r="S2" s="48">
        <f t="shared" ca="1" si="1"/>
        <v>2</v>
      </c>
      <c r="T2" s="48">
        <f t="shared" ca="1" si="1"/>
        <v>2</v>
      </c>
      <c r="U2" s="48">
        <f t="shared" ca="1" si="1"/>
        <v>2</v>
      </c>
      <c r="V2" s="48">
        <f t="shared" ca="1" si="1"/>
        <v>3</v>
      </c>
      <c r="W2" s="48">
        <f t="shared" ca="1" si="1"/>
        <v>2</v>
      </c>
      <c r="X2" s="48">
        <f t="shared" ca="1" si="1"/>
        <v>2</v>
      </c>
      <c r="Y2" s="48">
        <f t="shared" ca="1" si="1"/>
        <v>2</v>
      </c>
      <c r="Z2" s="48">
        <f t="shared" ref="Z2:AI11" ca="1" si="2">MAX(1,IF(SamplesOrEstimateFlag = "Data", INDEX(Samples,RANDBETWEEN(1, TotalCount), 0), RANDBETWEEN(ThroughputLowEstimate,ThroughputHighEstimate)) / RANDBETWEEN(StorySplitRateLowEstimate,StorySplitRateHighEstimate))</f>
        <v>2</v>
      </c>
      <c r="AA2" s="48">
        <f t="shared" ca="1" si="2"/>
        <v>3</v>
      </c>
      <c r="AB2" s="48">
        <f t="shared" ca="1" si="2"/>
        <v>3</v>
      </c>
      <c r="AC2" s="48">
        <f t="shared" ca="1" si="2"/>
        <v>3</v>
      </c>
      <c r="AD2" s="48">
        <f t="shared" ca="1" si="2"/>
        <v>2</v>
      </c>
      <c r="AE2" s="48">
        <f t="shared" ca="1" si="2"/>
        <v>3</v>
      </c>
      <c r="AF2" s="48">
        <f t="shared" ca="1" si="2"/>
        <v>2</v>
      </c>
      <c r="AG2" s="48">
        <f t="shared" ca="1" si="2"/>
        <v>2</v>
      </c>
      <c r="AH2" s="48">
        <f t="shared" ca="1" si="2"/>
        <v>3</v>
      </c>
      <c r="AI2" s="48">
        <f t="shared" ca="1" si="2"/>
        <v>2</v>
      </c>
      <c r="AJ2" s="48">
        <f t="shared" ref="AJ2:AS11" ca="1" si="3">MAX(1,IF(SamplesOrEstimateFlag = "Data", INDEX(Samples,RANDBETWEEN(1, TotalCount), 0), RANDBETWEEN(ThroughputLowEstimate,ThroughputHighEstimate)) / RANDBETWEEN(StorySplitRateLowEstimate,StorySplitRateHighEstimate))</f>
        <v>2</v>
      </c>
      <c r="AK2" s="48">
        <f t="shared" ca="1" si="3"/>
        <v>3</v>
      </c>
      <c r="AL2" s="48">
        <f t="shared" ca="1" si="3"/>
        <v>3</v>
      </c>
      <c r="AM2" s="48">
        <f t="shared" ca="1" si="3"/>
        <v>2</v>
      </c>
      <c r="AN2" s="48">
        <f t="shared" ca="1" si="3"/>
        <v>2</v>
      </c>
      <c r="AO2" s="48">
        <f t="shared" ca="1" si="3"/>
        <v>2</v>
      </c>
      <c r="AP2" s="48">
        <f t="shared" ca="1" si="3"/>
        <v>2</v>
      </c>
      <c r="AQ2" s="48">
        <f t="shared" ca="1" si="3"/>
        <v>2</v>
      </c>
      <c r="AR2" s="48">
        <f t="shared" ca="1" si="3"/>
        <v>2</v>
      </c>
      <c r="AS2" s="48">
        <f t="shared" ca="1" si="3"/>
        <v>3</v>
      </c>
      <c r="AT2" s="48">
        <f t="shared" ref="AT2:BC11" ca="1" si="4">MAX(1,IF(SamplesOrEstimateFlag = "Data", INDEX(Samples,RANDBETWEEN(1, TotalCount), 0), RANDBETWEEN(ThroughputLowEstimate,ThroughputHighEstimate)) / RANDBETWEEN(StorySplitRateLowEstimate,StorySplitRateHighEstimate))</f>
        <v>3</v>
      </c>
      <c r="AU2" s="48">
        <f t="shared" ca="1" si="4"/>
        <v>2</v>
      </c>
      <c r="AV2" s="48">
        <f t="shared" ca="1" si="4"/>
        <v>3</v>
      </c>
      <c r="AW2" s="48">
        <f t="shared" ca="1" si="4"/>
        <v>2</v>
      </c>
      <c r="AX2" s="48">
        <f t="shared" ca="1" si="4"/>
        <v>2</v>
      </c>
      <c r="AY2" s="48">
        <f t="shared" ca="1" si="4"/>
        <v>3</v>
      </c>
      <c r="AZ2" s="48">
        <f t="shared" ca="1" si="4"/>
        <v>2</v>
      </c>
      <c r="BA2" s="48">
        <f t="shared" ca="1" si="4"/>
        <v>2</v>
      </c>
      <c r="BB2" s="48">
        <f t="shared" ca="1" si="4"/>
        <v>3</v>
      </c>
      <c r="BC2" s="48">
        <f t="shared" ca="1" si="4"/>
        <v>3</v>
      </c>
      <c r="BD2" s="48">
        <f t="shared" ref="BD2:BO11" ca="1" si="5">MAX(1,IF(SamplesOrEstimateFlag = "Data", INDEX(Samples,RANDBETWEEN(1, TotalCount), 0), RANDBETWEEN(ThroughputLowEstimate,ThroughputHighEstimate)) / RANDBETWEEN(StorySplitRateLowEstimate,StorySplitRateHighEstimate))</f>
        <v>3</v>
      </c>
      <c r="BE2" s="48">
        <f t="shared" ca="1" si="5"/>
        <v>3</v>
      </c>
      <c r="BF2" s="48">
        <f t="shared" ca="1" si="5"/>
        <v>3</v>
      </c>
      <c r="BG2" s="48">
        <f t="shared" ca="1" si="5"/>
        <v>2</v>
      </c>
      <c r="BH2" s="48">
        <f t="shared" ca="1" si="5"/>
        <v>3</v>
      </c>
      <c r="BI2" s="48">
        <f t="shared" ca="1" si="5"/>
        <v>2</v>
      </c>
      <c r="BJ2" s="48">
        <f t="shared" ca="1" si="5"/>
        <v>2</v>
      </c>
      <c r="BK2" s="48">
        <f t="shared" ca="1" si="5"/>
        <v>3</v>
      </c>
      <c r="BL2" s="48">
        <f t="shared" ca="1" si="5"/>
        <v>2</v>
      </c>
      <c r="BM2" s="48">
        <f t="shared" ca="1" si="5"/>
        <v>2</v>
      </c>
      <c r="BN2" s="48">
        <f t="shared" ca="1" si="5"/>
        <v>2</v>
      </c>
      <c r="BO2" s="48">
        <f t="shared" ca="1" si="5"/>
        <v>2</v>
      </c>
    </row>
    <row r="3" spans="1:67" ht="14.45" x14ac:dyDescent="0.3">
      <c r="A3" s="48">
        <v>2</v>
      </c>
      <c r="B3" s="48">
        <f t="shared" ca="1" si="0"/>
        <v>16</v>
      </c>
      <c r="C3" s="48">
        <f ca="1">SUM($P3:S3)</f>
        <v>10</v>
      </c>
      <c r="D3" s="48">
        <f t="shared" ref="D3:D66" ca="1" si="6">SUM(P3:W3)</f>
        <v>20</v>
      </c>
      <c r="E3" s="48">
        <f t="shared" ref="E3:E66" ca="1" si="7">SUM(P3:AA3)</f>
        <v>32</v>
      </c>
      <c r="F3" s="48">
        <f t="shared" ref="F3:F66" ca="1" si="8">SUM(P3:AE3)</f>
        <v>43</v>
      </c>
      <c r="G3" s="48">
        <f t="shared" ref="G3:G66" ca="1" si="9">SUM(P3:AI3)</f>
        <v>54</v>
      </c>
      <c r="H3" s="48">
        <f t="shared" ref="H3:H66" ca="1" si="10">SUM(P3:AM3)</f>
        <v>65</v>
      </c>
      <c r="I3" s="48">
        <f t="shared" ref="I3:I66" ca="1" si="11">SUM(P3:AQ3)</f>
        <v>76</v>
      </c>
      <c r="J3" s="48">
        <f t="shared" ref="J3:J66" ca="1" si="12">SUM(P3:AU3)</f>
        <v>87</v>
      </c>
      <c r="K3" s="48">
        <f t="shared" ref="K3:K66" ca="1" si="13">SUM(P3:AY3)</f>
        <v>96</v>
      </c>
      <c r="L3" s="48">
        <f t="shared" ref="L3:L66" ca="1" si="14">SUM(P3:BC3)</f>
        <v>107</v>
      </c>
      <c r="M3" s="48">
        <f t="shared" ref="M3:M66" ca="1" si="15">SUM(P3:BG3)</f>
        <v>116</v>
      </c>
      <c r="N3" s="48">
        <f t="shared" ref="N3:N66" ca="1" si="16">SUM(P3:BK3)</f>
        <v>126</v>
      </c>
      <c r="O3" s="48">
        <f t="shared" ref="O3:O66" ca="1" si="17">SUM(P3:BO3)</f>
        <v>138</v>
      </c>
      <c r="P3" s="48">
        <f t="shared" ca="1" si="1"/>
        <v>3</v>
      </c>
      <c r="Q3" s="48">
        <f t="shared" ca="1" si="1"/>
        <v>2</v>
      </c>
      <c r="R3" s="48">
        <f t="shared" ca="1" si="1"/>
        <v>2</v>
      </c>
      <c r="S3" s="48">
        <f t="shared" ca="1" si="1"/>
        <v>3</v>
      </c>
      <c r="T3" s="48">
        <f t="shared" ca="1" si="1"/>
        <v>3</v>
      </c>
      <c r="U3" s="48">
        <f t="shared" ca="1" si="1"/>
        <v>3</v>
      </c>
      <c r="V3" s="48">
        <f t="shared" ca="1" si="1"/>
        <v>2</v>
      </c>
      <c r="W3" s="48">
        <f t="shared" ca="1" si="1"/>
        <v>2</v>
      </c>
      <c r="X3" s="48">
        <f t="shared" ca="1" si="1"/>
        <v>3</v>
      </c>
      <c r="Y3" s="48">
        <f t="shared" ca="1" si="1"/>
        <v>3</v>
      </c>
      <c r="Z3" s="48">
        <f t="shared" ca="1" si="2"/>
        <v>3</v>
      </c>
      <c r="AA3" s="48">
        <f t="shared" ca="1" si="2"/>
        <v>3</v>
      </c>
      <c r="AB3" s="48">
        <f t="shared" ca="1" si="2"/>
        <v>3</v>
      </c>
      <c r="AC3" s="48">
        <f t="shared" ca="1" si="2"/>
        <v>2</v>
      </c>
      <c r="AD3" s="48">
        <f t="shared" ca="1" si="2"/>
        <v>3</v>
      </c>
      <c r="AE3" s="48">
        <f t="shared" ca="1" si="2"/>
        <v>3</v>
      </c>
      <c r="AF3" s="48">
        <f t="shared" ca="1" si="2"/>
        <v>3</v>
      </c>
      <c r="AG3" s="48">
        <f t="shared" ca="1" si="2"/>
        <v>2</v>
      </c>
      <c r="AH3" s="48">
        <f t="shared" ca="1" si="2"/>
        <v>3</v>
      </c>
      <c r="AI3" s="48">
        <f t="shared" ca="1" si="2"/>
        <v>3</v>
      </c>
      <c r="AJ3" s="48">
        <f t="shared" ca="1" si="3"/>
        <v>3</v>
      </c>
      <c r="AK3" s="48">
        <f t="shared" ca="1" si="3"/>
        <v>2</v>
      </c>
      <c r="AL3" s="48">
        <f t="shared" ca="1" si="3"/>
        <v>3</v>
      </c>
      <c r="AM3" s="48">
        <f t="shared" ca="1" si="3"/>
        <v>3</v>
      </c>
      <c r="AN3" s="48">
        <f t="shared" ca="1" si="3"/>
        <v>3</v>
      </c>
      <c r="AO3" s="48">
        <f t="shared" ca="1" si="3"/>
        <v>3</v>
      </c>
      <c r="AP3" s="48">
        <f t="shared" ca="1" si="3"/>
        <v>3</v>
      </c>
      <c r="AQ3" s="48">
        <f t="shared" ca="1" si="3"/>
        <v>2</v>
      </c>
      <c r="AR3" s="48">
        <f t="shared" ca="1" si="3"/>
        <v>3</v>
      </c>
      <c r="AS3" s="48">
        <f t="shared" ca="1" si="3"/>
        <v>3</v>
      </c>
      <c r="AT3" s="48">
        <f t="shared" ca="1" si="4"/>
        <v>2</v>
      </c>
      <c r="AU3" s="48">
        <f t="shared" ca="1" si="4"/>
        <v>3</v>
      </c>
      <c r="AV3" s="48">
        <f t="shared" ca="1" si="4"/>
        <v>3</v>
      </c>
      <c r="AW3" s="48">
        <f t="shared" ca="1" si="4"/>
        <v>2</v>
      </c>
      <c r="AX3" s="48">
        <f t="shared" ca="1" si="4"/>
        <v>2</v>
      </c>
      <c r="AY3" s="48">
        <f t="shared" ca="1" si="4"/>
        <v>2</v>
      </c>
      <c r="AZ3" s="48">
        <f t="shared" ca="1" si="4"/>
        <v>3</v>
      </c>
      <c r="BA3" s="48">
        <f t="shared" ca="1" si="4"/>
        <v>2</v>
      </c>
      <c r="BB3" s="48">
        <f t="shared" ca="1" si="4"/>
        <v>3</v>
      </c>
      <c r="BC3" s="48">
        <f t="shared" ca="1" si="4"/>
        <v>3</v>
      </c>
      <c r="BD3" s="48">
        <f t="shared" ca="1" si="5"/>
        <v>2</v>
      </c>
      <c r="BE3" s="48">
        <f t="shared" ca="1" si="5"/>
        <v>2</v>
      </c>
      <c r="BF3" s="48">
        <f t="shared" ca="1" si="5"/>
        <v>2</v>
      </c>
      <c r="BG3" s="48">
        <f t="shared" ca="1" si="5"/>
        <v>3</v>
      </c>
      <c r="BH3" s="48">
        <f t="shared" ca="1" si="5"/>
        <v>2</v>
      </c>
      <c r="BI3" s="48">
        <f t="shared" ca="1" si="5"/>
        <v>3</v>
      </c>
      <c r="BJ3" s="48">
        <f t="shared" ca="1" si="5"/>
        <v>3</v>
      </c>
      <c r="BK3" s="48">
        <f t="shared" ca="1" si="5"/>
        <v>2</v>
      </c>
      <c r="BL3" s="48">
        <f t="shared" ca="1" si="5"/>
        <v>3</v>
      </c>
      <c r="BM3" s="48">
        <f t="shared" ca="1" si="5"/>
        <v>3</v>
      </c>
      <c r="BN3" s="48">
        <f t="shared" ca="1" si="5"/>
        <v>3</v>
      </c>
      <c r="BO3" s="48">
        <f t="shared" ca="1" si="5"/>
        <v>3</v>
      </c>
    </row>
    <row r="4" spans="1:67" ht="14.45" x14ac:dyDescent="0.3">
      <c r="A4" s="48">
        <v>3</v>
      </c>
      <c r="B4" s="48">
        <f t="shared" ca="1" si="0"/>
        <v>17</v>
      </c>
      <c r="C4" s="48">
        <f ca="1">SUM($P4:S4)</f>
        <v>11</v>
      </c>
      <c r="D4" s="48">
        <f t="shared" ca="1" si="6"/>
        <v>21</v>
      </c>
      <c r="E4" s="48">
        <f t="shared" ca="1" si="7"/>
        <v>29</v>
      </c>
      <c r="F4" s="48">
        <f t="shared" ca="1" si="8"/>
        <v>37</v>
      </c>
      <c r="G4" s="48">
        <f t="shared" ca="1" si="9"/>
        <v>45</v>
      </c>
      <c r="H4" s="48">
        <f t="shared" ca="1" si="10"/>
        <v>57</v>
      </c>
      <c r="I4" s="48">
        <f t="shared" ca="1" si="11"/>
        <v>66</v>
      </c>
      <c r="J4" s="48">
        <f t="shared" ca="1" si="12"/>
        <v>76</v>
      </c>
      <c r="K4" s="48">
        <f t="shared" ca="1" si="13"/>
        <v>84</v>
      </c>
      <c r="L4" s="48">
        <f t="shared" ca="1" si="14"/>
        <v>94</v>
      </c>
      <c r="M4" s="48">
        <f t="shared" ca="1" si="15"/>
        <v>104</v>
      </c>
      <c r="N4" s="48">
        <f t="shared" ca="1" si="16"/>
        <v>116</v>
      </c>
      <c r="O4" s="48">
        <f t="shared" ca="1" si="17"/>
        <v>127</v>
      </c>
      <c r="P4" s="48">
        <f t="shared" ca="1" si="1"/>
        <v>3</v>
      </c>
      <c r="Q4" s="48">
        <f t="shared" ca="1" si="1"/>
        <v>3</v>
      </c>
      <c r="R4" s="48">
        <f t="shared" ca="1" si="1"/>
        <v>3</v>
      </c>
      <c r="S4" s="48">
        <f t="shared" ca="1" si="1"/>
        <v>2</v>
      </c>
      <c r="T4" s="48">
        <f t="shared" ca="1" si="1"/>
        <v>3</v>
      </c>
      <c r="U4" s="48">
        <f t="shared" ca="1" si="1"/>
        <v>3</v>
      </c>
      <c r="V4" s="48">
        <f t="shared" ca="1" si="1"/>
        <v>2</v>
      </c>
      <c r="W4" s="48">
        <f t="shared" ca="1" si="1"/>
        <v>2</v>
      </c>
      <c r="X4" s="48">
        <f t="shared" ca="1" si="1"/>
        <v>2</v>
      </c>
      <c r="Y4" s="48">
        <f t="shared" ca="1" si="1"/>
        <v>2</v>
      </c>
      <c r="Z4" s="48">
        <f t="shared" ca="1" si="2"/>
        <v>2</v>
      </c>
      <c r="AA4" s="48">
        <f t="shared" ca="1" si="2"/>
        <v>2</v>
      </c>
      <c r="AB4" s="48">
        <f t="shared" ca="1" si="2"/>
        <v>2</v>
      </c>
      <c r="AC4" s="48">
        <f t="shared" ca="1" si="2"/>
        <v>2</v>
      </c>
      <c r="AD4" s="48">
        <f t="shared" ca="1" si="2"/>
        <v>2</v>
      </c>
      <c r="AE4" s="48">
        <f t="shared" ca="1" si="2"/>
        <v>2</v>
      </c>
      <c r="AF4" s="48">
        <f t="shared" ca="1" si="2"/>
        <v>2</v>
      </c>
      <c r="AG4" s="48">
        <f t="shared" ca="1" si="2"/>
        <v>2</v>
      </c>
      <c r="AH4" s="48">
        <f t="shared" ca="1" si="2"/>
        <v>2</v>
      </c>
      <c r="AI4" s="48">
        <f t="shared" ca="1" si="2"/>
        <v>2</v>
      </c>
      <c r="AJ4" s="48">
        <f t="shared" ca="1" si="3"/>
        <v>3</v>
      </c>
      <c r="AK4" s="48">
        <f t="shared" ca="1" si="3"/>
        <v>3</v>
      </c>
      <c r="AL4" s="48">
        <f t="shared" ca="1" si="3"/>
        <v>3</v>
      </c>
      <c r="AM4" s="48">
        <f t="shared" ca="1" si="3"/>
        <v>3</v>
      </c>
      <c r="AN4" s="48">
        <f t="shared" ca="1" si="3"/>
        <v>2</v>
      </c>
      <c r="AO4" s="48">
        <f t="shared" ca="1" si="3"/>
        <v>3</v>
      </c>
      <c r="AP4" s="48">
        <f t="shared" ca="1" si="3"/>
        <v>2</v>
      </c>
      <c r="AQ4" s="48">
        <f t="shared" ca="1" si="3"/>
        <v>2</v>
      </c>
      <c r="AR4" s="48">
        <f t="shared" ca="1" si="3"/>
        <v>3</v>
      </c>
      <c r="AS4" s="48">
        <f t="shared" ca="1" si="3"/>
        <v>2</v>
      </c>
      <c r="AT4" s="48">
        <f t="shared" ca="1" si="4"/>
        <v>3</v>
      </c>
      <c r="AU4" s="48">
        <f t="shared" ca="1" si="4"/>
        <v>2</v>
      </c>
      <c r="AV4" s="48">
        <f t="shared" ca="1" si="4"/>
        <v>2</v>
      </c>
      <c r="AW4" s="48">
        <f t="shared" ca="1" si="4"/>
        <v>2</v>
      </c>
      <c r="AX4" s="48">
        <f t="shared" ca="1" si="4"/>
        <v>2</v>
      </c>
      <c r="AY4" s="48">
        <f t="shared" ca="1" si="4"/>
        <v>2</v>
      </c>
      <c r="AZ4" s="48">
        <f t="shared" ca="1" si="4"/>
        <v>2</v>
      </c>
      <c r="BA4" s="48">
        <f t="shared" ca="1" si="4"/>
        <v>3</v>
      </c>
      <c r="BB4" s="48">
        <f t="shared" ca="1" si="4"/>
        <v>3</v>
      </c>
      <c r="BC4" s="48">
        <f t="shared" ca="1" si="4"/>
        <v>2</v>
      </c>
      <c r="BD4" s="48">
        <f t="shared" ca="1" si="5"/>
        <v>2</v>
      </c>
      <c r="BE4" s="48">
        <f t="shared" ca="1" si="5"/>
        <v>2</v>
      </c>
      <c r="BF4" s="48">
        <f t="shared" ca="1" si="5"/>
        <v>3</v>
      </c>
      <c r="BG4" s="48">
        <f t="shared" ca="1" si="5"/>
        <v>3</v>
      </c>
      <c r="BH4" s="48">
        <f t="shared" ca="1" si="5"/>
        <v>3</v>
      </c>
      <c r="BI4" s="48">
        <f t="shared" ca="1" si="5"/>
        <v>3</v>
      </c>
      <c r="BJ4" s="48">
        <f t="shared" ca="1" si="5"/>
        <v>3</v>
      </c>
      <c r="BK4" s="48">
        <f t="shared" ca="1" si="5"/>
        <v>3</v>
      </c>
      <c r="BL4" s="48">
        <f t="shared" ca="1" si="5"/>
        <v>2</v>
      </c>
      <c r="BM4" s="48">
        <f t="shared" ca="1" si="5"/>
        <v>3</v>
      </c>
      <c r="BN4" s="48">
        <f t="shared" ca="1" si="5"/>
        <v>3</v>
      </c>
      <c r="BO4" s="48">
        <f t="shared" ca="1" si="5"/>
        <v>3</v>
      </c>
    </row>
    <row r="5" spans="1:67" ht="14.45" x14ac:dyDescent="0.3">
      <c r="A5" s="48">
        <v>4</v>
      </c>
      <c r="B5" s="48">
        <f t="shared" ca="1" si="0"/>
        <v>15</v>
      </c>
      <c r="C5" s="48">
        <f ca="1">SUM($P5:S5)</f>
        <v>11</v>
      </c>
      <c r="D5" s="48">
        <f t="shared" ca="1" si="6"/>
        <v>21</v>
      </c>
      <c r="E5" s="48">
        <f t="shared" ca="1" si="7"/>
        <v>31</v>
      </c>
      <c r="F5" s="48">
        <f t="shared" ca="1" si="8"/>
        <v>43</v>
      </c>
      <c r="G5" s="48">
        <f t="shared" ca="1" si="9"/>
        <v>52</v>
      </c>
      <c r="H5" s="48">
        <f t="shared" ca="1" si="10"/>
        <v>62</v>
      </c>
      <c r="I5" s="48">
        <f t="shared" ca="1" si="11"/>
        <v>72</v>
      </c>
      <c r="J5" s="48">
        <f t="shared" ca="1" si="12"/>
        <v>82</v>
      </c>
      <c r="K5" s="48">
        <f t="shared" ca="1" si="13"/>
        <v>91</v>
      </c>
      <c r="L5" s="48">
        <f t="shared" ca="1" si="14"/>
        <v>102</v>
      </c>
      <c r="M5" s="48">
        <f t="shared" ca="1" si="15"/>
        <v>110</v>
      </c>
      <c r="N5" s="48">
        <f t="shared" ca="1" si="16"/>
        <v>119</v>
      </c>
      <c r="O5" s="48">
        <f t="shared" ca="1" si="17"/>
        <v>129</v>
      </c>
      <c r="P5" s="48">
        <f t="shared" ca="1" si="1"/>
        <v>3</v>
      </c>
      <c r="Q5" s="48">
        <f t="shared" ca="1" si="1"/>
        <v>3</v>
      </c>
      <c r="R5" s="48">
        <f t="shared" ca="1" si="1"/>
        <v>2</v>
      </c>
      <c r="S5" s="48">
        <f t="shared" ca="1" si="1"/>
        <v>3</v>
      </c>
      <c r="T5" s="48">
        <f t="shared" ca="1" si="1"/>
        <v>2</v>
      </c>
      <c r="U5" s="48">
        <f t="shared" ca="1" si="1"/>
        <v>2</v>
      </c>
      <c r="V5" s="48">
        <f t="shared" ca="1" si="1"/>
        <v>3</v>
      </c>
      <c r="W5" s="48">
        <f t="shared" ca="1" si="1"/>
        <v>3</v>
      </c>
      <c r="X5" s="48">
        <f t="shared" ca="1" si="1"/>
        <v>2</v>
      </c>
      <c r="Y5" s="48">
        <f t="shared" ca="1" si="1"/>
        <v>3</v>
      </c>
      <c r="Z5" s="48">
        <f t="shared" ca="1" si="2"/>
        <v>2</v>
      </c>
      <c r="AA5" s="48">
        <f t="shared" ca="1" si="2"/>
        <v>3</v>
      </c>
      <c r="AB5" s="48">
        <f t="shared" ca="1" si="2"/>
        <v>3</v>
      </c>
      <c r="AC5" s="48">
        <f t="shared" ca="1" si="2"/>
        <v>3</v>
      </c>
      <c r="AD5" s="48">
        <f t="shared" ca="1" si="2"/>
        <v>3</v>
      </c>
      <c r="AE5" s="48">
        <f t="shared" ca="1" si="2"/>
        <v>3</v>
      </c>
      <c r="AF5" s="48">
        <f t="shared" ca="1" si="2"/>
        <v>3</v>
      </c>
      <c r="AG5" s="48">
        <f t="shared" ca="1" si="2"/>
        <v>2</v>
      </c>
      <c r="AH5" s="48">
        <f t="shared" ca="1" si="2"/>
        <v>2</v>
      </c>
      <c r="AI5" s="48">
        <f t="shared" ca="1" si="2"/>
        <v>2</v>
      </c>
      <c r="AJ5" s="48">
        <f t="shared" ca="1" si="3"/>
        <v>2</v>
      </c>
      <c r="AK5" s="48">
        <f t="shared" ca="1" si="3"/>
        <v>3</v>
      </c>
      <c r="AL5" s="48">
        <f t="shared" ca="1" si="3"/>
        <v>3</v>
      </c>
      <c r="AM5" s="48">
        <f t="shared" ca="1" si="3"/>
        <v>2</v>
      </c>
      <c r="AN5" s="48">
        <f t="shared" ca="1" si="3"/>
        <v>3</v>
      </c>
      <c r="AO5" s="48">
        <f t="shared" ca="1" si="3"/>
        <v>2</v>
      </c>
      <c r="AP5" s="48">
        <f t="shared" ca="1" si="3"/>
        <v>3</v>
      </c>
      <c r="AQ5" s="48">
        <f t="shared" ca="1" si="3"/>
        <v>2</v>
      </c>
      <c r="AR5" s="48">
        <f t="shared" ca="1" si="3"/>
        <v>3</v>
      </c>
      <c r="AS5" s="48">
        <f t="shared" ca="1" si="3"/>
        <v>2</v>
      </c>
      <c r="AT5" s="48">
        <f t="shared" ca="1" si="4"/>
        <v>2</v>
      </c>
      <c r="AU5" s="48">
        <f t="shared" ca="1" si="4"/>
        <v>3</v>
      </c>
      <c r="AV5" s="48">
        <f t="shared" ca="1" si="4"/>
        <v>3</v>
      </c>
      <c r="AW5" s="48">
        <f t="shared" ca="1" si="4"/>
        <v>2</v>
      </c>
      <c r="AX5" s="48">
        <f t="shared" ca="1" si="4"/>
        <v>2</v>
      </c>
      <c r="AY5" s="48">
        <f t="shared" ca="1" si="4"/>
        <v>2</v>
      </c>
      <c r="AZ5" s="48">
        <f t="shared" ca="1" si="4"/>
        <v>3</v>
      </c>
      <c r="BA5" s="48">
        <f t="shared" ca="1" si="4"/>
        <v>2</v>
      </c>
      <c r="BB5" s="48">
        <f t="shared" ca="1" si="4"/>
        <v>3</v>
      </c>
      <c r="BC5" s="48">
        <f t="shared" ca="1" si="4"/>
        <v>3</v>
      </c>
      <c r="BD5" s="48">
        <f t="shared" ca="1" si="5"/>
        <v>2</v>
      </c>
      <c r="BE5" s="48">
        <f t="shared" ca="1" si="5"/>
        <v>2</v>
      </c>
      <c r="BF5" s="48">
        <f t="shared" ca="1" si="5"/>
        <v>2</v>
      </c>
      <c r="BG5" s="48">
        <f t="shared" ca="1" si="5"/>
        <v>2</v>
      </c>
      <c r="BH5" s="48">
        <f t="shared" ca="1" si="5"/>
        <v>2</v>
      </c>
      <c r="BI5" s="48">
        <f t="shared" ca="1" si="5"/>
        <v>3</v>
      </c>
      <c r="BJ5" s="48">
        <f t="shared" ca="1" si="5"/>
        <v>2</v>
      </c>
      <c r="BK5" s="48">
        <f t="shared" ca="1" si="5"/>
        <v>2</v>
      </c>
      <c r="BL5" s="48">
        <f t="shared" ca="1" si="5"/>
        <v>3</v>
      </c>
      <c r="BM5" s="48">
        <f t="shared" ca="1" si="5"/>
        <v>2</v>
      </c>
      <c r="BN5" s="48">
        <f t="shared" ca="1" si="5"/>
        <v>3</v>
      </c>
      <c r="BO5" s="48">
        <f t="shared" ca="1" si="5"/>
        <v>2</v>
      </c>
    </row>
    <row r="6" spans="1:67" ht="14.45" x14ac:dyDescent="0.3">
      <c r="A6" s="48">
        <v>5</v>
      </c>
      <c r="B6" s="48">
        <f t="shared" ca="1" si="0"/>
        <v>15</v>
      </c>
      <c r="C6" s="48">
        <f ca="1">SUM($P6:S6)</f>
        <v>10</v>
      </c>
      <c r="D6" s="48">
        <f t="shared" ca="1" si="6"/>
        <v>20</v>
      </c>
      <c r="E6" s="48">
        <f t="shared" ca="1" si="7"/>
        <v>29</v>
      </c>
      <c r="F6" s="48">
        <f t="shared" ca="1" si="8"/>
        <v>38</v>
      </c>
      <c r="G6" s="48">
        <f t="shared" ca="1" si="9"/>
        <v>47</v>
      </c>
      <c r="H6" s="48">
        <f t="shared" ca="1" si="10"/>
        <v>58</v>
      </c>
      <c r="I6" s="48">
        <f t="shared" ca="1" si="11"/>
        <v>69</v>
      </c>
      <c r="J6" s="48">
        <f t="shared" ca="1" si="12"/>
        <v>81</v>
      </c>
      <c r="K6" s="48">
        <f t="shared" ca="1" si="13"/>
        <v>91</v>
      </c>
      <c r="L6" s="48">
        <f t="shared" ca="1" si="14"/>
        <v>100</v>
      </c>
      <c r="M6" s="48">
        <f t="shared" ca="1" si="15"/>
        <v>109</v>
      </c>
      <c r="N6" s="48">
        <f t="shared" ca="1" si="16"/>
        <v>120</v>
      </c>
      <c r="O6" s="48">
        <f t="shared" ca="1" si="17"/>
        <v>129</v>
      </c>
      <c r="P6" s="48">
        <f t="shared" ca="1" si="1"/>
        <v>3</v>
      </c>
      <c r="Q6" s="48">
        <f t="shared" ca="1" si="1"/>
        <v>2</v>
      </c>
      <c r="R6" s="48">
        <f t="shared" ca="1" si="1"/>
        <v>3</v>
      </c>
      <c r="S6" s="48">
        <f t="shared" ca="1" si="1"/>
        <v>2</v>
      </c>
      <c r="T6" s="48">
        <f t="shared" ca="1" si="1"/>
        <v>3</v>
      </c>
      <c r="U6" s="48">
        <f t="shared" ca="1" si="1"/>
        <v>2</v>
      </c>
      <c r="V6" s="48">
        <f t="shared" ca="1" si="1"/>
        <v>3</v>
      </c>
      <c r="W6" s="48">
        <f t="shared" ca="1" si="1"/>
        <v>2</v>
      </c>
      <c r="X6" s="48">
        <f t="shared" ca="1" si="1"/>
        <v>3</v>
      </c>
      <c r="Y6" s="48">
        <f t="shared" ca="1" si="1"/>
        <v>2</v>
      </c>
      <c r="Z6" s="48">
        <f t="shared" ca="1" si="2"/>
        <v>2</v>
      </c>
      <c r="AA6" s="48">
        <f t="shared" ca="1" si="2"/>
        <v>2</v>
      </c>
      <c r="AB6" s="48">
        <f t="shared" ca="1" si="2"/>
        <v>2</v>
      </c>
      <c r="AC6" s="48">
        <f t="shared" ca="1" si="2"/>
        <v>2</v>
      </c>
      <c r="AD6" s="48">
        <f t="shared" ca="1" si="2"/>
        <v>3</v>
      </c>
      <c r="AE6" s="48">
        <f t="shared" ca="1" si="2"/>
        <v>2</v>
      </c>
      <c r="AF6" s="48">
        <f t="shared" ca="1" si="2"/>
        <v>2</v>
      </c>
      <c r="AG6" s="48">
        <f t="shared" ca="1" si="2"/>
        <v>3</v>
      </c>
      <c r="AH6" s="48">
        <f t="shared" ca="1" si="2"/>
        <v>2</v>
      </c>
      <c r="AI6" s="48">
        <f t="shared" ca="1" si="2"/>
        <v>2</v>
      </c>
      <c r="AJ6" s="48">
        <f t="shared" ca="1" si="3"/>
        <v>3</v>
      </c>
      <c r="AK6" s="48">
        <f t="shared" ca="1" si="3"/>
        <v>3</v>
      </c>
      <c r="AL6" s="48">
        <f t="shared" ca="1" si="3"/>
        <v>2</v>
      </c>
      <c r="AM6" s="48">
        <f t="shared" ca="1" si="3"/>
        <v>3</v>
      </c>
      <c r="AN6" s="48">
        <f t="shared" ca="1" si="3"/>
        <v>3</v>
      </c>
      <c r="AO6" s="48">
        <f t="shared" ca="1" si="3"/>
        <v>3</v>
      </c>
      <c r="AP6" s="48">
        <f t="shared" ca="1" si="3"/>
        <v>3</v>
      </c>
      <c r="AQ6" s="48">
        <f t="shared" ca="1" si="3"/>
        <v>2</v>
      </c>
      <c r="AR6" s="48">
        <f t="shared" ca="1" si="3"/>
        <v>3</v>
      </c>
      <c r="AS6" s="48">
        <f t="shared" ca="1" si="3"/>
        <v>3</v>
      </c>
      <c r="AT6" s="48">
        <f t="shared" ca="1" si="4"/>
        <v>3</v>
      </c>
      <c r="AU6" s="48">
        <f t="shared" ca="1" si="4"/>
        <v>3</v>
      </c>
      <c r="AV6" s="48">
        <f t="shared" ca="1" si="4"/>
        <v>3</v>
      </c>
      <c r="AW6" s="48">
        <f t="shared" ca="1" si="4"/>
        <v>2</v>
      </c>
      <c r="AX6" s="48">
        <f t="shared" ca="1" si="4"/>
        <v>3</v>
      </c>
      <c r="AY6" s="48">
        <f t="shared" ca="1" si="4"/>
        <v>2</v>
      </c>
      <c r="AZ6" s="48">
        <f t="shared" ca="1" si="4"/>
        <v>2</v>
      </c>
      <c r="BA6" s="48">
        <f t="shared" ca="1" si="4"/>
        <v>2</v>
      </c>
      <c r="BB6" s="48">
        <f t="shared" ca="1" si="4"/>
        <v>2</v>
      </c>
      <c r="BC6" s="48">
        <f t="shared" ca="1" si="4"/>
        <v>3</v>
      </c>
      <c r="BD6" s="48">
        <f t="shared" ca="1" si="5"/>
        <v>2</v>
      </c>
      <c r="BE6" s="48">
        <f t="shared" ca="1" si="5"/>
        <v>3</v>
      </c>
      <c r="BF6" s="48">
        <f t="shared" ca="1" si="5"/>
        <v>2</v>
      </c>
      <c r="BG6" s="48">
        <f t="shared" ca="1" si="5"/>
        <v>2</v>
      </c>
      <c r="BH6" s="48">
        <f t="shared" ca="1" si="5"/>
        <v>3</v>
      </c>
      <c r="BI6" s="48">
        <f t="shared" ca="1" si="5"/>
        <v>2</v>
      </c>
      <c r="BJ6" s="48">
        <f t="shared" ca="1" si="5"/>
        <v>3</v>
      </c>
      <c r="BK6" s="48">
        <f t="shared" ca="1" si="5"/>
        <v>3</v>
      </c>
      <c r="BL6" s="48">
        <f t="shared" ca="1" si="5"/>
        <v>2</v>
      </c>
      <c r="BM6" s="48">
        <f t="shared" ca="1" si="5"/>
        <v>2</v>
      </c>
      <c r="BN6" s="48">
        <f t="shared" ca="1" si="5"/>
        <v>2</v>
      </c>
      <c r="BO6" s="48">
        <f t="shared" ca="1" si="5"/>
        <v>3</v>
      </c>
    </row>
    <row r="7" spans="1:67" ht="14.45" x14ac:dyDescent="0.3">
      <c r="A7" s="48">
        <v>6</v>
      </c>
      <c r="B7" s="48">
        <f t="shared" ca="1" si="0"/>
        <v>15</v>
      </c>
      <c r="C7" s="48">
        <f ca="1">SUM($P7:S7)</f>
        <v>11</v>
      </c>
      <c r="D7" s="48">
        <f t="shared" ca="1" si="6"/>
        <v>20</v>
      </c>
      <c r="E7" s="48">
        <f t="shared" ca="1" si="7"/>
        <v>30</v>
      </c>
      <c r="F7" s="48">
        <f t="shared" ca="1" si="8"/>
        <v>39</v>
      </c>
      <c r="G7" s="48">
        <f t="shared" ca="1" si="9"/>
        <v>49</v>
      </c>
      <c r="H7" s="48">
        <f t="shared" ca="1" si="10"/>
        <v>59</v>
      </c>
      <c r="I7" s="48">
        <f t="shared" ca="1" si="11"/>
        <v>69</v>
      </c>
      <c r="J7" s="48">
        <f t="shared" ca="1" si="12"/>
        <v>79</v>
      </c>
      <c r="K7" s="48">
        <f t="shared" ca="1" si="13"/>
        <v>90</v>
      </c>
      <c r="L7" s="48">
        <f t="shared" ca="1" si="14"/>
        <v>99</v>
      </c>
      <c r="M7" s="48">
        <f t="shared" ca="1" si="15"/>
        <v>108</v>
      </c>
      <c r="N7" s="48">
        <f t="shared" ca="1" si="16"/>
        <v>117</v>
      </c>
      <c r="O7" s="48">
        <f t="shared" ca="1" si="17"/>
        <v>128</v>
      </c>
      <c r="P7" s="48">
        <f t="shared" ca="1" si="1"/>
        <v>3</v>
      </c>
      <c r="Q7" s="48">
        <f t="shared" ca="1" si="1"/>
        <v>3</v>
      </c>
      <c r="R7" s="48">
        <f t="shared" ca="1" si="1"/>
        <v>2</v>
      </c>
      <c r="S7" s="48">
        <f t="shared" ca="1" si="1"/>
        <v>3</v>
      </c>
      <c r="T7" s="48">
        <f t="shared" ca="1" si="1"/>
        <v>2</v>
      </c>
      <c r="U7" s="48">
        <f t="shared" ca="1" si="1"/>
        <v>2</v>
      </c>
      <c r="V7" s="48">
        <f t="shared" ca="1" si="1"/>
        <v>2</v>
      </c>
      <c r="W7" s="48">
        <f t="shared" ca="1" si="1"/>
        <v>3</v>
      </c>
      <c r="X7" s="48">
        <f t="shared" ca="1" si="1"/>
        <v>3</v>
      </c>
      <c r="Y7" s="48">
        <f t="shared" ca="1" si="1"/>
        <v>2</v>
      </c>
      <c r="Z7" s="48">
        <f t="shared" ca="1" si="2"/>
        <v>3</v>
      </c>
      <c r="AA7" s="48">
        <f t="shared" ca="1" si="2"/>
        <v>2</v>
      </c>
      <c r="AB7" s="48">
        <f t="shared" ca="1" si="2"/>
        <v>2</v>
      </c>
      <c r="AC7" s="48">
        <f t="shared" ca="1" si="2"/>
        <v>2</v>
      </c>
      <c r="AD7" s="48">
        <f t="shared" ca="1" si="2"/>
        <v>2</v>
      </c>
      <c r="AE7" s="48">
        <f t="shared" ca="1" si="2"/>
        <v>3</v>
      </c>
      <c r="AF7" s="48">
        <f t="shared" ca="1" si="2"/>
        <v>2</v>
      </c>
      <c r="AG7" s="48">
        <f t="shared" ca="1" si="2"/>
        <v>3</v>
      </c>
      <c r="AH7" s="48">
        <f t="shared" ca="1" si="2"/>
        <v>2</v>
      </c>
      <c r="AI7" s="48">
        <f t="shared" ca="1" si="2"/>
        <v>3</v>
      </c>
      <c r="AJ7" s="48">
        <f t="shared" ca="1" si="3"/>
        <v>2</v>
      </c>
      <c r="AK7" s="48">
        <f t="shared" ca="1" si="3"/>
        <v>3</v>
      </c>
      <c r="AL7" s="48">
        <f t="shared" ca="1" si="3"/>
        <v>2</v>
      </c>
      <c r="AM7" s="48">
        <f t="shared" ca="1" si="3"/>
        <v>3</v>
      </c>
      <c r="AN7" s="48">
        <f t="shared" ca="1" si="3"/>
        <v>2</v>
      </c>
      <c r="AO7" s="48">
        <f t="shared" ca="1" si="3"/>
        <v>2</v>
      </c>
      <c r="AP7" s="48">
        <f t="shared" ca="1" si="3"/>
        <v>3</v>
      </c>
      <c r="AQ7" s="48">
        <f t="shared" ca="1" si="3"/>
        <v>3</v>
      </c>
      <c r="AR7" s="48">
        <f t="shared" ca="1" si="3"/>
        <v>2</v>
      </c>
      <c r="AS7" s="48">
        <f t="shared" ca="1" si="3"/>
        <v>2</v>
      </c>
      <c r="AT7" s="48">
        <f t="shared" ca="1" si="4"/>
        <v>3</v>
      </c>
      <c r="AU7" s="48">
        <f t="shared" ca="1" si="4"/>
        <v>3</v>
      </c>
      <c r="AV7" s="48">
        <f t="shared" ca="1" si="4"/>
        <v>2</v>
      </c>
      <c r="AW7" s="48">
        <f t="shared" ca="1" si="4"/>
        <v>3</v>
      </c>
      <c r="AX7" s="48">
        <f t="shared" ca="1" si="4"/>
        <v>3</v>
      </c>
      <c r="AY7" s="48">
        <f t="shared" ca="1" si="4"/>
        <v>3</v>
      </c>
      <c r="AZ7" s="48">
        <f t="shared" ca="1" si="4"/>
        <v>3</v>
      </c>
      <c r="BA7" s="48">
        <f t="shared" ca="1" si="4"/>
        <v>2</v>
      </c>
      <c r="BB7" s="48">
        <f t="shared" ca="1" si="4"/>
        <v>2</v>
      </c>
      <c r="BC7" s="48">
        <f t="shared" ca="1" si="4"/>
        <v>2</v>
      </c>
      <c r="BD7" s="48">
        <f t="shared" ca="1" si="5"/>
        <v>2</v>
      </c>
      <c r="BE7" s="48">
        <f t="shared" ca="1" si="5"/>
        <v>2</v>
      </c>
      <c r="BF7" s="48">
        <f t="shared" ca="1" si="5"/>
        <v>3</v>
      </c>
      <c r="BG7" s="48">
        <f t="shared" ca="1" si="5"/>
        <v>2</v>
      </c>
      <c r="BH7" s="48">
        <f t="shared" ca="1" si="5"/>
        <v>2</v>
      </c>
      <c r="BI7" s="48">
        <f t="shared" ca="1" si="5"/>
        <v>2</v>
      </c>
      <c r="BJ7" s="48">
        <f t="shared" ca="1" si="5"/>
        <v>3</v>
      </c>
      <c r="BK7" s="48">
        <f t="shared" ca="1" si="5"/>
        <v>2</v>
      </c>
      <c r="BL7" s="48">
        <f t="shared" ca="1" si="5"/>
        <v>3</v>
      </c>
      <c r="BM7" s="48">
        <f t="shared" ca="1" si="5"/>
        <v>3</v>
      </c>
      <c r="BN7" s="48">
        <f t="shared" ca="1" si="5"/>
        <v>3</v>
      </c>
      <c r="BO7" s="48">
        <f t="shared" ca="1" si="5"/>
        <v>2</v>
      </c>
    </row>
    <row r="8" spans="1:67" ht="14.45" x14ac:dyDescent="0.3">
      <c r="A8" s="48">
        <v>7</v>
      </c>
      <c r="B8" s="48">
        <f t="shared" ca="1" si="0"/>
        <v>13</v>
      </c>
      <c r="C8" s="48">
        <f ca="1">SUM($P8:S8)</f>
        <v>9</v>
      </c>
      <c r="D8" s="48">
        <f t="shared" ca="1" si="6"/>
        <v>19</v>
      </c>
      <c r="E8" s="48">
        <f t="shared" ca="1" si="7"/>
        <v>27</v>
      </c>
      <c r="F8" s="48">
        <f t="shared" ca="1" si="8"/>
        <v>37</v>
      </c>
      <c r="G8" s="48">
        <f t="shared" ca="1" si="9"/>
        <v>45</v>
      </c>
      <c r="H8" s="48">
        <f t="shared" ca="1" si="10"/>
        <v>55</v>
      </c>
      <c r="I8" s="48">
        <f t="shared" ca="1" si="11"/>
        <v>66</v>
      </c>
      <c r="J8" s="48">
        <f t="shared" ca="1" si="12"/>
        <v>76</v>
      </c>
      <c r="K8" s="48">
        <f t="shared" ca="1" si="13"/>
        <v>87</v>
      </c>
      <c r="L8" s="48">
        <f t="shared" ca="1" si="14"/>
        <v>97</v>
      </c>
      <c r="M8" s="48">
        <f t="shared" ca="1" si="15"/>
        <v>107</v>
      </c>
      <c r="N8" s="48">
        <f t="shared" ca="1" si="16"/>
        <v>117</v>
      </c>
      <c r="O8" s="48">
        <f t="shared" ca="1" si="17"/>
        <v>128</v>
      </c>
      <c r="P8" s="48">
        <f t="shared" ca="1" si="1"/>
        <v>2</v>
      </c>
      <c r="Q8" s="48">
        <f t="shared" ca="1" si="1"/>
        <v>2</v>
      </c>
      <c r="R8" s="48">
        <f t="shared" ca="1" si="1"/>
        <v>2</v>
      </c>
      <c r="S8" s="48">
        <f t="shared" ca="1" si="1"/>
        <v>3</v>
      </c>
      <c r="T8" s="48">
        <f t="shared" ca="1" si="1"/>
        <v>2</v>
      </c>
      <c r="U8" s="48">
        <f t="shared" ca="1" si="1"/>
        <v>2</v>
      </c>
      <c r="V8" s="48">
        <f t="shared" ca="1" si="1"/>
        <v>3</v>
      </c>
      <c r="W8" s="48">
        <f t="shared" ca="1" si="1"/>
        <v>3</v>
      </c>
      <c r="X8" s="48">
        <f t="shared" ca="1" si="1"/>
        <v>2</v>
      </c>
      <c r="Y8" s="48">
        <f t="shared" ca="1" si="1"/>
        <v>2</v>
      </c>
      <c r="Z8" s="48">
        <f t="shared" ca="1" si="2"/>
        <v>2</v>
      </c>
      <c r="AA8" s="48">
        <f t="shared" ca="1" si="2"/>
        <v>2</v>
      </c>
      <c r="AB8" s="48">
        <f t="shared" ca="1" si="2"/>
        <v>2</v>
      </c>
      <c r="AC8" s="48">
        <f t="shared" ca="1" si="2"/>
        <v>3</v>
      </c>
      <c r="AD8" s="48">
        <f t="shared" ca="1" si="2"/>
        <v>3</v>
      </c>
      <c r="AE8" s="48">
        <f t="shared" ca="1" si="2"/>
        <v>2</v>
      </c>
      <c r="AF8" s="48">
        <f t="shared" ca="1" si="2"/>
        <v>2</v>
      </c>
      <c r="AG8" s="48">
        <f t="shared" ca="1" si="2"/>
        <v>2</v>
      </c>
      <c r="AH8" s="48">
        <f t="shared" ca="1" si="2"/>
        <v>2</v>
      </c>
      <c r="AI8" s="48">
        <f t="shared" ca="1" si="2"/>
        <v>2</v>
      </c>
      <c r="AJ8" s="48">
        <f t="shared" ca="1" si="3"/>
        <v>2</v>
      </c>
      <c r="AK8" s="48">
        <f t="shared" ca="1" si="3"/>
        <v>3</v>
      </c>
      <c r="AL8" s="48">
        <f t="shared" ca="1" si="3"/>
        <v>3</v>
      </c>
      <c r="AM8" s="48">
        <f t="shared" ca="1" si="3"/>
        <v>2</v>
      </c>
      <c r="AN8" s="48">
        <f t="shared" ca="1" si="3"/>
        <v>3</v>
      </c>
      <c r="AO8" s="48">
        <f t="shared" ca="1" si="3"/>
        <v>3</v>
      </c>
      <c r="AP8" s="48">
        <f t="shared" ca="1" si="3"/>
        <v>2</v>
      </c>
      <c r="AQ8" s="48">
        <f t="shared" ca="1" si="3"/>
        <v>3</v>
      </c>
      <c r="AR8" s="48">
        <f t="shared" ca="1" si="3"/>
        <v>3</v>
      </c>
      <c r="AS8" s="48">
        <f t="shared" ca="1" si="3"/>
        <v>3</v>
      </c>
      <c r="AT8" s="48">
        <f t="shared" ca="1" si="4"/>
        <v>2</v>
      </c>
      <c r="AU8" s="48">
        <f t="shared" ca="1" si="4"/>
        <v>2</v>
      </c>
      <c r="AV8" s="48">
        <f t="shared" ca="1" si="4"/>
        <v>3</v>
      </c>
      <c r="AW8" s="48">
        <f t="shared" ca="1" si="4"/>
        <v>3</v>
      </c>
      <c r="AX8" s="48">
        <f t="shared" ca="1" si="4"/>
        <v>3</v>
      </c>
      <c r="AY8" s="48">
        <f t="shared" ca="1" si="4"/>
        <v>2</v>
      </c>
      <c r="AZ8" s="48">
        <f t="shared" ca="1" si="4"/>
        <v>2</v>
      </c>
      <c r="BA8" s="48">
        <f t="shared" ca="1" si="4"/>
        <v>2</v>
      </c>
      <c r="BB8" s="48">
        <f t="shared" ca="1" si="4"/>
        <v>3</v>
      </c>
      <c r="BC8" s="48">
        <f t="shared" ca="1" si="4"/>
        <v>3</v>
      </c>
      <c r="BD8" s="48">
        <f t="shared" ca="1" si="5"/>
        <v>2</v>
      </c>
      <c r="BE8" s="48">
        <f t="shared" ca="1" si="5"/>
        <v>3</v>
      </c>
      <c r="BF8" s="48">
        <f t="shared" ca="1" si="5"/>
        <v>2</v>
      </c>
      <c r="BG8" s="48">
        <f t="shared" ca="1" si="5"/>
        <v>3</v>
      </c>
      <c r="BH8" s="48">
        <f t="shared" ca="1" si="5"/>
        <v>3</v>
      </c>
      <c r="BI8" s="48">
        <f t="shared" ca="1" si="5"/>
        <v>2</v>
      </c>
      <c r="BJ8" s="48">
        <f t="shared" ca="1" si="5"/>
        <v>2</v>
      </c>
      <c r="BK8" s="48">
        <f t="shared" ca="1" si="5"/>
        <v>3</v>
      </c>
      <c r="BL8" s="48">
        <f t="shared" ca="1" si="5"/>
        <v>2</v>
      </c>
      <c r="BM8" s="48">
        <f t="shared" ca="1" si="5"/>
        <v>3</v>
      </c>
      <c r="BN8" s="48">
        <f t="shared" ca="1" si="5"/>
        <v>3</v>
      </c>
      <c r="BO8" s="48">
        <f t="shared" ca="1" si="5"/>
        <v>3</v>
      </c>
    </row>
    <row r="9" spans="1:67" ht="14.45" x14ac:dyDescent="0.3">
      <c r="A9" s="48">
        <v>8</v>
      </c>
      <c r="B9" s="48">
        <f t="shared" ca="1" si="0"/>
        <v>14</v>
      </c>
      <c r="C9" s="48">
        <f ca="1">SUM($P9:S9)</f>
        <v>9</v>
      </c>
      <c r="D9" s="48">
        <f t="shared" ca="1" si="6"/>
        <v>18</v>
      </c>
      <c r="E9" s="48">
        <f t="shared" ca="1" si="7"/>
        <v>28</v>
      </c>
      <c r="F9" s="48">
        <f t="shared" ca="1" si="8"/>
        <v>39</v>
      </c>
      <c r="G9" s="48">
        <f t="shared" ca="1" si="9"/>
        <v>48</v>
      </c>
      <c r="H9" s="48">
        <f t="shared" ca="1" si="10"/>
        <v>60</v>
      </c>
      <c r="I9" s="48">
        <f t="shared" ca="1" si="11"/>
        <v>70</v>
      </c>
      <c r="J9" s="48">
        <f t="shared" ca="1" si="12"/>
        <v>78</v>
      </c>
      <c r="K9" s="48">
        <f t="shared" ca="1" si="13"/>
        <v>90</v>
      </c>
      <c r="L9" s="48">
        <f t="shared" ca="1" si="14"/>
        <v>100</v>
      </c>
      <c r="M9" s="48">
        <f t="shared" ca="1" si="15"/>
        <v>111</v>
      </c>
      <c r="N9" s="48">
        <f t="shared" ca="1" si="16"/>
        <v>119</v>
      </c>
      <c r="O9" s="48">
        <f t="shared" ca="1" si="17"/>
        <v>130</v>
      </c>
      <c r="P9" s="48">
        <f t="shared" ca="1" si="1"/>
        <v>2</v>
      </c>
      <c r="Q9" s="48">
        <f t="shared" ca="1" si="1"/>
        <v>2</v>
      </c>
      <c r="R9" s="48">
        <f t="shared" ca="1" si="1"/>
        <v>2</v>
      </c>
      <c r="S9" s="48">
        <f t="shared" ca="1" si="1"/>
        <v>3</v>
      </c>
      <c r="T9" s="48">
        <f t="shared" ca="1" si="1"/>
        <v>3</v>
      </c>
      <c r="U9" s="48">
        <f t="shared" ca="1" si="1"/>
        <v>2</v>
      </c>
      <c r="V9" s="48">
        <f t="shared" ca="1" si="1"/>
        <v>2</v>
      </c>
      <c r="W9" s="48">
        <f t="shared" ca="1" si="1"/>
        <v>2</v>
      </c>
      <c r="X9" s="48">
        <f t="shared" ca="1" si="1"/>
        <v>3</v>
      </c>
      <c r="Y9" s="48">
        <f t="shared" ca="1" si="1"/>
        <v>3</v>
      </c>
      <c r="Z9" s="48">
        <f t="shared" ca="1" si="2"/>
        <v>2</v>
      </c>
      <c r="AA9" s="48">
        <f t="shared" ca="1" si="2"/>
        <v>2</v>
      </c>
      <c r="AB9" s="48">
        <f t="shared" ca="1" si="2"/>
        <v>3</v>
      </c>
      <c r="AC9" s="48">
        <f t="shared" ca="1" si="2"/>
        <v>3</v>
      </c>
      <c r="AD9" s="48">
        <f t="shared" ca="1" si="2"/>
        <v>3</v>
      </c>
      <c r="AE9" s="48">
        <f t="shared" ca="1" si="2"/>
        <v>2</v>
      </c>
      <c r="AF9" s="48">
        <f t="shared" ca="1" si="2"/>
        <v>2</v>
      </c>
      <c r="AG9" s="48">
        <f t="shared" ca="1" si="2"/>
        <v>2</v>
      </c>
      <c r="AH9" s="48">
        <f t="shared" ca="1" si="2"/>
        <v>3</v>
      </c>
      <c r="AI9" s="48">
        <f t="shared" ca="1" si="2"/>
        <v>2</v>
      </c>
      <c r="AJ9" s="48">
        <f t="shared" ca="1" si="3"/>
        <v>3</v>
      </c>
      <c r="AK9" s="48">
        <f t="shared" ca="1" si="3"/>
        <v>3</v>
      </c>
      <c r="AL9" s="48">
        <f t="shared" ca="1" si="3"/>
        <v>3</v>
      </c>
      <c r="AM9" s="48">
        <f t="shared" ca="1" si="3"/>
        <v>3</v>
      </c>
      <c r="AN9" s="48">
        <f t="shared" ca="1" si="3"/>
        <v>3</v>
      </c>
      <c r="AO9" s="48">
        <f t="shared" ca="1" si="3"/>
        <v>2</v>
      </c>
      <c r="AP9" s="48">
        <f t="shared" ca="1" si="3"/>
        <v>2</v>
      </c>
      <c r="AQ9" s="48">
        <f t="shared" ca="1" si="3"/>
        <v>3</v>
      </c>
      <c r="AR9" s="48">
        <f t="shared" ca="1" si="3"/>
        <v>2</v>
      </c>
      <c r="AS9" s="48">
        <f t="shared" ca="1" si="3"/>
        <v>2</v>
      </c>
      <c r="AT9" s="48">
        <f t="shared" ca="1" si="4"/>
        <v>2</v>
      </c>
      <c r="AU9" s="48">
        <f t="shared" ca="1" si="4"/>
        <v>2</v>
      </c>
      <c r="AV9" s="48">
        <f t="shared" ca="1" si="4"/>
        <v>3</v>
      </c>
      <c r="AW9" s="48">
        <f t="shared" ca="1" si="4"/>
        <v>3</v>
      </c>
      <c r="AX9" s="48">
        <f t="shared" ca="1" si="4"/>
        <v>3</v>
      </c>
      <c r="AY9" s="48">
        <f t="shared" ca="1" si="4"/>
        <v>3</v>
      </c>
      <c r="AZ9" s="48">
        <f t="shared" ca="1" si="4"/>
        <v>2</v>
      </c>
      <c r="BA9" s="48">
        <f t="shared" ca="1" si="4"/>
        <v>3</v>
      </c>
      <c r="BB9" s="48">
        <f t="shared" ca="1" si="4"/>
        <v>2</v>
      </c>
      <c r="BC9" s="48">
        <f t="shared" ca="1" si="4"/>
        <v>3</v>
      </c>
      <c r="BD9" s="48">
        <f t="shared" ca="1" si="5"/>
        <v>3</v>
      </c>
      <c r="BE9" s="48">
        <f t="shared" ca="1" si="5"/>
        <v>2</v>
      </c>
      <c r="BF9" s="48">
        <f t="shared" ca="1" si="5"/>
        <v>3</v>
      </c>
      <c r="BG9" s="48">
        <f t="shared" ca="1" si="5"/>
        <v>3</v>
      </c>
      <c r="BH9" s="48">
        <f t="shared" ca="1" si="5"/>
        <v>2</v>
      </c>
      <c r="BI9" s="48">
        <f t="shared" ca="1" si="5"/>
        <v>2</v>
      </c>
      <c r="BJ9" s="48">
        <f t="shared" ca="1" si="5"/>
        <v>2</v>
      </c>
      <c r="BK9" s="48">
        <f t="shared" ca="1" si="5"/>
        <v>2</v>
      </c>
      <c r="BL9" s="48">
        <f t="shared" ca="1" si="5"/>
        <v>3</v>
      </c>
      <c r="BM9" s="48">
        <f t="shared" ca="1" si="5"/>
        <v>3</v>
      </c>
      <c r="BN9" s="48">
        <f t="shared" ca="1" si="5"/>
        <v>3</v>
      </c>
      <c r="BO9" s="48">
        <f t="shared" ca="1" si="5"/>
        <v>2</v>
      </c>
    </row>
    <row r="10" spans="1:67" ht="14.45" x14ac:dyDescent="0.3">
      <c r="A10" s="48">
        <v>9</v>
      </c>
      <c r="B10" s="48">
        <f t="shared" ca="1" si="0"/>
        <v>16</v>
      </c>
      <c r="C10" s="48">
        <f ca="1">SUM($P10:S10)</f>
        <v>11</v>
      </c>
      <c r="D10" s="48">
        <f t="shared" ca="1" si="6"/>
        <v>21</v>
      </c>
      <c r="E10" s="48">
        <f t="shared" ca="1" si="7"/>
        <v>32</v>
      </c>
      <c r="F10" s="48">
        <f t="shared" ca="1" si="8"/>
        <v>42</v>
      </c>
      <c r="G10" s="48">
        <f t="shared" ca="1" si="9"/>
        <v>52</v>
      </c>
      <c r="H10" s="48">
        <f t="shared" ca="1" si="10"/>
        <v>61</v>
      </c>
      <c r="I10" s="48">
        <f t="shared" ca="1" si="11"/>
        <v>71</v>
      </c>
      <c r="J10" s="48">
        <f t="shared" ca="1" si="12"/>
        <v>80</v>
      </c>
      <c r="K10" s="48">
        <f t="shared" ca="1" si="13"/>
        <v>92</v>
      </c>
      <c r="L10" s="48">
        <f t="shared" ca="1" si="14"/>
        <v>102</v>
      </c>
      <c r="M10" s="48">
        <f t="shared" ca="1" si="15"/>
        <v>111</v>
      </c>
      <c r="N10" s="48">
        <f t="shared" ca="1" si="16"/>
        <v>122</v>
      </c>
      <c r="O10" s="48">
        <f t="shared" ca="1" si="17"/>
        <v>131</v>
      </c>
      <c r="P10" s="48">
        <f t="shared" ca="1" si="1"/>
        <v>3</v>
      </c>
      <c r="Q10" s="48">
        <f t="shared" ca="1" si="1"/>
        <v>3</v>
      </c>
      <c r="R10" s="48">
        <f t="shared" ca="1" si="1"/>
        <v>2</v>
      </c>
      <c r="S10" s="48">
        <f t="shared" ca="1" si="1"/>
        <v>3</v>
      </c>
      <c r="T10" s="48">
        <f t="shared" ca="1" si="1"/>
        <v>2</v>
      </c>
      <c r="U10" s="48">
        <f t="shared" ca="1" si="1"/>
        <v>3</v>
      </c>
      <c r="V10" s="48">
        <f t="shared" ca="1" si="1"/>
        <v>3</v>
      </c>
      <c r="W10" s="48">
        <f t="shared" ca="1" si="1"/>
        <v>2</v>
      </c>
      <c r="X10" s="48">
        <f t="shared" ca="1" si="1"/>
        <v>2</v>
      </c>
      <c r="Y10" s="48">
        <f t="shared" ca="1" si="1"/>
        <v>3</v>
      </c>
      <c r="Z10" s="48">
        <f t="shared" ca="1" si="2"/>
        <v>3</v>
      </c>
      <c r="AA10" s="48">
        <f t="shared" ca="1" si="2"/>
        <v>3</v>
      </c>
      <c r="AB10" s="48">
        <f t="shared" ca="1" si="2"/>
        <v>2</v>
      </c>
      <c r="AC10" s="48">
        <f t="shared" ca="1" si="2"/>
        <v>3</v>
      </c>
      <c r="AD10" s="48">
        <f t="shared" ca="1" si="2"/>
        <v>3</v>
      </c>
      <c r="AE10" s="48">
        <f t="shared" ca="1" si="2"/>
        <v>2</v>
      </c>
      <c r="AF10" s="48">
        <f t="shared" ca="1" si="2"/>
        <v>2</v>
      </c>
      <c r="AG10" s="48">
        <f t="shared" ca="1" si="2"/>
        <v>2</v>
      </c>
      <c r="AH10" s="48">
        <f t="shared" ca="1" si="2"/>
        <v>3</v>
      </c>
      <c r="AI10" s="48">
        <f t="shared" ca="1" si="2"/>
        <v>3</v>
      </c>
      <c r="AJ10" s="48">
        <f t="shared" ca="1" si="3"/>
        <v>2</v>
      </c>
      <c r="AK10" s="48">
        <f t="shared" ca="1" si="3"/>
        <v>3</v>
      </c>
      <c r="AL10" s="48">
        <f t="shared" ca="1" si="3"/>
        <v>2</v>
      </c>
      <c r="AM10" s="48">
        <f t="shared" ca="1" si="3"/>
        <v>2</v>
      </c>
      <c r="AN10" s="48">
        <f t="shared" ca="1" si="3"/>
        <v>3</v>
      </c>
      <c r="AO10" s="48">
        <f t="shared" ca="1" si="3"/>
        <v>2</v>
      </c>
      <c r="AP10" s="48">
        <f t="shared" ca="1" si="3"/>
        <v>3</v>
      </c>
      <c r="AQ10" s="48">
        <f t="shared" ca="1" si="3"/>
        <v>2</v>
      </c>
      <c r="AR10" s="48">
        <f t="shared" ca="1" si="3"/>
        <v>3</v>
      </c>
      <c r="AS10" s="48">
        <f t="shared" ca="1" si="3"/>
        <v>2</v>
      </c>
      <c r="AT10" s="48">
        <f t="shared" ca="1" si="4"/>
        <v>2</v>
      </c>
      <c r="AU10" s="48">
        <f t="shared" ca="1" si="4"/>
        <v>2</v>
      </c>
      <c r="AV10" s="48">
        <f t="shared" ca="1" si="4"/>
        <v>3</v>
      </c>
      <c r="AW10" s="48">
        <f t="shared" ca="1" si="4"/>
        <v>3</v>
      </c>
      <c r="AX10" s="48">
        <f t="shared" ca="1" si="4"/>
        <v>3</v>
      </c>
      <c r="AY10" s="48">
        <f t="shared" ca="1" si="4"/>
        <v>3</v>
      </c>
      <c r="AZ10" s="48">
        <f t="shared" ca="1" si="4"/>
        <v>3</v>
      </c>
      <c r="BA10" s="48">
        <f t="shared" ca="1" si="4"/>
        <v>2</v>
      </c>
      <c r="BB10" s="48">
        <f t="shared" ca="1" si="4"/>
        <v>2</v>
      </c>
      <c r="BC10" s="48">
        <f t="shared" ca="1" si="4"/>
        <v>3</v>
      </c>
      <c r="BD10" s="48">
        <f t="shared" ca="1" si="5"/>
        <v>3</v>
      </c>
      <c r="BE10" s="48">
        <f t="shared" ca="1" si="5"/>
        <v>2</v>
      </c>
      <c r="BF10" s="48">
        <f t="shared" ca="1" si="5"/>
        <v>2</v>
      </c>
      <c r="BG10" s="48">
        <f t="shared" ca="1" si="5"/>
        <v>2</v>
      </c>
      <c r="BH10" s="48">
        <f t="shared" ca="1" si="5"/>
        <v>3</v>
      </c>
      <c r="BI10" s="48">
        <f t="shared" ca="1" si="5"/>
        <v>3</v>
      </c>
      <c r="BJ10" s="48">
        <f t="shared" ca="1" si="5"/>
        <v>3</v>
      </c>
      <c r="BK10" s="48">
        <f t="shared" ca="1" si="5"/>
        <v>2</v>
      </c>
      <c r="BL10" s="48">
        <f t="shared" ca="1" si="5"/>
        <v>2</v>
      </c>
      <c r="BM10" s="48">
        <f t="shared" ca="1" si="5"/>
        <v>2</v>
      </c>
      <c r="BN10" s="48">
        <f t="shared" ca="1" si="5"/>
        <v>3</v>
      </c>
      <c r="BO10" s="48">
        <f t="shared" ca="1" si="5"/>
        <v>2</v>
      </c>
    </row>
    <row r="11" spans="1:67" ht="14.45" x14ac:dyDescent="0.3">
      <c r="A11" s="48">
        <v>10</v>
      </c>
      <c r="B11" s="48">
        <f t="shared" ca="1" si="0"/>
        <v>16</v>
      </c>
      <c r="C11" s="48">
        <f ca="1">SUM($P11:S11)</f>
        <v>11</v>
      </c>
      <c r="D11" s="48">
        <f t="shared" ca="1" si="6"/>
        <v>21</v>
      </c>
      <c r="E11" s="48">
        <f t="shared" ca="1" si="7"/>
        <v>31</v>
      </c>
      <c r="F11" s="48">
        <f t="shared" ca="1" si="8"/>
        <v>41</v>
      </c>
      <c r="G11" s="48">
        <f t="shared" ca="1" si="9"/>
        <v>50</v>
      </c>
      <c r="H11" s="48">
        <f t="shared" ca="1" si="10"/>
        <v>61</v>
      </c>
      <c r="I11" s="48">
        <f t="shared" ca="1" si="11"/>
        <v>70</v>
      </c>
      <c r="J11" s="48">
        <f t="shared" ca="1" si="12"/>
        <v>79</v>
      </c>
      <c r="K11" s="48">
        <f t="shared" ca="1" si="13"/>
        <v>89</v>
      </c>
      <c r="L11" s="48">
        <f t="shared" ca="1" si="14"/>
        <v>100</v>
      </c>
      <c r="M11" s="48">
        <f t="shared" ca="1" si="15"/>
        <v>110</v>
      </c>
      <c r="N11" s="48">
        <f t="shared" ca="1" si="16"/>
        <v>119</v>
      </c>
      <c r="O11" s="48">
        <f t="shared" ca="1" si="17"/>
        <v>129</v>
      </c>
      <c r="P11" s="48">
        <f t="shared" ca="1" si="1"/>
        <v>3</v>
      </c>
      <c r="Q11" s="48">
        <f t="shared" ca="1" si="1"/>
        <v>3</v>
      </c>
      <c r="R11" s="48">
        <f t="shared" ca="1" si="1"/>
        <v>3</v>
      </c>
      <c r="S11" s="48">
        <f t="shared" ca="1" si="1"/>
        <v>2</v>
      </c>
      <c r="T11" s="48">
        <f t="shared" ca="1" si="1"/>
        <v>2</v>
      </c>
      <c r="U11" s="48">
        <f t="shared" ca="1" si="1"/>
        <v>3</v>
      </c>
      <c r="V11" s="48">
        <f t="shared" ca="1" si="1"/>
        <v>3</v>
      </c>
      <c r="W11" s="48">
        <f t="shared" ca="1" si="1"/>
        <v>2</v>
      </c>
      <c r="X11" s="48">
        <f t="shared" ca="1" si="1"/>
        <v>3</v>
      </c>
      <c r="Y11" s="48">
        <f t="shared" ca="1" si="1"/>
        <v>2</v>
      </c>
      <c r="Z11" s="48">
        <f t="shared" ca="1" si="2"/>
        <v>3</v>
      </c>
      <c r="AA11" s="48">
        <f t="shared" ca="1" si="2"/>
        <v>2</v>
      </c>
      <c r="AB11" s="48">
        <f t="shared" ca="1" si="2"/>
        <v>2</v>
      </c>
      <c r="AC11" s="48">
        <f t="shared" ca="1" si="2"/>
        <v>3</v>
      </c>
      <c r="AD11" s="48">
        <f t="shared" ca="1" si="2"/>
        <v>3</v>
      </c>
      <c r="AE11" s="48">
        <f t="shared" ca="1" si="2"/>
        <v>2</v>
      </c>
      <c r="AF11" s="48">
        <f t="shared" ca="1" si="2"/>
        <v>3</v>
      </c>
      <c r="AG11" s="48">
        <f t="shared" ca="1" si="2"/>
        <v>2</v>
      </c>
      <c r="AH11" s="48">
        <f t="shared" ca="1" si="2"/>
        <v>2</v>
      </c>
      <c r="AI11" s="48">
        <f t="shared" ca="1" si="2"/>
        <v>2</v>
      </c>
      <c r="AJ11" s="48">
        <f t="shared" ca="1" si="3"/>
        <v>3</v>
      </c>
      <c r="AK11" s="48">
        <f t="shared" ca="1" si="3"/>
        <v>3</v>
      </c>
      <c r="AL11" s="48">
        <f t="shared" ca="1" si="3"/>
        <v>3</v>
      </c>
      <c r="AM11" s="48">
        <f t="shared" ca="1" si="3"/>
        <v>2</v>
      </c>
      <c r="AN11" s="48">
        <f t="shared" ca="1" si="3"/>
        <v>2</v>
      </c>
      <c r="AO11" s="48">
        <f t="shared" ca="1" si="3"/>
        <v>2</v>
      </c>
      <c r="AP11" s="48">
        <f t="shared" ca="1" si="3"/>
        <v>2</v>
      </c>
      <c r="AQ11" s="48">
        <f t="shared" ca="1" si="3"/>
        <v>3</v>
      </c>
      <c r="AR11" s="48">
        <f t="shared" ca="1" si="3"/>
        <v>2</v>
      </c>
      <c r="AS11" s="48">
        <f t="shared" ca="1" si="3"/>
        <v>3</v>
      </c>
      <c r="AT11" s="48">
        <f t="shared" ca="1" si="4"/>
        <v>2</v>
      </c>
      <c r="AU11" s="48">
        <f t="shared" ca="1" si="4"/>
        <v>2</v>
      </c>
      <c r="AV11" s="48">
        <f t="shared" ca="1" si="4"/>
        <v>3</v>
      </c>
      <c r="AW11" s="48">
        <f t="shared" ca="1" si="4"/>
        <v>2</v>
      </c>
      <c r="AX11" s="48">
        <f t="shared" ca="1" si="4"/>
        <v>3</v>
      </c>
      <c r="AY11" s="48">
        <f t="shared" ca="1" si="4"/>
        <v>2</v>
      </c>
      <c r="AZ11" s="48">
        <f t="shared" ca="1" si="4"/>
        <v>2</v>
      </c>
      <c r="BA11" s="48">
        <f t="shared" ca="1" si="4"/>
        <v>3</v>
      </c>
      <c r="BB11" s="48">
        <f t="shared" ca="1" si="4"/>
        <v>3</v>
      </c>
      <c r="BC11" s="48">
        <f t="shared" ca="1" si="4"/>
        <v>3</v>
      </c>
      <c r="BD11" s="48">
        <f t="shared" ca="1" si="5"/>
        <v>3</v>
      </c>
      <c r="BE11" s="48">
        <f t="shared" ca="1" si="5"/>
        <v>2</v>
      </c>
      <c r="BF11" s="48">
        <f t="shared" ca="1" si="5"/>
        <v>3</v>
      </c>
      <c r="BG11" s="48">
        <f t="shared" ca="1" si="5"/>
        <v>2</v>
      </c>
      <c r="BH11" s="48">
        <f t="shared" ca="1" si="5"/>
        <v>2</v>
      </c>
      <c r="BI11" s="48">
        <f t="shared" ca="1" si="5"/>
        <v>2</v>
      </c>
      <c r="BJ11" s="48">
        <f t="shared" ca="1" si="5"/>
        <v>3</v>
      </c>
      <c r="BK11" s="48">
        <f t="shared" ca="1" si="5"/>
        <v>2</v>
      </c>
      <c r="BL11" s="48">
        <f t="shared" ca="1" si="5"/>
        <v>3</v>
      </c>
      <c r="BM11" s="48">
        <f t="shared" ca="1" si="5"/>
        <v>2</v>
      </c>
      <c r="BN11" s="48">
        <f t="shared" ca="1" si="5"/>
        <v>3</v>
      </c>
      <c r="BO11" s="48">
        <f t="shared" ca="1" si="5"/>
        <v>2</v>
      </c>
    </row>
    <row r="12" spans="1:67" ht="14.45" x14ac:dyDescent="0.3">
      <c r="A12" s="48">
        <v>11</v>
      </c>
      <c r="B12" s="48">
        <f t="shared" ca="1" si="0"/>
        <v>16</v>
      </c>
      <c r="C12" s="48">
        <f ca="1">SUM($P12:S12)</f>
        <v>11</v>
      </c>
      <c r="D12" s="48">
        <f t="shared" ca="1" si="6"/>
        <v>20</v>
      </c>
      <c r="E12" s="48">
        <f t="shared" ca="1" si="7"/>
        <v>30</v>
      </c>
      <c r="F12" s="48">
        <f t="shared" ca="1" si="8"/>
        <v>40</v>
      </c>
      <c r="G12" s="48">
        <f t="shared" ca="1" si="9"/>
        <v>49</v>
      </c>
      <c r="H12" s="48">
        <f t="shared" ca="1" si="10"/>
        <v>58</v>
      </c>
      <c r="I12" s="48">
        <f t="shared" ca="1" si="11"/>
        <v>66</v>
      </c>
      <c r="J12" s="48">
        <f t="shared" ca="1" si="12"/>
        <v>74</v>
      </c>
      <c r="K12" s="48">
        <f t="shared" ca="1" si="13"/>
        <v>84</v>
      </c>
      <c r="L12" s="48">
        <f t="shared" ca="1" si="14"/>
        <v>95</v>
      </c>
      <c r="M12" s="48">
        <f t="shared" ca="1" si="15"/>
        <v>105</v>
      </c>
      <c r="N12" s="48">
        <f t="shared" ca="1" si="16"/>
        <v>114</v>
      </c>
      <c r="O12" s="48">
        <f t="shared" ca="1" si="17"/>
        <v>123</v>
      </c>
      <c r="P12" s="48">
        <f t="shared" ref="P12:Y21" ca="1" si="18">MAX(1,IF(SamplesOrEstimateFlag = "Data", INDEX(Samples,RANDBETWEEN(1, TotalCount), 0), RANDBETWEEN(ThroughputLowEstimate,ThroughputHighEstimate)) / RANDBETWEEN(StorySplitRateLowEstimate,StorySplitRateHighEstimate))</f>
        <v>3</v>
      </c>
      <c r="Q12" s="48">
        <f t="shared" ca="1" si="18"/>
        <v>3</v>
      </c>
      <c r="R12" s="48">
        <f t="shared" ca="1" si="18"/>
        <v>2</v>
      </c>
      <c r="S12" s="48">
        <f t="shared" ca="1" si="18"/>
        <v>3</v>
      </c>
      <c r="T12" s="48">
        <f t="shared" ca="1" si="18"/>
        <v>3</v>
      </c>
      <c r="U12" s="48">
        <f t="shared" ca="1" si="18"/>
        <v>2</v>
      </c>
      <c r="V12" s="48">
        <f t="shared" ca="1" si="18"/>
        <v>2</v>
      </c>
      <c r="W12" s="48">
        <f t="shared" ca="1" si="18"/>
        <v>2</v>
      </c>
      <c r="X12" s="48">
        <f t="shared" ca="1" si="18"/>
        <v>3</v>
      </c>
      <c r="Y12" s="48">
        <f t="shared" ca="1" si="18"/>
        <v>2</v>
      </c>
      <c r="Z12" s="48">
        <f t="shared" ref="Z12:AI21" ca="1" si="19">MAX(1,IF(SamplesOrEstimateFlag = "Data", INDEX(Samples,RANDBETWEEN(1, TotalCount), 0), RANDBETWEEN(ThroughputLowEstimate,ThroughputHighEstimate)) / RANDBETWEEN(StorySplitRateLowEstimate,StorySplitRateHighEstimate))</f>
        <v>2</v>
      </c>
      <c r="AA12" s="48">
        <f t="shared" ca="1" si="19"/>
        <v>3</v>
      </c>
      <c r="AB12" s="48">
        <f t="shared" ca="1" si="19"/>
        <v>2</v>
      </c>
      <c r="AC12" s="48">
        <f t="shared" ca="1" si="19"/>
        <v>3</v>
      </c>
      <c r="AD12" s="48">
        <f t="shared" ca="1" si="19"/>
        <v>2</v>
      </c>
      <c r="AE12" s="48">
        <f t="shared" ca="1" si="19"/>
        <v>3</v>
      </c>
      <c r="AF12" s="48">
        <f t="shared" ca="1" si="19"/>
        <v>2</v>
      </c>
      <c r="AG12" s="48">
        <f t="shared" ca="1" si="19"/>
        <v>2</v>
      </c>
      <c r="AH12" s="48">
        <f t="shared" ca="1" si="19"/>
        <v>3</v>
      </c>
      <c r="AI12" s="48">
        <f t="shared" ca="1" si="19"/>
        <v>2</v>
      </c>
      <c r="AJ12" s="48">
        <f t="shared" ref="AJ12:AS21" ca="1" si="20">MAX(1,IF(SamplesOrEstimateFlag = "Data", INDEX(Samples,RANDBETWEEN(1, TotalCount), 0), RANDBETWEEN(ThroughputLowEstimate,ThroughputHighEstimate)) / RANDBETWEEN(StorySplitRateLowEstimate,StorySplitRateHighEstimate))</f>
        <v>2</v>
      </c>
      <c r="AK12" s="48">
        <f t="shared" ca="1" si="20"/>
        <v>2</v>
      </c>
      <c r="AL12" s="48">
        <f t="shared" ca="1" si="20"/>
        <v>3</v>
      </c>
      <c r="AM12" s="48">
        <f t="shared" ca="1" si="20"/>
        <v>2</v>
      </c>
      <c r="AN12" s="48">
        <f t="shared" ca="1" si="20"/>
        <v>2</v>
      </c>
      <c r="AO12" s="48">
        <f t="shared" ca="1" si="20"/>
        <v>2</v>
      </c>
      <c r="AP12" s="48">
        <f t="shared" ca="1" si="20"/>
        <v>2</v>
      </c>
      <c r="AQ12" s="48">
        <f t="shared" ca="1" si="20"/>
        <v>2</v>
      </c>
      <c r="AR12" s="48">
        <f t="shared" ca="1" si="20"/>
        <v>2</v>
      </c>
      <c r="AS12" s="48">
        <f t="shared" ca="1" si="20"/>
        <v>2</v>
      </c>
      <c r="AT12" s="48">
        <f t="shared" ref="AT12:BC21" ca="1" si="21">MAX(1,IF(SamplesOrEstimateFlag = "Data", INDEX(Samples,RANDBETWEEN(1, TotalCount), 0), RANDBETWEEN(ThroughputLowEstimate,ThroughputHighEstimate)) / RANDBETWEEN(StorySplitRateLowEstimate,StorySplitRateHighEstimate))</f>
        <v>2</v>
      </c>
      <c r="AU12" s="48">
        <f t="shared" ca="1" si="21"/>
        <v>2</v>
      </c>
      <c r="AV12" s="48">
        <f t="shared" ca="1" si="21"/>
        <v>3</v>
      </c>
      <c r="AW12" s="48">
        <f t="shared" ca="1" si="21"/>
        <v>2</v>
      </c>
      <c r="AX12" s="48">
        <f t="shared" ca="1" si="21"/>
        <v>3</v>
      </c>
      <c r="AY12" s="48">
        <f t="shared" ca="1" si="21"/>
        <v>2</v>
      </c>
      <c r="AZ12" s="48">
        <f t="shared" ca="1" si="21"/>
        <v>3</v>
      </c>
      <c r="BA12" s="48">
        <f t="shared" ca="1" si="21"/>
        <v>2</v>
      </c>
      <c r="BB12" s="48">
        <f t="shared" ca="1" si="21"/>
        <v>3</v>
      </c>
      <c r="BC12" s="48">
        <f t="shared" ca="1" si="21"/>
        <v>3</v>
      </c>
      <c r="BD12" s="48">
        <f t="shared" ref="BD12:BO21" ca="1" si="22">MAX(1,IF(SamplesOrEstimateFlag = "Data", INDEX(Samples,RANDBETWEEN(1, TotalCount), 0), RANDBETWEEN(ThroughputLowEstimate,ThroughputHighEstimate)) / RANDBETWEEN(StorySplitRateLowEstimate,StorySplitRateHighEstimate))</f>
        <v>2</v>
      </c>
      <c r="BE12" s="48">
        <f t="shared" ca="1" si="22"/>
        <v>2</v>
      </c>
      <c r="BF12" s="48">
        <f t="shared" ca="1" si="22"/>
        <v>3</v>
      </c>
      <c r="BG12" s="48">
        <f t="shared" ca="1" si="22"/>
        <v>3</v>
      </c>
      <c r="BH12" s="48">
        <f t="shared" ca="1" si="22"/>
        <v>2</v>
      </c>
      <c r="BI12" s="48">
        <f t="shared" ca="1" si="22"/>
        <v>2</v>
      </c>
      <c r="BJ12" s="48">
        <f t="shared" ca="1" si="22"/>
        <v>3</v>
      </c>
      <c r="BK12" s="48">
        <f t="shared" ca="1" si="22"/>
        <v>2</v>
      </c>
      <c r="BL12" s="48">
        <f t="shared" ca="1" si="22"/>
        <v>3</v>
      </c>
      <c r="BM12" s="48">
        <f t="shared" ca="1" si="22"/>
        <v>2</v>
      </c>
      <c r="BN12" s="48">
        <f t="shared" ca="1" si="22"/>
        <v>2</v>
      </c>
      <c r="BO12" s="48">
        <f t="shared" ca="1" si="22"/>
        <v>2</v>
      </c>
    </row>
    <row r="13" spans="1:67" ht="14.45" x14ac:dyDescent="0.3">
      <c r="A13" s="48">
        <v>12</v>
      </c>
      <c r="B13" s="48">
        <f t="shared" ca="1" si="0"/>
        <v>16</v>
      </c>
      <c r="C13" s="48">
        <f ca="1">SUM($P13:S13)</f>
        <v>11</v>
      </c>
      <c r="D13" s="48">
        <f t="shared" ca="1" si="6"/>
        <v>22</v>
      </c>
      <c r="E13" s="48">
        <f t="shared" ca="1" si="7"/>
        <v>33</v>
      </c>
      <c r="F13" s="48">
        <f t="shared" ca="1" si="8"/>
        <v>44</v>
      </c>
      <c r="G13" s="48">
        <f t="shared" ca="1" si="9"/>
        <v>56</v>
      </c>
      <c r="H13" s="48">
        <f t="shared" ca="1" si="10"/>
        <v>65</v>
      </c>
      <c r="I13" s="48">
        <f t="shared" ca="1" si="11"/>
        <v>76</v>
      </c>
      <c r="J13" s="48">
        <f t="shared" ca="1" si="12"/>
        <v>87</v>
      </c>
      <c r="K13" s="48">
        <f t="shared" ca="1" si="13"/>
        <v>96</v>
      </c>
      <c r="L13" s="48">
        <f t="shared" ca="1" si="14"/>
        <v>105</v>
      </c>
      <c r="M13" s="48">
        <f t="shared" ca="1" si="15"/>
        <v>115</v>
      </c>
      <c r="N13" s="48">
        <f t="shared" ca="1" si="16"/>
        <v>123</v>
      </c>
      <c r="O13" s="48">
        <f t="shared" ca="1" si="17"/>
        <v>134</v>
      </c>
      <c r="P13" s="48">
        <f t="shared" ca="1" si="18"/>
        <v>3</v>
      </c>
      <c r="Q13" s="48">
        <f t="shared" ca="1" si="18"/>
        <v>2</v>
      </c>
      <c r="R13" s="48">
        <f t="shared" ca="1" si="18"/>
        <v>3</v>
      </c>
      <c r="S13" s="48">
        <f t="shared" ca="1" si="18"/>
        <v>3</v>
      </c>
      <c r="T13" s="48">
        <f t="shared" ca="1" si="18"/>
        <v>3</v>
      </c>
      <c r="U13" s="48">
        <f t="shared" ca="1" si="18"/>
        <v>2</v>
      </c>
      <c r="V13" s="48">
        <f t="shared" ca="1" si="18"/>
        <v>3</v>
      </c>
      <c r="W13" s="48">
        <f t="shared" ca="1" si="18"/>
        <v>3</v>
      </c>
      <c r="X13" s="48">
        <f t="shared" ca="1" si="18"/>
        <v>3</v>
      </c>
      <c r="Y13" s="48">
        <f t="shared" ca="1" si="18"/>
        <v>2</v>
      </c>
      <c r="Z13" s="48">
        <f t="shared" ca="1" si="19"/>
        <v>3</v>
      </c>
      <c r="AA13" s="48">
        <f t="shared" ca="1" si="19"/>
        <v>3</v>
      </c>
      <c r="AB13" s="48">
        <f t="shared" ca="1" si="19"/>
        <v>3</v>
      </c>
      <c r="AC13" s="48">
        <f t="shared" ca="1" si="19"/>
        <v>3</v>
      </c>
      <c r="AD13" s="48">
        <f t="shared" ca="1" si="19"/>
        <v>2</v>
      </c>
      <c r="AE13" s="48">
        <f t="shared" ca="1" si="19"/>
        <v>3</v>
      </c>
      <c r="AF13" s="48">
        <f t="shared" ca="1" si="19"/>
        <v>3</v>
      </c>
      <c r="AG13" s="48">
        <f t="shared" ca="1" si="19"/>
        <v>3</v>
      </c>
      <c r="AH13" s="48">
        <f t="shared" ca="1" si="19"/>
        <v>3</v>
      </c>
      <c r="AI13" s="48">
        <f t="shared" ca="1" si="19"/>
        <v>3</v>
      </c>
      <c r="AJ13" s="48">
        <f t="shared" ca="1" si="20"/>
        <v>2</v>
      </c>
      <c r="AK13" s="48">
        <f t="shared" ca="1" si="20"/>
        <v>2</v>
      </c>
      <c r="AL13" s="48">
        <f t="shared" ca="1" si="20"/>
        <v>2</v>
      </c>
      <c r="AM13" s="48">
        <f t="shared" ca="1" si="20"/>
        <v>3</v>
      </c>
      <c r="AN13" s="48">
        <f t="shared" ca="1" si="20"/>
        <v>3</v>
      </c>
      <c r="AO13" s="48">
        <f t="shared" ca="1" si="20"/>
        <v>3</v>
      </c>
      <c r="AP13" s="48">
        <f t="shared" ca="1" si="20"/>
        <v>3</v>
      </c>
      <c r="AQ13" s="48">
        <f t="shared" ca="1" si="20"/>
        <v>2</v>
      </c>
      <c r="AR13" s="48">
        <f t="shared" ca="1" si="20"/>
        <v>3</v>
      </c>
      <c r="AS13" s="48">
        <f t="shared" ca="1" si="20"/>
        <v>2</v>
      </c>
      <c r="AT13" s="48">
        <f t="shared" ca="1" si="21"/>
        <v>3</v>
      </c>
      <c r="AU13" s="48">
        <f t="shared" ca="1" si="21"/>
        <v>3</v>
      </c>
      <c r="AV13" s="48">
        <f t="shared" ca="1" si="21"/>
        <v>3</v>
      </c>
      <c r="AW13" s="48">
        <f t="shared" ca="1" si="21"/>
        <v>2</v>
      </c>
      <c r="AX13" s="48">
        <f t="shared" ca="1" si="21"/>
        <v>2</v>
      </c>
      <c r="AY13" s="48">
        <f t="shared" ca="1" si="21"/>
        <v>2</v>
      </c>
      <c r="AZ13" s="48">
        <f t="shared" ca="1" si="21"/>
        <v>2</v>
      </c>
      <c r="BA13" s="48">
        <f t="shared" ca="1" si="21"/>
        <v>2</v>
      </c>
      <c r="BB13" s="48">
        <f t="shared" ca="1" si="21"/>
        <v>2</v>
      </c>
      <c r="BC13" s="48">
        <f t="shared" ca="1" si="21"/>
        <v>3</v>
      </c>
      <c r="BD13" s="48">
        <f t="shared" ca="1" si="22"/>
        <v>3</v>
      </c>
      <c r="BE13" s="48">
        <f t="shared" ca="1" si="22"/>
        <v>2</v>
      </c>
      <c r="BF13" s="48">
        <f t="shared" ca="1" si="22"/>
        <v>2</v>
      </c>
      <c r="BG13" s="48">
        <f t="shared" ca="1" si="22"/>
        <v>3</v>
      </c>
      <c r="BH13" s="48">
        <f t="shared" ca="1" si="22"/>
        <v>2</v>
      </c>
      <c r="BI13" s="48">
        <f t="shared" ca="1" si="22"/>
        <v>2</v>
      </c>
      <c r="BJ13" s="48">
        <f t="shared" ca="1" si="22"/>
        <v>2</v>
      </c>
      <c r="BK13" s="48">
        <f t="shared" ca="1" si="22"/>
        <v>2</v>
      </c>
      <c r="BL13" s="48">
        <f t="shared" ca="1" si="22"/>
        <v>3</v>
      </c>
      <c r="BM13" s="48">
        <f t="shared" ca="1" si="22"/>
        <v>3</v>
      </c>
      <c r="BN13" s="48">
        <f t="shared" ca="1" si="22"/>
        <v>2</v>
      </c>
      <c r="BO13" s="48">
        <f t="shared" ca="1" si="22"/>
        <v>3</v>
      </c>
    </row>
    <row r="14" spans="1:67" ht="14.45" x14ac:dyDescent="0.3">
      <c r="A14" s="48">
        <v>13</v>
      </c>
      <c r="B14" s="48">
        <f t="shared" ca="1" si="0"/>
        <v>16</v>
      </c>
      <c r="C14" s="48">
        <f ca="1">SUM($P14:S14)</f>
        <v>12</v>
      </c>
      <c r="D14" s="48">
        <f t="shared" ca="1" si="6"/>
        <v>21</v>
      </c>
      <c r="E14" s="48">
        <f t="shared" ca="1" si="7"/>
        <v>32</v>
      </c>
      <c r="F14" s="48">
        <f t="shared" ca="1" si="8"/>
        <v>41</v>
      </c>
      <c r="G14" s="48">
        <f t="shared" ca="1" si="9"/>
        <v>50</v>
      </c>
      <c r="H14" s="48">
        <f t="shared" ca="1" si="10"/>
        <v>59</v>
      </c>
      <c r="I14" s="48">
        <f t="shared" ca="1" si="11"/>
        <v>69</v>
      </c>
      <c r="J14" s="48">
        <f t="shared" ca="1" si="12"/>
        <v>77</v>
      </c>
      <c r="K14" s="48">
        <f t="shared" ca="1" si="13"/>
        <v>86</v>
      </c>
      <c r="L14" s="48">
        <f t="shared" ca="1" si="14"/>
        <v>97</v>
      </c>
      <c r="M14" s="48">
        <f t="shared" ca="1" si="15"/>
        <v>106</v>
      </c>
      <c r="N14" s="48">
        <f t="shared" ca="1" si="16"/>
        <v>115</v>
      </c>
      <c r="O14" s="48">
        <f t="shared" ca="1" si="17"/>
        <v>124</v>
      </c>
      <c r="P14" s="48">
        <f t="shared" ca="1" si="18"/>
        <v>3</v>
      </c>
      <c r="Q14" s="48">
        <f t="shared" ca="1" si="18"/>
        <v>3</v>
      </c>
      <c r="R14" s="48">
        <f t="shared" ca="1" si="18"/>
        <v>3</v>
      </c>
      <c r="S14" s="48">
        <f t="shared" ca="1" si="18"/>
        <v>3</v>
      </c>
      <c r="T14" s="48">
        <f t="shared" ca="1" si="18"/>
        <v>2</v>
      </c>
      <c r="U14" s="48">
        <f t="shared" ca="1" si="18"/>
        <v>2</v>
      </c>
      <c r="V14" s="48">
        <f t="shared" ca="1" si="18"/>
        <v>3</v>
      </c>
      <c r="W14" s="48">
        <f t="shared" ca="1" si="18"/>
        <v>2</v>
      </c>
      <c r="X14" s="48">
        <f t="shared" ca="1" si="18"/>
        <v>3</v>
      </c>
      <c r="Y14" s="48">
        <f t="shared" ca="1" si="18"/>
        <v>3</v>
      </c>
      <c r="Z14" s="48">
        <f t="shared" ca="1" si="19"/>
        <v>3</v>
      </c>
      <c r="AA14" s="48">
        <f t="shared" ca="1" si="19"/>
        <v>2</v>
      </c>
      <c r="AB14" s="48">
        <f t="shared" ca="1" si="19"/>
        <v>2</v>
      </c>
      <c r="AC14" s="48">
        <f t="shared" ca="1" si="19"/>
        <v>2</v>
      </c>
      <c r="AD14" s="48">
        <f t="shared" ca="1" si="19"/>
        <v>2</v>
      </c>
      <c r="AE14" s="48">
        <f t="shared" ca="1" si="19"/>
        <v>3</v>
      </c>
      <c r="AF14" s="48">
        <f t="shared" ca="1" si="19"/>
        <v>2</v>
      </c>
      <c r="AG14" s="48">
        <f t="shared" ca="1" si="19"/>
        <v>3</v>
      </c>
      <c r="AH14" s="48">
        <f t="shared" ca="1" si="19"/>
        <v>2</v>
      </c>
      <c r="AI14" s="48">
        <f t="shared" ca="1" si="19"/>
        <v>2</v>
      </c>
      <c r="AJ14" s="48">
        <f t="shared" ca="1" si="20"/>
        <v>2</v>
      </c>
      <c r="AK14" s="48">
        <f t="shared" ca="1" si="20"/>
        <v>2</v>
      </c>
      <c r="AL14" s="48">
        <f t="shared" ca="1" si="20"/>
        <v>2</v>
      </c>
      <c r="AM14" s="48">
        <f t="shared" ca="1" si="20"/>
        <v>3</v>
      </c>
      <c r="AN14" s="48">
        <f t="shared" ca="1" si="20"/>
        <v>2</v>
      </c>
      <c r="AO14" s="48">
        <f t="shared" ca="1" si="20"/>
        <v>3</v>
      </c>
      <c r="AP14" s="48">
        <f t="shared" ca="1" si="20"/>
        <v>2</v>
      </c>
      <c r="AQ14" s="48">
        <f t="shared" ca="1" si="20"/>
        <v>3</v>
      </c>
      <c r="AR14" s="48">
        <f t="shared" ca="1" si="20"/>
        <v>2</v>
      </c>
      <c r="AS14" s="48">
        <f t="shared" ca="1" si="20"/>
        <v>2</v>
      </c>
      <c r="AT14" s="48">
        <f t="shared" ca="1" si="21"/>
        <v>2</v>
      </c>
      <c r="AU14" s="48">
        <f t="shared" ca="1" si="21"/>
        <v>2</v>
      </c>
      <c r="AV14" s="48">
        <f t="shared" ca="1" si="21"/>
        <v>2</v>
      </c>
      <c r="AW14" s="48">
        <f t="shared" ca="1" si="21"/>
        <v>2</v>
      </c>
      <c r="AX14" s="48">
        <f t="shared" ca="1" si="21"/>
        <v>2</v>
      </c>
      <c r="AY14" s="48">
        <f t="shared" ca="1" si="21"/>
        <v>3</v>
      </c>
      <c r="AZ14" s="48">
        <f t="shared" ca="1" si="21"/>
        <v>3</v>
      </c>
      <c r="BA14" s="48">
        <f t="shared" ca="1" si="21"/>
        <v>3</v>
      </c>
      <c r="BB14" s="48">
        <f t="shared" ca="1" si="21"/>
        <v>2</v>
      </c>
      <c r="BC14" s="48">
        <f t="shared" ca="1" si="21"/>
        <v>3</v>
      </c>
      <c r="BD14" s="48">
        <f t="shared" ca="1" si="22"/>
        <v>2</v>
      </c>
      <c r="BE14" s="48">
        <f t="shared" ca="1" si="22"/>
        <v>2</v>
      </c>
      <c r="BF14" s="48">
        <f t="shared" ca="1" si="22"/>
        <v>2</v>
      </c>
      <c r="BG14" s="48">
        <f t="shared" ca="1" si="22"/>
        <v>3</v>
      </c>
      <c r="BH14" s="48">
        <f t="shared" ca="1" si="22"/>
        <v>3</v>
      </c>
      <c r="BI14" s="48">
        <f t="shared" ca="1" si="22"/>
        <v>2</v>
      </c>
      <c r="BJ14" s="48">
        <f t="shared" ca="1" si="22"/>
        <v>2</v>
      </c>
      <c r="BK14" s="48">
        <f t="shared" ca="1" si="22"/>
        <v>2</v>
      </c>
      <c r="BL14" s="48">
        <f t="shared" ca="1" si="22"/>
        <v>2</v>
      </c>
      <c r="BM14" s="48">
        <f t="shared" ca="1" si="22"/>
        <v>2</v>
      </c>
      <c r="BN14" s="48">
        <f t="shared" ca="1" si="22"/>
        <v>3</v>
      </c>
      <c r="BO14" s="48">
        <f t="shared" ca="1" si="22"/>
        <v>2</v>
      </c>
    </row>
    <row r="15" spans="1:67" ht="14.45" x14ac:dyDescent="0.3">
      <c r="A15" s="48">
        <v>14</v>
      </c>
      <c r="B15" s="48">
        <f t="shared" ca="1" si="0"/>
        <v>16</v>
      </c>
      <c r="C15" s="48">
        <f ca="1">SUM($P15:S15)</f>
        <v>10</v>
      </c>
      <c r="D15" s="48">
        <f t="shared" ca="1" si="6"/>
        <v>20</v>
      </c>
      <c r="E15" s="48">
        <f t="shared" ca="1" si="7"/>
        <v>30</v>
      </c>
      <c r="F15" s="48">
        <f t="shared" ca="1" si="8"/>
        <v>42</v>
      </c>
      <c r="G15" s="48">
        <f t="shared" ca="1" si="9"/>
        <v>52</v>
      </c>
      <c r="H15" s="48">
        <f t="shared" ca="1" si="10"/>
        <v>61</v>
      </c>
      <c r="I15" s="48">
        <f t="shared" ca="1" si="11"/>
        <v>71</v>
      </c>
      <c r="J15" s="48">
        <f t="shared" ca="1" si="12"/>
        <v>82</v>
      </c>
      <c r="K15" s="48">
        <f t="shared" ca="1" si="13"/>
        <v>91</v>
      </c>
      <c r="L15" s="48">
        <f t="shared" ca="1" si="14"/>
        <v>103</v>
      </c>
      <c r="M15" s="48">
        <f t="shared" ca="1" si="15"/>
        <v>114</v>
      </c>
      <c r="N15" s="48">
        <f t="shared" ca="1" si="16"/>
        <v>125</v>
      </c>
      <c r="O15" s="48">
        <f t="shared" ca="1" si="17"/>
        <v>134</v>
      </c>
      <c r="P15" s="48">
        <f t="shared" ca="1" si="18"/>
        <v>3</v>
      </c>
      <c r="Q15" s="48">
        <f t="shared" ca="1" si="18"/>
        <v>2</v>
      </c>
      <c r="R15" s="48">
        <f t="shared" ca="1" si="18"/>
        <v>3</v>
      </c>
      <c r="S15" s="48">
        <f t="shared" ca="1" si="18"/>
        <v>2</v>
      </c>
      <c r="T15" s="48">
        <f t="shared" ca="1" si="18"/>
        <v>3</v>
      </c>
      <c r="U15" s="48">
        <f t="shared" ca="1" si="18"/>
        <v>3</v>
      </c>
      <c r="V15" s="48">
        <f t="shared" ca="1" si="18"/>
        <v>2</v>
      </c>
      <c r="W15" s="48">
        <f t="shared" ca="1" si="18"/>
        <v>2</v>
      </c>
      <c r="X15" s="48">
        <f t="shared" ca="1" si="18"/>
        <v>3</v>
      </c>
      <c r="Y15" s="48">
        <f t="shared" ca="1" si="18"/>
        <v>2</v>
      </c>
      <c r="Z15" s="48">
        <f t="shared" ca="1" si="19"/>
        <v>2</v>
      </c>
      <c r="AA15" s="48">
        <f t="shared" ca="1" si="19"/>
        <v>3</v>
      </c>
      <c r="AB15" s="48">
        <f t="shared" ca="1" si="19"/>
        <v>3</v>
      </c>
      <c r="AC15" s="48">
        <f t="shared" ca="1" si="19"/>
        <v>3</v>
      </c>
      <c r="AD15" s="48">
        <f t="shared" ca="1" si="19"/>
        <v>3</v>
      </c>
      <c r="AE15" s="48">
        <f t="shared" ca="1" si="19"/>
        <v>3</v>
      </c>
      <c r="AF15" s="48">
        <f t="shared" ca="1" si="19"/>
        <v>2</v>
      </c>
      <c r="AG15" s="48">
        <f t="shared" ca="1" si="19"/>
        <v>3</v>
      </c>
      <c r="AH15" s="48">
        <f t="shared" ca="1" si="19"/>
        <v>2</v>
      </c>
      <c r="AI15" s="48">
        <f t="shared" ca="1" si="19"/>
        <v>3</v>
      </c>
      <c r="AJ15" s="48">
        <f t="shared" ca="1" si="20"/>
        <v>3</v>
      </c>
      <c r="AK15" s="48">
        <f t="shared" ca="1" si="20"/>
        <v>2</v>
      </c>
      <c r="AL15" s="48">
        <f t="shared" ca="1" si="20"/>
        <v>2</v>
      </c>
      <c r="AM15" s="48">
        <f t="shared" ca="1" si="20"/>
        <v>2</v>
      </c>
      <c r="AN15" s="48">
        <f t="shared" ca="1" si="20"/>
        <v>3</v>
      </c>
      <c r="AO15" s="48">
        <f t="shared" ca="1" si="20"/>
        <v>2</v>
      </c>
      <c r="AP15" s="48">
        <f t="shared" ca="1" si="20"/>
        <v>2</v>
      </c>
      <c r="AQ15" s="48">
        <f t="shared" ca="1" si="20"/>
        <v>3</v>
      </c>
      <c r="AR15" s="48">
        <f t="shared" ca="1" si="20"/>
        <v>2</v>
      </c>
      <c r="AS15" s="48">
        <f t="shared" ca="1" si="20"/>
        <v>3</v>
      </c>
      <c r="AT15" s="48">
        <f t="shared" ca="1" si="21"/>
        <v>3</v>
      </c>
      <c r="AU15" s="48">
        <f t="shared" ca="1" si="21"/>
        <v>3</v>
      </c>
      <c r="AV15" s="48">
        <f t="shared" ca="1" si="21"/>
        <v>2</v>
      </c>
      <c r="AW15" s="48">
        <f t="shared" ca="1" si="21"/>
        <v>2</v>
      </c>
      <c r="AX15" s="48">
        <f t="shared" ca="1" si="21"/>
        <v>3</v>
      </c>
      <c r="AY15" s="48">
        <f t="shared" ca="1" si="21"/>
        <v>2</v>
      </c>
      <c r="AZ15" s="48">
        <f t="shared" ca="1" si="21"/>
        <v>3</v>
      </c>
      <c r="BA15" s="48">
        <f t="shared" ca="1" si="21"/>
        <v>3</v>
      </c>
      <c r="BB15" s="48">
        <f t="shared" ca="1" si="21"/>
        <v>3</v>
      </c>
      <c r="BC15" s="48">
        <f t="shared" ca="1" si="21"/>
        <v>3</v>
      </c>
      <c r="BD15" s="48">
        <f t="shared" ca="1" si="22"/>
        <v>3</v>
      </c>
      <c r="BE15" s="48">
        <f t="shared" ca="1" si="22"/>
        <v>3</v>
      </c>
      <c r="BF15" s="48">
        <f t="shared" ca="1" si="22"/>
        <v>2</v>
      </c>
      <c r="BG15" s="48">
        <f t="shared" ca="1" si="22"/>
        <v>3</v>
      </c>
      <c r="BH15" s="48">
        <f t="shared" ca="1" si="22"/>
        <v>3</v>
      </c>
      <c r="BI15" s="48">
        <f t="shared" ca="1" si="22"/>
        <v>3</v>
      </c>
      <c r="BJ15" s="48">
        <f t="shared" ca="1" si="22"/>
        <v>3</v>
      </c>
      <c r="BK15" s="48">
        <f t="shared" ca="1" si="22"/>
        <v>2</v>
      </c>
      <c r="BL15" s="48">
        <f t="shared" ca="1" si="22"/>
        <v>3</v>
      </c>
      <c r="BM15" s="48">
        <f t="shared" ca="1" si="22"/>
        <v>2</v>
      </c>
      <c r="BN15" s="48">
        <f t="shared" ca="1" si="22"/>
        <v>2</v>
      </c>
      <c r="BO15" s="48">
        <f t="shared" ca="1" si="22"/>
        <v>2</v>
      </c>
    </row>
    <row r="16" spans="1:67" ht="14.45" x14ac:dyDescent="0.3">
      <c r="A16" s="48">
        <v>15</v>
      </c>
      <c r="B16" s="48">
        <f t="shared" ca="1" si="0"/>
        <v>16</v>
      </c>
      <c r="C16" s="48">
        <f ca="1">SUM($P16:S16)</f>
        <v>11</v>
      </c>
      <c r="D16" s="48">
        <f t="shared" ca="1" si="6"/>
        <v>21</v>
      </c>
      <c r="E16" s="48">
        <f t="shared" ca="1" si="7"/>
        <v>30</v>
      </c>
      <c r="F16" s="48">
        <f t="shared" ca="1" si="8"/>
        <v>39</v>
      </c>
      <c r="G16" s="48">
        <f t="shared" ca="1" si="9"/>
        <v>49</v>
      </c>
      <c r="H16" s="48">
        <f t="shared" ca="1" si="10"/>
        <v>59</v>
      </c>
      <c r="I16" s="48">
        <f t="shared" ca="1" si="11"/>
        <v>68</v>
      </c>
      <c r="J16" s="48">
        <f t="shared" ca="1" si="12"/>
        <v>79</v>
      </c>
      <c r="K16" s="48">
        <f t="shared" ca="1" si="13"/>
        <v>89</v>
      </c>
      <c r="L16" s="48">
        <f t="shared" ca="1" si="14"/>
        <v>99</v>
      </c>
      <c r="M16" s="48">
        <f t="shared" ca="1" si="15"/>
        <v>108</v>
      </c>
      <c r="N16" s="48">
        <f t="shared" ca="1" si="16"/>
        <v>119</v>
      </c>
      <c r="O16" s="48">
        <f t="shared" ca="1" si="17"/>
        <v>130</v>
      </c>
      <c r="P16" s="48">
        <f t="shared" ca="1" si="18"/>
        <v>3</v>
      </c>
      <c r="Q16" s="48">
        <f t="shared" ca="1" si="18"/>
        <v>3</v>
      </c>
      <c r="R16" s="48">
        <f t="shared" ca="1" si="18"/>
        <v>2</v>
      </c>
      <c r="S16" s="48">
        <f t="shared" ca="1" si="18"/>
        <v>3</v>
      </c>
      <c r="T16" s="48">
        <f t="shared" ca="1" si="18"/>
        <v>3</v>
      </c>
      <c r="U16" s="48">
        <f t="shared" ca="1" si="18"/>
        <v>2</v>
      </c>
      <c r="V16" s="48">
        <f t="shared" ca="1" si="18"/>
        <v>3</v>
      </c>
      <c r="W16" s="48">
        <f t="shared" ca="1" si="18"/>
        <v>2</v>
      </c>
      <c r="X16" s="48">
        <f t="shared" ca="1" si="18"/>
        <v>2</v>
      </c>
      <c r="Y16" s="48">
        <f t="shared" ca="1" si="18"/>
        <v>3</v>
      </c>
      <c r="Z16" s="48">
        <f t="shared" ca="1" si="19"/>
        <v>2</v>
      </c>
      <c r="AA16" s="48">
        <f t="shared" ca="1" si="19"/>
        <v>2</v>
      </c>
      <c r="AB16" s="48">
        <f t="shared" ca="1" si="19"/>
        <v>2</v>
      </c>
      <c r="AC16" s="48">
        <f t="shared" ca="1" si="19"/>
        <v>2</v>
      </c>
      <c r="AD16" s="48">
        <f t="shared" ca="1" si="19"/>
        <v>2</v>
      </c>
      <c r="AE16" s="48">
        <f t="shared" ca="1" si="19"/>
        <v>3</v>
      </c>
      <c r="AF16" s="48">
        <f t="shared" ca="1" si="19"/>
        <v>2</v>
      </c>
      <c r="AG16" s="48">
        <f t="shared" ca="1" si="19"/>
        <v>3</v>
      </c>
      <c r="AH16" s="48">
        <f t="shared" ca="1" si="19"/>
        <v>2</v>
      </c>
      <c r="AI16" s="48">
        <f t="shared" ca="1" si="19"/>
        <v>3</v>
      </c>
      <c r="AJ16" s="48">
        <f t="shared" ca="1" si="20"/>
        <v>3</v>
      </c>
      <c r="AK16" s="48">
        <f t="shared" ca="1" si="20"/>
        <v>3</v>
      </c>
      <c r="AL16" s="48">
        <f t="shared" ca="1" si="20"/>
        <v>2</v>
      </c>
      <c r="AM16" s="48">
        <f t="shared" ca="1" si="20"/>
        <v>2</v>
      </c>
      <c r="AN16" s="48">
        <f t="shared" ca="1" si="20"/>
        <v>2</v>
      </c>
      <c r="AO16" s="48">
        <f t="shared" ca="1" si="20"/>
        <v>3</v>
      </c>
      <c r="AP16" s="48">
        <f t="shared" ca="1" si="20"/>
        <v>2</v>
      </c>
      <c r="AQ16" s="48">
        <f t="shared" ca="1" si="20"/>
        <v>2</v>
      </c>
      <c r="AR16" s="48">
        <f t="shared" ca="1" si="20"/>
        <v>3</v>
      </c>
      <c r="AS16" s="48">
        <f t="shared" ca="1" si="20"/>
        <v>3</v>
      </c>
      <c r="AT16" s="48">
        <f t="shared" ca="1" si="21"/>
        <v>3</v>
      </c>
      <c r="AU16" s="48">
        <f t="shared" ca="1" si="21"/>
        <v>2</v>
      </c>
      <c r="AV16" s="48">
        <f t="shared" ca="1" si="21"/>
        <v>2</v>
      </c>
      <c r="AW16" s="48">
        <f t="shared" ca="1" si="21"/>
        <v>2</v>
      </c>
      <c r="AX16" s="48">
        <f t="shared" ca="1" si="21"/>
        <v>3</v>
      </c>
      <c r="AY16" s="48">
        <f t="shared" ca="1" si="21"/>
        <v>3</v>
      </c>
      <c r="AZ16" s="48">
        <f t="shared" ca="1" si="21"/>
        <v>2</v>
      </c>
      <c r="BA16" s="48">
        <f t="shared" ca="1" si="21"/>
        <v>3</v>
      </c>
      <c r="BB16" s="48">
        <f t="shared" ca="1" si="21"/>
        <v>3</v>
      </c>
      <c r="BC16" s="48">
        <f t="shared" ca="1" si="21"/>
        <v>2</v>
      </c>
      <c r="BD16" s="48">
        <f t="shared" ca="1" si="22"/>
        <v>2</v>
      </c>
      <c r="BE16" s="48">
        <f t="shared" ca="1" si="22"/>
        <v>2</v>
      </c>
      <c r="BF16" s="48">
        <f t="shared" ca="1" si="22"/>
        <v>2</v>
      </c>
      <c r="BG16" s="48">
        <f t="shared" ca="1" si="22"/>
        <v>3</v>
      </c>
      <c r="BH16" s="48">
        <f t="shared" ca="1" si="22"/>
        <v>3</v>
      </c>
      <c r="BI16" s="48">
        <f t="shared" ca="1" si="22"/>
        <v>3</v>
      </c>
      <c r="BJ16" s="48">
        <f t="shared" ca="1" si="22"/>
        <v>3</v>
      </c>
      <c r="BK16" s="48">
        <f t="shared" ca="1" si="22"/>
        <v>2</v>
      </c>
      <c r="BL16" s="48">
        <f t="shared" ca="1" si="22"/>
        <v>3</v>
      </c>
      <c r="BM16" s="48">
        <f t="shared" ca="1" si="22"/>
        <v>3</v>
      </c>
      <c r="BN16" s="48">
        <f t="shared" ca="1" si="22"/>
        <v>3</v>
      </c>
      <c r="BO16" s="48">
        <f t="shared" ca="1" si="22"/>
        <v>2</v>
      </c>
    </row>
    <row r="17" spans="1:67" ht="14.45" x14ac:dyDescent="0.3">
      <c r="A17" s="48">
        <v>16</v>
      </c>
      <c r="B17" s="48">
        <f t="shared" ca="1" si="0"/>
        <v>14</v>
      </c>
      <c r="C17" s="48">
        <f ca="1">SUM($P17:S17)</f>
        <v>10</v>
      </c>
      <c r="D17" s="48">
        <f t="shared" ca="1" si="6"/>
        <v>19</v>
      </c>
      <c r="E17" s="48">
        <f t="shared" ca="1" si="7"/>
        <v>29</v>
      </c>
      <c r="F17" s="48">
        <f t="shared" ca="1" si="8"/>
        <v>39</v>
      </c>
      <c r="G17" s="48">
        <f t="shared" ca="1" si="9"/>
        <v>50</v>
      </c>
      <c r="H17" s="48">
        <f t="shared" ca="1" si="10"/>
        <v>61</v>
      </c>
      <c r="I17" s="48">
        <f t="shared" ca="1" si="11"/>
        <v>71</v>
      </c>
      <c r="J17" s="48">
        <f t="shared" ca="1" si="12"/>
        <v>81</v>
      </c>
      <c r="K17" s="48">
        <f t="shared" ca="1" si="13"/>
        <v>91</v>
      </c>
      <c r="L17" s="48">
        <f t="shared" ca="1" si="14"/>
        <v>101</v>
      </c>
      <c r="M17" s="48">
        <f t="shared" ca="1" si="15"/>
        <v>111</v>
      </c>
      <c r="N17" s="48">
        <f t="shared" ca="1" si="16"/>
        <v>121</v>
      </c>
      <c r="O17" s="48">
        <f t="shared" ca="1" si="17"/>
        <v>130</v>
      </c>
      <c r="P17" s="48">
        <f t="shared" ca="1" si="18"/>
        <v>3</v>
      </c>
      <c r="Q17" s="48">
        <f t="shared" ca="1" si="18"/>
        <v>2</v>
      </c>
      <c r="R17" s="48">
        <f t="shared" ca="1" si="18"/>
        <v>2</v>
      </c>
      <c r="S17" s="48">
        <f t="shared" ca="1" si="18"/>
        <v>3</v>
      </c>
      <c r="T17" s="48">
        <f t="shared" ca="1" si="18"/>
        <v>2</v>
      </c>
      <c r="U17" s="48">
        <f t="shared" ca="1" si="18"/>
        <v>2</v>
      </c>
      <c r="V17" s="48">
        <f t="shared" ca="1" si="18"/>
        <v>2</v>
      </c>
      <c r="W17" s="48">
        <f t="shared" ca="1" si="18"/>
        <v>3</v>
      </c>
      <c r="X17" s="48">
        <f t="shared" ca="1" si="18"/>
        <v>2</v>
      </c>
      <c r="Y17" s="48">
        <f t="shared" ca="1" si="18"/>
        <v>2</v>
      </c>
      <c r="Z17" s="48">
        <f t="shared" ca="1" si="19"/>
        <v>3</v>
      </c>
      <c r="AA17" s="48">
        <f t="shared" ca="1" si="19"/>
        <v>3</v>
      </c>
      <c r="AB17" s="48">
        <f t="shared" ca="1" si="19"/>
        <v>3</v>
      </c>
      <c r="AC17" s="48">
        <f t="shared" ca="1" si="19"/>
        <v>3</v>
      </c>
      <c r="AD17" s="48">
        <f t="shared" ca="1" si="19"/>
        <v>2</v>
      </c>
      <c r="AE17" s="48">
        <f t="shared" ca="1" si="19"/>
        <v>2</v>
      </c>
      <c r="AF17" s="48">
        <f t="shared" ca="1" si="19"/>
        <v>3</v>
      </c>
      <c r="AG17" s="48">
        <f t="shared" ca="1" si="19"/>
        <v>2</v>
      </c>
      <c r="AH17" s="48">
        <f t="shared" ca="1" si="19"/>
        <v>3</v>
      </c>
      <c r="AI17" s="48">
        <f t="shared" ca="1" si="19"/>
        <v>3</v>
      </c>
      <c r="AJ17" s="48">
        <f t="shared" ca="1" si="20"/>
        <v>2</v>
      </c>
      <c r="AK17" s="48">
        <f t="shared" ca="1" si="20"/>
        <v>3</v>
      </c>
      <c r="AL17" s="48">
        <f t="shared" ca="1" si="20"/>
        <v>3</v>
      </c>
      <c r="AM17" s="48">
        <f t="shared" ca="1" si="20"/>
        <v>3</v>
      </c>
      <c r="AN17" s="48">
        <f t="shared" ca="1" si="20"/>
        <v>3</v>
      </c>
      <c r="AO17" s="48">
        <f t="shared" ca="1" si="20"/>
        <v>3</v>
      </c>
      <c r="AP17" s="48">
        <f t="shared" ca="1" si="20"/>
        <v>2</v>
      </c>
      <c r="AQ17" s="48">
        <f t="shared" ca="1" si="20"/>
        <v>2</v>
      </c>
      <c r="AR17" s="48">
        <f t="shared" ca="1" si="20"/>
        <v>3</v>
      </c>
      <c r="AS17" s="48">
        <f t="shared" ca="1" si="20"/>
        <v>2</v>
      </c>
      <c r="AT17" s="48">
        <f t="shared" ca="1" si="21"/>
        <v>2</v>
      </c>
      <c r="AU17" s="48">
        <f t="shared" ca="1" si="21"/>
        <v>3</v>
      </c>
      <c r="AV17" s="48">
        <f t="shared" ca="1" si="21"/>
        <v>3</v>
      </c>
      <c r="AW17" s="48">
        <f t="shared" ca="1" si="21"/>
        <v>2</v>
      </c>
      <c r="AX17" s="48">
        <f t="shared" ca="1" si="21"/>
        <v>3</v>
      </c>
      <c r="AY17" s="48">
        <f t="shared" ca="1" si="21"/>
        <v>2</v>
      </c>
      <c r="AZ17" s="48">
        <f t="shared" ca="1" si="21"/>
        <v>3</v>
      </c>
      <c r="BA17" s="48">
        <f t="shared" ca="1" si="21"/>
        <v>3</v>
      </c>
      <c r="BB17" s="48">
        <f t="shared" ca="1" si="21"/>
        <v>2</v>
      </c>
      <c r="BC17" s="48">
        <f t="shared" ca="1" si="21"/>
        <v>2</v>
      </c>
      <c r="BD17" s="48">
        <f t="shared" ca="1" si="22"/>
        <v>2</v>
      </c>
      <c r="BE17" s="48">
        <f t="shared" ca="1" si="22"/>
        <v>3</v>
      </c>
      <c r="BF17" s="48">
        <f t="shared" ca="1" si="22"/>
        <v>2</v>
      </c>
      <c r="BG17" s="48">
        <f t="shared" ca="1" si="22"/>
        <v>3</v>
      </c>
      <c r="BH17" s="48">
        <f t="shared" ca="1" si="22"/>
        <v>3</v>
      </c>
      <c r="BI17" s="48">
        <f t="shared" ca="1" si="22"/>
        <v>3</v>
      </c>
      <c r="BJ17" s="48">
        <f t="shared" ca="1" si="22"/>
        <v>2</v>
      </c>
      <c r="BK17" s="48">
        <f t="shared" ca="1" si="22"/>
        <v>2</v>
      </c>
      <c r="BL17" s="48">
        <f t="shared" ca="1" si="22"/>
        <v>2</v>
      </c>
      <c r="BM17" s="48">
        <f t="shared" ca="1" si="22"/>
        <v>2</v>
      </c>
      <c r="BN17" s="48">
        <f t="shared" ca="1" si="22"/>
        <v>2</v>
      </c>
      <c r="BO17" s="48">
        <f t="shared" ca="1" si="22"/>
        <v>3</v>
      </c>
    </row>
    <row r="18" spans="1:67" ht="14.45" x14ac:dyDescent="0.3">
      <c r="A18" s="48">
        <v>17</v>
      </c>
      <c r="B18" s="48">
        <f t="shared" ca="1" si="0"/>
        <v>15</v>
      </c>
      <c r="C18" s="48">
        <f ca="1">SUM($P18:S18)</f>
        <v>10</v>
      </c>
      <c r="D18" s="48">
        <f t="shared" ca="1" si="6"/>
        <v>20</v>
      </c>
      <c r="E18" s="48">
        <f t="shared" ca="1" si="7"/>
        <v>30</v>
      </c>
      <c r="F18" s="48">
        <f t="shared" ca="1" si="8"/>
        <v>41</v>
      </c>
      <c r="G18" s="48">
        <f t="shared" ca="1" si="9"/>
        <v>51</v>
      </c>
      <c r="H18" s="48">
        <f t="shared" ca="1" si="10"/>
        <v>62</v>
      </c>
      <c r="I18" s="48">
        <f t="shared" ca="1" si="11"/>
        <v>71</v>
      </c>
      <c r="J18" s="48">
        <f t="shared" ca="1" si="12"/>
        <v>81</v>
      </c>
      <c r="K18" s="48">
        <f t="shared" ca="1" si="13"/>
        <v>91</v>
      </c>
      <c r="L18" s="48">
        <f t="shared" ca="1" si="14"/>
        <v>102</v>
      </c>
      <c r="M18" s="48">
        <f t="shared" ca="1" si="15"/>
        <v>111</v>
      </c>
      <c r="N18" s="48">
        <f t="shared" ca="1" si="16"/>
        <v>122</v>
      </c>
      <c r="O18" s="48">
        <f t="shared" ca="1" si="17"/>
        <v>131</v>
      </c>
      <c r="P18" s="48">
        <f t="shared" ca="1" si="18"/>
        <v>3</v>
      </c>
      <c r="Q18" s="48">
        <f t="shared" ca="1" si="18"/>
        <v>2</v>
      </c>
      <c r="R18" s="48">
        <f t="shared" ca="1" si="18"/>
        <v>3</v>
      </c>
      <c r="S18" s="48">
        <f t="shared" ca="1" si="18"/>
        <v>2</v>
      </c>
      <c r="T18" s="48">
        <f t="shared" ca="1" si="18"/>
        <v>2</v>
      </c>
      <c r="U18" s="48">
        <f t="shared" ca="1" si="18"/>
        <v>3</v>
      </c>
      <c r="V18" s="48">
        <f t="shared" ca="1" si="18"/>
        <v>3</v>
      </c>
      <c r="W18" s="48">
        <f t="shared" ca="1" si="18"/>
        <v>2</v>
      </c>
      <c r="X18" s="48">
        <f t="shared" ca="1" si="18"/>
        <v>3</v>
      </c>
      <c r="Y18" s="48">
        <f t="shared" ca="1" si="18"/>
        <v>2</v>
      </c>
      <c r="Z18" s="48">
        <f t="shared" ca="1" si="19"/>
        <v>3</v>
      </c>
      <c r="AA18" s="48">
        <f t="shared" ca="1" si="19"/>
        <v>2</v>
      </c>
      <c r="AB18" s="48">
        <f t="shared" ca="1" si="19"/>
        <v>2</v>
      </c>
      <c r="AC18" s="48">
        <f t="shared" ca="1" si="19"/>
        <v>3</v>
      </c>
      <c r="AD18" s="48">
        <f t="shared" ca="1" si="19"/>
        <v>3</v>
      </c>
      <c r="AE18" s="48">
        <f t="shared" ca="1" si="19"/>
        <v>3</v>
      </c>
      <c r="AF18" s="48">
        <f t="shared" ca="1" si="19"/>
        <v>3</v>
      </c>
      <c r="AG18" s="48">
        <f t="shared" ca="1" si="19"/>
        <v>3</v>
      </c>
      <c r="AH18" s="48">
        <f t="shared" ca="1" si="19"/>
        <v>2</v>
      </c>
      <c r="AI18" s="48">
        <f t="shared" ca="1" si="19"/>
        <v>2</v>
      </c>
      <c r="AJ18" s="48">
        <f t="shared" ca="1" si="20"/>
        <v>2</v>
      </c>
      <c r="AK18" s="48">
        <f t="shared" ca="1" si="20"/>
        <v>3</v>
      </c>
      <c r="AL18" s="48">
        <f t="shared" ca="1" si="20"/>
        <v>3</v>
      </c>
      <c r="AM18" s="48">
        <f t="shared" ca="1" si="20"/>
        <v>3</v>
      </c>
      <c r="AN18" s="48">
        <f t="shared" ca="1" si="20"/>
        <v>2</v>
      </c>
      <c r="AO18" s="48">
        <f t="shared" ca="1" si="20"/>
        <v>2</v>
      </c>
      <c r="AP18" s="48">
        <f t="shared" ca="1" si="20"/>
        <v>2</v>
      </c>
      <c r="AQ18" s="48">
        <f t="shared" ca="1" si="20"/>
        <v>3</v>
      </c>
      <c r="AR18" s="48">
        <f t="shared" ca="1" si="20"/>
        <v>3</v>
      </c>
      <c r="AS18" s="48">
        <f t="shared" ca="1" si="20"/>
        <v>2</v>
      </c>
      <c r="AT18" s="48">
        <f t="shared" ca="1" si="21"/>
        <v>3</v>
      </c>
      <c r="AU18" s="48">
        <f t="shared" ca="1" si="21"/>
        <v>2</v>
      </c>
      <c r="AV18" s="48">
        <f t="shared" ca="1" si="21"/>
        <v>3</v>
      </c>
      <c r="AW18" s="48">
        <f t="shared" ca="1" si="21"/>
        <v>2</v>
      </c>
      <c r="AX18" s="48">
        <f t="shared" ca="1" si="21"/>
        <v>2</v>
      </c>
      <c r="AY18" s="48">
        <f t="shared" ca="1" si="21"/>
        <v>3</v>
      </c>
      <c r="AZ18" s="48">
        <f t="shared" ca="1" si="21"/>
        <v>2</v>
      </c>
      <c r="BA18" s="48">
        <f t="shared" ca="1" si="21"/>
        <v>3</v>
      </c>
      <c r="BB18" s="48">
        <f t="shared" ca="1" si="21"/>
        <v>3</v>
      </c>
      <c r="BC18" s="48">
        <f t="shared" ca="1" si="21"/>
        <v>3</v>
      </c>
      <c r="BD18" s="48">
        <f t="shared" ca="1" si="22"/>
        <v>2</v>
      </c>
      <c r="BE18" s="48">
        <f t="shared" ca="1" si="22"/>
        <v>3</v>
      </c>
      <c r="BF18" s="48">
        <f t="shared" ca="1" si="22"/>
        <v>2</v>
      </c>
      <c r="BG18" s="48">
        <f t="shared" ca="1" si="22"/>
        <v>2</v>
      </c>
      <c r="BH18" s="48">
        <f t="shared" ca="1" si="22"/>
        <v>3</v>
      </c>
      <c r="BI18" s="48">
        <f t="shared" ca="1" si="22"/>
        <v>3</v>
      </c>
      <c r="BJ18" s="48">
        <f t="shared" ca="1" si="22"/>
        <v>3</v>
      </c>
      <c r="BK18" s="48">
        <f t="shared" ca="1" si="22"/>
        <v>2</v>
      </c>
      <c r="BL18" s="48">
        <f t="shared" ca="1" si="22"/>
        <v>2</v>
      </c>
      <c r="BM18" s="48">
        <f t="shared" ca="1" si="22"/>
        <v>2</v>
      </c>
      <c r="BN18" s="48">
        <f t="shared" ca="1" si="22"/>
        <v>3</v>
      </c>
      <c r="BO18" s="48">
        <f t="shared" ca="1" si="22"/>
        <v>2</v>
      </c>
    </row>
    <row r="19" spans="1:67" ht="14.45" x14ac:dyDescent="0.3">
      <c r="A19" s="48">
        <v>18</v>
      </c>
      <c r="B19" s="48">
        <f t="shared" ca="1" si="0"/>
        <v>17</v>
      </c>
      <c r="C19" s="48">
        <f ca="1">SUM($P19:S19)</f>
        <v>11</v>
      </c>
      <c r="D19" s="48">
        <f t="shared" ca="1" si="6"/>
        <v>22</v>
      </c>
      <c r="E19" s="48">
        <f t="shared" ca="1" si="7"/>
        <v>33</v>
      </c>
      <c r="F19" s="48">
        <f t="shared" ca="1" si="8"/>
        <v>43</v>
      </c>
      <c r="G19" s="48">
        <f t="shared" ca="1" si="9"/>
        <v>52</v>
      </c>
      <c r="H19" s="48">
        <f t="shared" ca="1" si="10"/>
        <v>61</v>
      </c>
      <c r="I19" s="48">
        <f t="shared" ca="1" si="11"/>
        <v>72</v>
      </c>
      <c r="J19" s="48">
        <f t="shared" ca="1" si="12"/>
        <v>81</v>
      </c>
      <c r="K19" s="48">
        <f t="shared" ca="1" si="13"/>
        <v>92</v>
      </c>
      <c r="L19" s="48">
        <f t="shared" ca="1" si="14"/>
        <v>103</v>
      </c>
      <c r="M19" s="48">
        <f t="shared" ca="1" si="15"/>
        <v>114</v>
      </c>
      <c r="N19" s="48">
        <f t="shared" ca="1" si="16"/>
        <v>126</v>
      </c>
      <c r="O19" s="48">
        <f t="shared" ca="1" si="17"/>
        <v>136</v>
      </c>
      <c r="P19" s="48">
        <f t="shared" ca="1" si="18"/>
        <v>3</v>
      </c>
      <c r="Q19" s="48">
        <f t="shared" ca="1" si="18"/>
        <v>3</v>
      </c>
      <c r="R19" s="48">
        <f t="shared" ca="1" si="18"/>
        <v>3</v>
      </c>
      <c r="S19" s="48">
        <f t="shared" ca="1" si="18"/>
        <v>2</v>
      </c>
      <c r="T19" s="48">
        <f t="shared" ca="1" si="18"/>
        <v>3</v>
      </c>
      <c r="U19" s="48">
        <f t="shared" ca="1" si="18"/>
        <v>3</v>
      </c>
      <c r="V19" s="48">
        <f t="shared" ca="1" si="18"/>
        <v>3</v>
      </c>
      <c r="W19" s="48">
        <f t="shared" ca="1" si="18"/>
        <v>2</v>
      </c>
      <c r="X19" s="48">
        <f t="shared" ca="1" si="18"/>
        <v>3</v>
      </c>
      <c r="Y19" s="48">
        <f t="shared" ca="1" si="18"/>
        <v>3</v>
      </c>
      <c r="Z19" s="48">
        <f t="shared" ca="1" si="19"/>
        <v>3</v>
      </c>
      <c r="AA19" s="48">
        <f t="shared" ca="1" si="19"/>
        <v>2</v>
      </c>
      <c r="AB19" s="48">
        <f t="shared" ca="1" si="19"/>
        <v>2</v>
      </c>
      <c r="AC19" s="48">
        <f t="shared" ca="1" si="19"/>
        <v>3</v>
      </c>
      <c r="AD19" s="48">
        <f t="shared" ca="1" si="19"/>
        <v>3</v>
      </c>
      <c r="AE19" s="48">
        <f t="shared" ca="1" si="19"/>
        <v>2</v>
      </c>
      <c r="AF19" s="48">
        <f t="shared" ca="1" si="19"/>
        <v>3</v>
      </c>
      <c r="AG19" s="48">
        <f t="shared" ca="1" si="19"/>
        <v>2</v>
      </c>
      <c r="AH19" s="48">
        <f t="shared" ca="1" si="19"/>
        <v>2</v>
      </c>
      <c r="AI19" s="48">
        <f t="shared" ca="1" si="19"/>
        <v>2</v>
      </c>
      <c r="AJ19" s="48">
        <f t="shared" ca="1" si="20"/>
        <v>2</v>
      </c>
      <c r="AK19" s="48">
        <f t="shared" ca="1" si="20"/>
        <v>2</v>
      </c>
      <c r="AL19" s="48">
        <f t="shared" ca="1" si="20"/>
        <v>2</v>
      </c>
      <c r="AM19" s="48">
        <f t="shared" ca="1" si="20"/>
        <v>3</v>
      </c>
      <c r="AN19" s="48">
        <f t="shared" ca="1" si="20"/>
        <v>3</v>
      </c>
      <c r="AO19" s="48">
        <f t="shared" ca="1" si="20"/>
        <v>3</v>
      </c>
      <c r="AP19" s="48">
        <f t="shared" ca="1" si="20"/>
        <v>2</v>
      </c>
      <c r="AQ19" s="48">
        <f t="shared" ca="1" si="20"/>
        <v>3</v>
      </c>
      <c r="AR19" s="48">
        <f t="shared" ca="1" si="20"/>
        <v>2</v>
      </c>
      <c r="AS19" s="48">
        <f t="shared" ca="1" si="20"/>
        <v>2</v>
      </c>
      <c r="AT19" s="48">
        <f t="shared" ca="1" si="21"/>
        <v>3</v>
      </c>
      <c r="AU19" s="48">
        <f t="shared" ca="1" si="21"/>
        <v>2</v>
      </c>
      <c r="AV19" s="48">
        <f t="shared" ca="1" si="21"/>
        <v>2</v>
      </c>
      <c r="AW19" s="48">
        <f t="shared" ca="1" si="21"/>
        <v>3</v>
      </c>
      <c r="AX19" s="48">
        <f t="shared" ca="1" si="21"/>
        <v>3</v>
      </c>
      <c r="AY19" s="48">
        <f t="shared" ca="1" si="21"/>
        <v>3</v>
      </c>
      <c r="AZ19" s="48">
        <f t="shared" ca="1" si="21"/>
        <v>3</v>
      </c>
      <c r="BA19" s="48">
        <f t="shared" ca="1" si="21"/>
        <v>3</v>
      </c>
      <c r="BB19" s="48">
        <f t="shared" ca="1" si="21"/>
        <v>2</v>
      </c>
      <c r="BC19" s="48">
        <f t="shared" ca="1" si="21"/>
        <v>3</v>
      </c>
      <c r="BD19" s="48">
        <f t="shared" ca="1" si="22"/>
        <v>3</v>
      </c>
      <c r="BE19" s="48">
        <f t="shared" ca="1" si="22"/>
        <v>2</v>
      </c>
      <c r="BF19" s="48">
        <f t="shared" ca="1" si="22"/>
        <v>3</v>
      </c>
      <c r="BG19" s="48">
        <f t="shared" ca="1" si="22"/>
        <v>3</v>
      </c>
      <c r="BH19" s="48">
        <f t="shared" ca="1" si="22"/>
        <v>3</v>
      </c>
      <c r="BI19" s="48">
        <f t="shared" ca="1" si="22"/>
        <v>3</v>
      </c>
      <c r="BJ19" s="48">
        <f t="shared" ca="1" si="22"/>
        <v>3</v>
      </c>
      <c r="BK19" s="48">
        <f t="shared" ca="1" si="22"/>
        <v>3</v>
      </c>
      <c r="BL19" s="48">
        <f t="shared" ca="1" si="22"/>
        <v>3</v>
      </c>
      <c r="BM19" s="48">
        <f t="shared" ca="1" si="22"/>
        <v>2</v>
      </c>
      <c r="BN19" s="48">
        <f t="shared" ca="1" si="22"/>
        <v>2</v>
      </c>
      <c r="BO19" s="48">
        <f t="shared" ca="1" si="22"/>
        <v>3</v>
      </c>
    </row>
    <row r="20" spans="1:67" ht="14.45" x14ac:dyDescent="0.3">
      <c r="A20" s="48">
        <v>19</v>
      </c>
      <c r="B20" s="48">
        <f t="shared" ca="1" si="0"/>
        <v>15</v>
      </c>
      <c r="C20" s="48">
        <f ca="1">SUM($P20:S20)</f>
        <v>10</v>
      </c>
      <c r="D20" s="48">
        <f t="shared" ca="1" si="6"/>
        <v>20</v>
      </c>
      <c r="E20" s="48">
        <f t="shared" ca="1" si="7"/>
        <v>29</v>
      </c>
      <c r="F20" s="48">
        <f t="shared" ca="1" si="8"/>
        <v>41</v>
      </c>
      <c r="G20" s="48">
        <f t="shared" ca="1" si="9"/>
        <v>52</v>
      </c>
      <c r="H20" s="48">
        <f t="shared" ca="1" si="10"/>
        <v>62</v>
      </c>
      <c r="I20" s="48">
        <f t="shared" ca="1" si="11"/>
        <v>71</v>
      </c>
      <c r="J20" s="48">
        <f t="shared" ca="1" si="12"/>
        <v>81</v>
      </c>
      <c r="K20" s="48">
        <f t="shared" ca="1" si="13"/>
        <v>91</v>
      </c>
      <c r="L20" s="48">
        <f t="shared" ca="1" si="14"/>
        <v>99</v>
      </c>
      <c r="M20" s="48">
        <f t="shared" ca="1" si="15"/>
        <v>108</v>
      </c>
      <c r="N20" s="48">
        <f t="shared" ca="1" si="16"/>
        <v>120</v>
      </c>
      <c r="O20" s="48">
        <f t="shared" ca="1" si="17"/>
        <v>131</v>
      </c>
      <c r="P20" s="48">
        <f t="shared" ca="1" si="18"/>
        <v>3</v>
      </c>
      <c r="Q20" s="48">
        <f t="shared" ca="1" si="18"/>
        <v>3</v>
      </c>
      <c r="R20" s="48">
        <f t="shared" ca="1" si="18"/>
        <v>2</v>
      </c>
      <c r="S20" s="48">
        <f t="shared" ca="1" si="18"/>
        <v>2</v>
      </c>
      <c r="T20" s="48">
        <f t="shared" ca="1" si="18"/>
        <v>3</v>
      </c>
      <c r="U20" s="48">
        <f t="shared" ca="1" si="18"/>
        <v>2</v>
      </c>
      <c r="V20" s="48">
        <f t="shared" ca="1" si="18"/>
        <v>3</v>
      </c>
      <c r="W20" s="48">
        <f t="shared" ca="1" si="18"/>
        <v>2</v>
      </c>
      <c r="X20" s="48">
        <f t="shared" ca="1" si="18"/>
        <v>2</v>
      </c>
      <c r="Y20" s="48">
        <f t="shared" ca="1" si="18"/>
        <v>2</v>
      </c>
      <c r="Z20" s="48">
        <f t="shared" ca="1" si="19"/>
        <v>3</v>
      </c>
      <c r="AA20" s="48">
        <f t="shared" ca="1" si="19"/>
        <v>2</v>
      </c>
      <c r="AB20" s="48">
        <f t="shared" ca="1" si="19"/>
        <v>3</v>
      </c>
      <c r="AC20" s="48">
        <f t="shared" ca="1" si="19"/>
        <v>3</v>
      </c>
      <c r="AD20" s="48">
        <f t="shared" ca="1" si="19"/>
        <v>3</v>
      </c>
      <c r="AE20" s="48">
        <f t="shared" ca="1" si="19"/>
        <v>3</v>
      </c>
      <c r="AF20" s="48">
        <f t="shared" ca="1" si="19"/>
        <v>2</v>
      </c>
      <c r="AG20" s="48">
        <f t="shared" ca="1" si="19"/>
        <v>3</v>
      </c>
      <c r="AH20" s="48">
        <f t="shared" ca="1" si="19"/>
        <v>3</v>
      </c>
      <c r="AI20" s="48">
        <f t="shared" ca="1" si="19"/>
        <v>3</v>
      </c>
      <c r="AJ20" s="48">
        <f t="shared" ca="1" si="20"/>
        <v>3</v>
      </c>
      <c r="AK20" s="48">
        <f t="shared" ca="1" si="20"/>
        <v>2</v>
      </c>
      <c r="AL20" s="48">
        <f t="shared" ca="1" si="20"/>
        <v>3</v>
      </c>
      <c r="AM20" s="48">
        <f t="shared" ca="1" si="20"/>
        <v>2</v>
      </c>
      <c r="AN20" s="48">
        <f t="shared" ca="1" si="20"/>
        <v>2</v>
      </c>
      <c r="AO20" s="48">
        <f t="shared" ca="1" si="20"/>
        <v>2</v>
      </c>
      <c r="AP20" s="48">
        <f t="shared" ca="1" si="20"/>
        <v>3</v>
      </c>
      <c r="AQ20" s="48">
        <f t="shared" ca="1" si="20"/>
        <v>2</v>
      </c>
      <c r="AR20" s="48">
        <f t="shared" ca="1" si="20"/>
        <v>2</v>
      </c>
      <c r="AS20" s="48">
        <f t="shared" ca="1" si="20"/>
        <v>3</v>
      </c>
      <c r="AT20" s="48">
        <f t="shared" ca="1" si="21"/>
        <v>2</v>
      </c>
      <c r="AU20" s="48">
        <f t="shared" ca="1" si="21"/>
        <v>3</v>
      </c>
      <c r="AV20" s="48">
        <f t="shared" ca="1" si="21"/>
        <v>3</v>
      </c>
      <c r="AW20" s="48">
        <f t="shared" ca="1" si="21"/>
        <v>2</v>
      </c>
      <c r="AX20" s="48">
        <f t="shared" ca="1" si="21"/>
        <v>3</v>
      </c>
      <c r="AY20" s="48">
        <f t="shared" ca="1" si="21"/>
        <v>2</v>
      </c>
      <c r="AZ20" s="48">
        <f t="shared" ca="1" si="21"/>
        <v>2</v>
      </c>
      <c r="BA20" s="48">
        <f t="shared" ca="1" si="21"/>
        <v>2</v>
      </c>
      <c r="BB20" s="48">
        <f t="shared" ca="1" si="21"/>
        <v>2</v>
      </c>
      <c r="BC20" s="48">
        <f t="shared" ca="1" si="21"/>
        <v>2</v>
      </c>
      <c r="BD20" s="48">
        <f t="shared" ca="1" si="22"/>
        <v>3</v>
      </c>
      <c r="BE20" s="48">
        <f t="shared" ca="1" si="22"/>
        <v>2</v>
      </c>
      <c r="BF20" s="48">
        <f t="shared" ca="1" si="22"/>
        <v>2</v>
      </c>
      <c r="BG20" s="48">
        <f t="shared" ca="1" si="22"/>
        <v>2</v>
      </c>
      <c r="BH20" s="48">
        <f t="shared" ca="1" si="22"/>
        <v>3</v>
      </c>
      <c r="BI20" s="48">
        <f t="shared" ca="1" si="22"/>
        <v>3</v>
      </c>
      <c r="BJ20" s="48">
        <f t="shared" ca="1" si="22"/>
        <v>3</v>
      </c>
      <c r="BK20" s="48">
        <f t="shared" ca="1" si="22"/>
        <v>3</v>
      </c>
      <c r="BL20" s="48">
        <f t="shared" ca="1" si="22"/>
        <v>2</v>
      </c>
      <c r="BM20" s="48">
        <f t="shared" ca="1" si="22"/>
        <v>3</v>
      </c>
      <c r="BN20" s="48">
        <f t="shared" ca="1" si="22"/>
        <v>3</v>
      </c>
      <c r="BO20" s="48">
        <f t="shared" ca="1" si="22"/>
        <v>3</v>
      </c>
    </row>
    <row r="21" spans="1:67" ht="14.45" x14ac:dyDescent="0.3">
      <c r="A21" s="48">
        <v>20</v>
      </c>
      <c r="B21" s="48">
        <f t="shared" ca="1" si="0"/>
        <v>16</v>
      </c>
      <c r="C21" s="48">
        <f ca="1">SUM($P21:S21)</f>
        <v>11</v>
      </c>
      <c r="D21" s="48">
        <f t="shared" ca="1" si="6"/>
        <v>21</v>
      </c>
      <c r="E21" s="48">
        <f t="shared" ca="1" si="7"/>
        <v>32</v>
      </c>
      <c r="F21" s="48">
        <f t="shared" ca="1" si="8"/>
        <v>42</v>
      </c>
      <c r="G21" s="48">
        <f t="shared" ca="1" si="9"/>
        <v>53</v>
      </c>
      <c r="H21" s="48">
        <f t="shared" ca="1" si="10"/>
        <v>65</v>
      </c>
      <c r="I21" s="48">
        <f t="shared" ca="1" si="11"/>
        <v>76</v>
      </c>
      <c r="J21" s="48">
        <f t="shared" ca="1" si="12"/>
        <v>86</v>
      </c>
      <c r="K21" s="48">
        <f t="shared" ca="1" si="13"/>
        <v>95</v>
      </c>
      <c r="L21" s="48">
        <f t="shared" ca="1" si="14"/>
        <v>103</v>
      </c>
      <c r="M21" s="48">
        <f t="shared" ca="1" si="15"/>
        <v>113</v>
      </c>
      <c r="N21" s="48">
        <f t="shared" ca="1" si="16"/>
        <v>124</v>
      </c>
      <c r="O21" s="48">
        <f t="shared" ca="1" si="17"/>
        <v>133</v>
      </c>
      <c r="P21" s="48">
        <f t="shared" ca="1" si="18"/>
        <v>3</v>
      </c>
      <c r="Q21" s="48">
        <f t="shared" ca="1" si="18"/>
        <v>2</v>
      </c>
      <c r="R21" s="48">
        <f t="shared" ca="1" si="18"/>
        <v>3</v>
      </c>
      <c r="S21" s="48">
        <f t="shared" ca="1" si="18"/>
        <v>3</v>
      </c>
      <c r="T21" s="48">
        <f t="shared" ca="1" si="18"/>
        <v>2</v>
      </c>
      <c r="U21" s="48">
        <f t="shared" ca="1" si="18"/>
        <v>3</v>
      </c>
      <c r="V21" s="48">
        <f t="shared" ca="1" si="18"/>
        <v>2</v>
      </c>
      <c r="W21" s="48">
        <f t="shared" ca="1" si="18"/>
        <v>3</v>
      </c>
      <c r="X21" s="48">
        <f t="shared" ca="1" si="18"/>
        <v>3</v>
      </c>
      <c r="Y21" s="48">
        <f t="shared" ca="1" si="18"/>
        <v>3</v>
      </c>
      <c r="Z21" s="48">
        <f t="shared" ca="1" si="19"/>
        <v>3</v>
      </c>
      <c r="AA21" s="48">
        <f t="shared" ca="1" si="19"/>
        <v>2</v>
      </c>
      <c r="AB21" s="48">
        <f t="shared" ca="1" si="19"/>
        <v>3</v>
      </c>
      <c r="AC21" s="48">
        <f t="shared" ca="1" si="19"/>
        <v>2</v>
      </c>
      <c r="AD21" s="48">
        <f t="shared" ca="1" si="19"/>
        <v>3</v>
      </c>
      <c r="AE21" s="48">
        <f t="shared" ca="1" si="19"/>
        <v>2</v>
      </c>
      <c r="AF21" s="48">
        <f t="shared" ca="1" si="19"/>
        <v>3</v>
      </c>
      <c r="AG21" s="48">
        <f t="shared" ca="1" si="19"/>
        <v>3</v>
      </c>
      <c r="AH21" s="48">
        <f t="shared" ca="1" si="19"/>
        <v>2</v>
      </c>
      <c r="AI21" s="48">
        <f t="shared" ca="1" si="19"/>
        <v>3</v>
      </c>
      <c r="AJ21" s="48">
        <f t="shared" ca="1" si="20"/>
        <v>3</v>
      </c>
      <c r="AK21" s="48">
        <f t="shared" ca="1" si="20"/>
        <v>3</v>
      </c>
      <c r="AL21" s="48">
        <f t="shared" ca="1" si="20"/>
        <v>3</v>
      </c>
      <c r="AM21" s="48">
        <f t="shared" ca="1" si="20"/>
        <v>3</v>
      </c>
      <c r="AN21" s="48">
        <f t="shared" ca="1" si="20"/>
        <v>2</v>
      </c>
      <c r="AO21" s="48">
        <f t="shared" ca="1" si="20"/>
        <v>3</v>
      </c>
      <c r="AP21" s="48">
        <f t="shared" ca="1" si="20"/>
        <v>3</v>
      </c>
      <c r="AQ21" s="48">
        <f t="shared" ca="1" si="20"/>
        <v>3</v>
      </c>
      <c r="AR21" s="48">
        <f t="shared" ca="1" si="20"/>
        <v>3</v>
      </c>
      <c r="AS21" s="48">
        <f t="shared" ca="1" si="20"/>
        <v>2</v>
      </c>
      <c r="AT21" s="48">
        <f t="shared" ca="1" si="21"/>
        <v>2</v>
      </c>
      <c r="AU21" s="48">
        <f t="shared" ca="1" si="21"/>
        <v>3</v>
      </c>
      <c r="AV21" s="48">
        <f t="shared" ca="1" si="21"/>
        <v>2</v>
      </c>
      <c r="AW21" s="48">
        <f t="shared" ca="1" si="21"/>
        <v>3</v>
      </c>
      <c r="AX21" s="48">
        <f t="shared" ca="1" si="21"/>
        <v>2</v>
      </c>
      <c r="AY21" s="48">
        <f t="shared" ca="1" si="21"/>
        <v>2</v>
      </c>
      <c r="AZ21" s="48">
        <f t="shared" ca="1" si="21"/>
        <v>2</v>
      </c>
      <c r="BA21" s="48">
        <f t="shared" ca="1" si="21"/>
        <v>2</v>
      </c>
      <c r="BB21" s="48">
        <f t="shared" ca="1" si="21"/>
        <v>2</v>
      </c>
      <c r="BC21" s="48">
        <f t="shared" ca="1" si="21"/>
        <v>2</v>
      </c>
      <c r="BD21" s="48">
        <f t="shared" ca="1" si="22"/>
        <v>3</v>
      </c>
      <c r="BE21" s="48">
        <f t="shared" ca="1" si="22"/>
        <v>2</v>
      </c>
      <c r="BF21" s="48">
        <f t="shared" ca="1" si="22"/>
        <v>2</v>
      </c>
      <c r="BG21" s="48">
        <f t="shared" ca="1" si="22"/>
        <v>3</v>
      </c>
      <c r="BH21" s="48">
        <f t="shared" ca="1" si="22"/>
        <v>2</v>
      </c>
      <c r="BI21" s="48">
        <f t="shared" ca="1" si="22"/>
        <v>3</v>
      </c>
      <c r="BJ21" s="48">
        <f t="shared" ca="1" si="22"/>
        <v>3</v>
      </c>
      <c r="BK21" s="48">
        <f t="shared" ca="1" si="22"/>
        <v>3</v>
      </c>
      <c r="BL21" s="48">
        <f t="shared" ca="1" si="22"/>
        <v>2</v>
      </c>
      <c r="BM21" s="48">
        <f t="shared" ca="1" si="22"/>
        <v>2</v>
      </c>
      <c r="BN21" s="48">
        <f t="shared" ca="1" si="22"/>
        <v>2</v>
      </c>
      <c r="BO21" s="48">
        <f t="shared" ca="1" si="22"/>
        <v>3</v>
      </c>
    </row>
    <row r="22" spans="1:67" ht="14.45" x14ac:dyDescent="0.3">
      <c r="A22" s="48">
        <v>21</v>
      </c>
      <c r="B22" s="48">
        <f t="shared" ca="1" si="0"/>
        <v>12</v>
      </c>
      <c r="C22" s="48">
        <f ca="1">SUM($P22:S22)</f>
        <v>8</v>
      </c>
      <c r="D22" s="48">
        <f t="shared" ca="1" si="6"/>
        <v>18</v>
      </c>
      <c r="E22" s="48">
        <f t="shared" ca="1" si="7"/>
        <v>28</v>
      </c>
      <c r="F22" s="48">
        <f t="shared" ca="1" si="8"/>
        <v>38</v>
      </c>
      <c r="G22" s="48">
        <f t="shared" ca="1" si="9"/>
        <v>50</v>
      </c>
      <c r="H22" s="48">
        <f t="shared" ca="1" si="10"/>
        <v>61</v>
      </c>
      <c r="I22" s="48">
        <f t="shared" ca="1" si="11"/>
        <v>72</v>
      </c>
      <c r="J22" s="48">
        <f t="shared" ca="1" si="12"/>
        <v>81</v>
      </c>
      <c r="K22" s="48">
        <f t="shared" ca="1" si="13"/>
        <v>92</v>
      </c>
      <c r="L22" s="48">
        <f t="shared" ca="1" si="14"/>
        <v>100</v>
      </c>
      <c r="M22" s="48">
        <f t="shared" ca="1" si="15"/>
        <v>111</v>
      </c>
      <c r="N22" s="48">
        <f t="shared" ca="1" si="16"/>
        <v>121</v>
      </c>
      <c r="O22" s="48">
        <f t="shared" ca="1" si="17"/>
        <v>130</v>
      </c>
      <c r="P22" s="48">
        <f t="shared" ref="P22:Y31" ca="1" si="23">MAX(1,IF(SamplesOrEstimateFlag = "Data", INDEX(Samples,RANDBETWEEN(1, TotalCount), 0), RANDBETWEEN(ThroughputLowEstimate,ThroughputHighEstimate)) / RANDBETWEEN(StorySplitRateLowEstimate,StorySplitRateHighEstimate))</f>
        <v>2</v>
      </c>
      <c r="Q22" s="48">
        <f t="shared" ca="1" si="23"/>
        <v>2</v>
      </c>
      <c r="R22" s="48">
        <f t="shared" ca="1" si="23"/>
        <v>2</v>
      </c>
      <c r="S22" s="48">
        <f t="shared" ca="1" si="23"/>
        <v>2</v>
      </c>
      <c r="T22" s="48">
        <f t="shared" ca="1" si="23"/>
        <v>2</v>
      </c>
      <c r="U22" s="48">
        <f t="shared" ca="1" si="23"/>
        <v>2</v>
      </c>
      <c r="V22" s="48">
        <f t="shared" ca="1" si="23"/>
        <v>3</v>
      </c>
      <c r="W22" s="48">
        <f t="shared" ca="1" si="23"/>
        <v>3</v>
      </c>
      <c r="X22" s="48">
        <f t="shared" ca="1" si="23"/>
        <v>2</v>
      </c>
      <c r="Y22" s="48">
        <f t="shared" ca="1" si="23"/>
        <v>3</v>
      </c>
      <c r="Z22" s="48">
        <f t="shared" ref="Z22:AI31" ca="1" si="24">MAX(1,IF(SamplesOrEstimateFlag = "Data", INDEX(Samples,RANDBETWEEN(1, TotalCount), 0), RANDBETWEEN(ThroughputLowEstimate,ThroughputHighEstimate)) / RANDBETWEEN(StorySplitRateLowEstimate,StorySplitRateHighEstimate))</f>
        <v>2</v>
      </c>
      <c r="AA22" s="48">
        <f t="shared" ca="1" si="24"/>
        <v>3</v>
      </c>
      <c r="AB22" s="48">
        <f t="shared" ca="1" si="24"/>
        <v>2</v>
      </c>
      <c r="AC22" s="48">
        <f t="shared" ca="1" si="24"/>
        <v>3</v>
      </c>
      <c r="AD22" s="48">
        <f t="shared" ca="1" si="24"/>
        <v>3</v>
      </c>
      <c r="AE22" s="48">
        <f t="shared" ca="1" si="24"/>
        <v>2</v>
      </c>
      <c r="AF22" s="48">
        <f t="shared" ca="1" si="24"/>
        <v>3</v>
      </c>
      <c r="AG22" s="48">
        <f t="shared" ca="1" si="24"/>
        <v>3</v>
      </c>
      <c r="AH22" s="48">
        <f t="shared" ca="1" si="24"/>
        <v>3</v>
      </c>
      <c r="AI22" s="48">
        <f t="shared" ca="1" si="24"/>
        <v>3</v>
      </c>
      <c r="AJ22" s="48">
        <f t="shared" ref="AJ22:AS31" ca="1" si="25">MAX(1,IF(SamplesOrEstimateFlag = "Data", INDEX(Samples,RANDBETWEEN(1, TotalCount), 0), RANDBETWEEN(ThroughputLowEstimate,ThroughputHighEstimate)) / RANDBETWEEN(StorySplitRateLowEstimate,StorySplitRateHighEstimate))</f>
        <v>3</v>
      </c>
      <c r="AK22" s="48">
        <f t="shared" ca="1" si="25"/>
        <v>2</v>
      </c>
      <c r="AL22" s="48">
        <f t="shared" ca="1" si="25"/>
        <v>3</v>
      </c>
      <c r="AM22" s="48">
        <f t="shared" ca="1" si="25"/>
        <v>3</v>
      </c>
      <c r="AN22" s="48">
        <f t="shared" ca="1" si="25"/>
        <v>2</v>
      </c>
      <c r="AO22" s="48">
        <f t="shared" ca="1" si="25"/>
        <v>3</v>
      </c>
      <c r="AP22" s="48">
        <f t="shared" ca="1" si="25"/>
        <v>3</v>
      </c>
      <c r="AQ22" s="48">
        <f t="shared" ca="1" si="25"/>
        <v>3</v>
      </c>
      <c r="AR22" s="48">
        <f t="shared" ca="1" si="25"/>
        <v>2</v>
      </c>
      <c r="AS22" s="48">
        <f t="shared" ca="1" si="25"/>
        <v>2</v>
      </c>
      <c r="AT22" s="48">
        <f t="shared" ref="AT22:BC31" ca="1" si="26">MAX(1,IF(SamplesOrEstimateFlag = "Data", INDEX(Samples,RANDBETWEEN(1, TotalCount), 0), RANDBETWEEN(ThroughputLowEstimate,ThroughputHighEstimate)) / RANDBETWEEN(StorySplitRateLowEstimate,StorySplitRateHighEstimate))</f>
        <v>2</v>
      </c>
      <c r="AU22" s="48">
        <f t="shared" ca="1" si="26"/>
        <v>3</v>
      </c>
      <c r="AV22" s="48">
        <f t="shared" ca="1" si="26"/>
        <v>2</v>
      </c>
      <c r="AW22" s="48">
        <f t="shared" ca="1" si="26"/>
        <v>3</v>
      </c>
      <c r="AX22" s="48">
        <f t="shared" ca="1" si="26"/>
        <v>3</v>
      </c>
      <c r="AY22" s="48">
        <f t="shared" ca="1" si="26"/>
        <v>3</v>
      </c>
      <c r="AZ22" s="48">
        <f t="shared" ca="1" si="26"/>
        <v>2</v>
      </c>
      <c r="BA22" s="48">
        <f t="shared" ca="1" si="26"/>
        <v>2</v>
      </c>
      <c r="BB22" s="48">
        <f t="shared" ca="1" si="26"/>
        <v>2</v>
      </c>
      <c r="BC22" s="48">
        <f t="shared" ca="1" si="26"/>
        <v>2</v>
      </c>
      <c r="BD22" s="48">
        <f t="shared" ref="BD22:BO31" ca="1" si="27">MAX(1,IF(SamplesOrEstimateFlag = "Data", INDEX(Samples,RANDBETWEEN(1, TotalCount), 0), RANDBETWEEN(ThroughputLowEstimate,ThroughputHighEstimate)) / RANDBETWEEN(StorySplitRateLowEstimate,StorySplitRateHighEstimate))</f>
        <v>2</v>
      </c>
      <c r="BE22" s="48">
        <f t="shared" ca="1" si="27"/>
        <v>3</v>
      </c>
      <c r="BF22" s="48">
        <f t="shared" ca="1" si="27"/>
        <v>3</v>
      </c>
      <c r="BG22" s="48">
        <f t="shared" ca="1" si="27"/>
        <v>3</v>
      </c>
      <c r="BH22" s="48">
        <f t="shared" ca="1" si="27"/>
        <v>2</v>
      </c>
      <c r="BI22" s="48">
        <f t="shared" ca="1" si="27"/>
        <v>3</v>
      </c>
      <c r="BJ22" s="48">
        <f t="shared" ca="1" si="27"/>
        <v>2</v>
      </c>
      <c r="BK22" s="48">
        <f t="shared" ca="1" si="27"/>
        <v>3</v>
      </c>
      <c r="BL22" s="48">
        <f t="shared" ca="1" si="27"/>
        <v>2</v>
      </c>
      <c r="BM22" s="48">
        <f t="shared" ca="1" si="27"/>
        <v>2</v>
      </c>
      <c r="BN22" s="48">
        <f t="shared" ca="1" si="27"/>
        <v>2</v>
      </c>
      <c r="BO22" s="48">
        <f t="shared" ca="1" si="27"/>
        <v>3</v>
      </c>
    </row>
    <row r="23" spans="1:67" ht="14.45" x14ac:dyDescent="0.3">
      <c r="A23" s="48">
        <v>22</v>
      </c>
      <c r="B23" s="48">
        <f t="shared" ca="1" si="0"/>
        <v>15</v>
      </c>
      <c r="C23" s="48">
        <f ca="1">SUM($P23:S23)</f>
        <v>9</v>
      </c>
      <c r="D23" s="48">
        <f t="shared" ca="1" si="6"/>
        <v>21</v>
      </c>
      <c r="E23" s="48">
        <f t="shared" ca="1" si="7"/>
        <v>30</v>
      </c>
      <c r="F23" s="48">
        <f t="shared" ca="1" si="8"/>
        <v>40</v>
      </c>
      <c r="G23" s="48">
        <f t="shared" ca="1" si="9"/>
        <v>50</v>
      </c>
      <c r="H23" s="48">
        <f t="shared" ca="1" si="10"/>
        <v>60</v>
      </c>
      <c r="I23" s="48">
        <f t="shared" ca="1" si="11"/>
        <v>68</v>
      </c>
      <c r="J23" s="48">
        <f t="shared" ca="1" si="12"/>
        <v>78</v>
      </c>
      <c r="K23" s="48">
        <f t="shared" ca="1" si="13"/>
        <v>88</v>
      </c>
      <c r="L23" s="48">
        <f t="shared" ca="1" si="14"/>
        <v>100</v>
      </c>
      <c r="M23" s="48">
        <f t="shared" ca="1" si="15"/>
        <v>110</v>
      </c>
      <c r="N23" s="48">
        <f t="shared" ca="1" si="16"/>
        <v>120</v>
      </c>
      <c r="O23" s="48">
        <f t="shared" ca="1" si="17"/>
        <v>130</v>
      </c>
      <c r="P23" s="48">
        <f t="shared" ca="1" si="23"/>
        <v>3</v>
      </c>
      <c r="Q23" s="48">
        <f t="shared" ca="1" si="23"/>
        <v>2</v>
      </c>
      <c r="R23" s="48">
        <f t="shared" ca="1" si="23"/>
        <v>2</v>
      </c>
      <c r="S23" s="48">
        <f t="shared" ca="1" si="23"/>
        <v>2</v>
      </c>
      <c r="T23" s="48">
        <f t="shared" ca="1" si="23"/>
        <v>3</v>
      </c>
      <c r="U23" s="48">
        <f t="shared" ca="1" si="23"/>
        <v>3</v>
      </c>
      <c r="V23" s="48">
        <f t="shared" ca="1" si="23"/>
        <v>3</v>
      </c>
      <c r="W23" s="48">
        <f t="shared" ca="1" si="23"/>
        <v>3</v>
      </c>
      <c r="X23" s="48">
        <f t="shared" ca="1" si="23"/>
        <v>2</v>
      </c>
      <c r="Y23" s="48">
        <f t="shared" ca="1" si="23"/>
        <v>3</v>
      </c>
      <c r="Z23" s="48">
        <f t="shared" ca="1" si="24"/>
        <v>2</v>
      </c>
      <c r="AA23" s="48">
        <f t="shared" ca="1" si="24"/>
        <v>2</v>
      </c>
      <c r="AB23" s="48">
        <f t="shared" ca="1" si="24"/>
        <v>3</v>
      </c>
      <c r="AC23" s="48">
        <f t="shared" ca="1" si="24"/>
        <v>3</v>
      </c>
      <c r="AD23" s="48">
        <f t="shared" ca="1" si="24"/>
        <v>2</v>
      </c>
      <c r="AE23" s="48">
        <f t="shared" ca="1" si="24"/>
        <v>2</v>
      </c>
      <c r="AF23" s="48">
        <f t="shared" ca="1" si="24"/>
        <v>3</v>
      </c>
      <c r="AG23" s="48">
        <f t="shared" ca="1" si="24"/>
        <v>2</v>
      </c>
      <c r="AH23" s="48">
        <f t="shared" ca="1" si="24"/>
        <v>2</v>
      </c>
      <c r="AI23" s="48">
        <f t="shared" ca="1" si="24"/>
        <v>3</v>
      </c>
      <c r="AJ23" s="48">
        <f t="shared" ca="1" si="25"/>
        <v>2</v>
      </c>
      <c r="AK23" s="48">
        <f t="shared" ca="1" si="25"/>
        <v>3</v>
      </c>
      <c r="AL23" s="48">
        <f t="shared" ca="1" si="25"/>
        <v>2</v>
      </c>
      <c r="AM23" s="48">
        <f t="shared" ca="1" si="25"/>
        <v>3</v>
      </c>
      <c r="AN23" s="48">
        <f t="shared" ca="1" si="25"/>
        <v>2</v>
      </c>
      <c r="AO23" s="48">
        <f t="shared" ca="1" si="25"/>
        <v>2</v>
      </c>
      <c r="AP23" s="48">
        <f t="shared" ca="1" si="25"/>
        <v>2</v>
      </c>
      <c r="AQ23" s="48">
        <f t="shared" ca="1" si="25"/>
        <v>2</v>
      </c>
      <c r="AR23" s="48">
        <f t="shared" ca="1" si="25"/>
        <v>3</v>
      </c>
      <c r="AS23" s="48">
        <f t="shared" ca="1" si="25"/>
        <v>2</v>
      </c>
      <c r="AT23" s="48">
        <f t="shared" ca="1" si="26"/>
        <v>3</v>
      </c>
      <c r="AU23" s="48">
        <f t="shared" ca="1" si="26"/>
        <v>2</v>
      </c>
      <c r="AV23" s="48">
        <f t="shared" ca="1" si="26"/>
        <v>2</v>
      </c>
      <c r="AW23" s="48">
        <f t="shared" ca="1" si="26"/>
        <v>2</v>
      </c>
      <c r="AX23" s="48">
        <f t="shared" ca="1" si="26"/>
        <v>3</v>
      </c>
      <c r="AY23" s="48">
        <f t="shared" ca="1" si="26"/>
        <v>3</v>
      </c>
      <c r="AZ23" s="48">
        <f t="shared" ca="1" si="26"/>
        <v>3</v>
      </c>
      <c r="BA23" s="48">
        <f t="shared" ca="1" si="26"/>
        <v>3</v>
      </c>
      <c r="BB23" s="48">
        <f t="shared" ca="1" si="26"/>
        <v>3</v>
      </c>
      <c r="BC23" s="48">
        <f t="shared" ca="1" si="26"/>
        <v>3</v>
      </c>
      <c r="BD23" s="48">
        <f t="shared" ca="1" si="27"/>
        <v>3</v>
      </c>
      <c r="BE23" s="48">
        <f t="shared" ca="1" si="27"/>
        <v>2</v>
      </c>
      <c r="BF23" s="48">
        <f t="shared" ca="1" si="27"/>
        <v>2</v>
      </c>
      <c r="BG23" s="48">
        <f t="shared" ca="1" si="27"/>
        <v>3</v>
      </c>
      <c r="BH23" s="48">
        <f t="shared" ca="1" si="27"/>
        <v>2</v>
      </c>
      <c r="BI23" s="48">
        <f t="shared" ca="1" si="27"/>
        <v>3</v>
      </c>
      <c r="BJ23" s="48">
        <f t="shared" ca="1" si="27"/>
        <v>3</v>
      </c>
      <c r="BK23" s="48">
        <f t="shared" ca="1" si="27"/>
        <v>2</v>
      </c>
      <c r="BL23" s="48">
        <f t="shared" ca="1" si="27"/>
        <v>2</v>
      </c>
      <c r="BM23" s="48">
        <f t="shared" ca="1" si="27"/>
        <v>2</v>
      </c>
      <c r="BN23" s="48">
        <f t="shared" ca="1" si="27"/>
        <v>3</v>
      </c>
      <c r="BO23" s="48">
        <f t="shared" ca="1" si="27"/>
        <v>3</v>
      </c>
    </row>
    <row r="24" spans="1:67" ht="14.45" x14ac:dyDescent="0.3">
      <c r="A24" s="48">
        <v>23</v>
      </c>
      <c r="B24" s="48">
        <f t="shared" ca="1" si="0"/>
        <v>15</v>
      </c>
      <c r="C24" s="48">
        <f ca="1">SUM($P24:S24)</f>
        <v>10</v>
      </c>
      <c r="D24" s="48">
        <f t="shared" ca="1" si="6"/>
        <v>19</v>
      </c>
      <c r="E24" s="48">
        <f t="shared" ca="1" si="7"/>
        <v>28</v>
      </c>
      <c r="F24" s="48">
        <f t="shared" ca="1" si="8"/>
        <v>39</v>
      </c>
      <c r="G24" s="48">
        <f t="shared" ca="1" si="9"/>
        <v>48</v>
      </c>
      <c r="H24" s="48">
        <f t="shared" ca="1" si="10"/>
        <v>59</v>
      </c>
      <c r="I24" s="48">
        <f t="shared" ca="1" si="11"/>
        <v>70</v>
      </c>
      <c r="J24" s="48">
        <f t="shared" ca="1" si="12"/>
        <v>81</v>
      </c>
      <c r="K24" s="48">
        <f t="shared" ca="1" si="13"/>
        <v>90</v>
      </c>
      <c r="L24" s="48">
        <f t="shared" ca="1" si="14"/>
        <v>99</v>
      </c>
      <c r="M24" s="48">
        <f t="shared" ca="1" si="15"/>
        <v>108</v>
      </c>
      <c r="N24" s="48">
        <f t="shared" ca="1" si="16"/>
        <v>116</v>
      </c>
      <c r="O24" s="48">
        <f t="shared" ca="1" si="17"/>
        <v>127</v>
      </c>
      <c r="P24" s="48">
        <f t="shared" ca="1" si="23"/>
        <v>2</v>
      </c>
      <c r="Q24" s="48">
        <f t="shared" ca="1" si="23"/>
        <v>2</v>
      </c>
      <c r="R24" s="48">
        <f t="shared" ca="1" si="23"/>
        <v>3</v>
      </c>
      <c r="S24" s="48">
        <f t="shared" ca="1" si="23"/>
        <v>3</v>
      </c>
      <c r="T24" s="48">
        <f t="shared" ca="1" si="23"/>
        <v>3</v>
      </c>
      <c r="U24" s="48">
        <f t="shared" ca="1" si="23"/>
        <v>2</v>
      </c>
      <c r="V24" s="48">
        <f t="shared" ca="1" si="23"/>
        <v>2</v>
      </c>
      <c r="W24" s="48">
        <f t="shared" ca="1" si="23"/>
        <v>2</v>
      </c>
      <c r="X24" s="48">
        <f t="shared" ca="1" si="23"/>
        <v>2</v>
      </c>
      <c r="Y24" s="48">
        <f t="shared" ca="1" si="23"/>
        <v>2</v>
      </c>
      <c r="Z24" s="48">
        <f t="shared" ca="1" si="24"/>
        <v>2</v>
      </c>
      <c r="AA24" s="48">
        <f t="shared" ca="1" si="24"/>
        <v>3</v>
      </c>
      <c r="AB24" s="48">
        <f t="shared" ca="1" si="24"/>
        <v>3</v>
      </c>
      <c r="AC24" s="48">
        <f t="shared" ca="1" si="24"/>
        <v>2</v>
      </c>
      <c r="AD24" s="48">
        <f t="shared" ca="1" si="24"/>
        <v>3</v>
      </c>
      <c r="AE24" s="48">
        <f t="shared" ca="1" si="24"/>
        <v>3</v>
      </c>
      <c r="AF24" s="48">
        <f t="shared" ca="1" si="24"/>
        <v>3</v>
      </c>
      <c r="AG24" s="48">
        <f t="shared" ca="1" si="24"/>
        <v>2</v>
      </c>
      <c r="AH24" s="48">
        <f t="shared" ca="1" si="24"/>
        <v>2</v>
      </c>
      <c r="AI24" s="48">
        <f t="shared" ca="1" si="24"/>
        <v>2</v>
      </c>
      <c r="AJ24" s="48">
        <f t="shared" ca="1" si="25"/>
        <v>3</v>
      </c>
      <c r="AK24" s="48">
        <f t="shared" ca="1" si="25"/>
        <v>3</v>
      </c>
      <c r="AL24" s="48">
        <f t="shared" ca="1" si="25"/>
        <v>3</v>
      </c>
      <c r="AM24" s="48">
        <f t="shared" ca="1" si="25"/>
        <v>2</v>
      </c>
      <c r="AN24" s="48">
        <f t="shared" ca="1" si="25"/>
        <v>3</v>
      </c>
      <c r="AO24" s="48">
        <f t="shared" ca="1" si="25"/>
        <v>2</v>
      </c>
      <c r="AP24" s="48">
        <f t="shared" ca="1" si="25"/>
        <v>3</v>
      </c>
      <c r="AQ24" s="48">
        <f t="shared" ca="1" si="25"/>
        <v>3</v>
      </c>
      <c r="AR24" s="48">
        <f t="shared" ca="1" si="25"/>
        <v>3</v>
      </c>
      <c r="AS24" s="48">
        <f t="shared" ca="1" si="25"/>
        <v>2</v>
      </c>
      <c r="AT24" s="48">
        <f t="shared" ca="1" si="26"/>
        <v>3</v>
      </c>
      <c r="AU24" s="48">
        <f t="shared" ca="1" si="26"/>
        <v>3</v>
      </c>
      <c r="AV24" s="48">
        <f t="shared" ca="1" si="26"/>
        <v>2</v>
      </c>
      <c r="AW24" s="48">
        <f t="shared" ca="1" si="26"/>
        <v>2</v>
      </c>
      <c r="AX24" s="48">
        <f t="shared" ca="1" si="26"/>
        <v>3</v>
      </c>
      <c r="AY24" s="48">
        <f t="shared" ca="1" si="26"/>
        <v>2</v>
      </c>
      <c r="AZ24" s="48">
        <f t="shared" ca="1" si="26"/>
        <v>2</v>
      </c>
      <c r="BA24" s="48">
        <f t="shared" ca="1" si="26"/>
        <v>2</v>
      </c>
      <c r="BB24" s="48">
        <f t="shared" ca="1" si="26"/>
        <v>2</v>
      </c>
      <c r="BC24" s="48">
        <f t="shared" ca="1" si="26"/>
        <v>3</v>
      </c>
      <c r="BD24" s="48">
        <f t="shared" ca="1" si="27"/>
        <v>2</v>
      </c>
      <c r="BE24" s="48">
        <f t="shared" ca="1" si="27"/>
        <v>2</v>
      </c>
      <c r="BF24" s="48">
        <f t="shared" ca="1" si="27"/>
        <v>2</v>
      </c>
      <c r="BG24" s="48">
        <f t="shared" ca="1" si="27"/>
        <v>3</v>
      </c>
      <c r="BH24" s="48">
        <f t="shared" ca="1" si="27"/>
        <v>2</v>
      </c>
      <c r="BI24" s="48">
        <f t="shared" ca="1" si="27"/>
        <v>2</v>
      </c>
      <c r="BJ24" s="48">
        <f t="shared" ca="1" si="27"/>
        <v>2</v>
      </c>
      <c r="BK24" s="48">
        <f t="shared" ca="1" si="27"/>
        <v>2</v>
      </c>
      <c r="BL24" s="48">
        <f t="shared" ca="1" si="27"/>
        <v>3</v>
      </c>
      <c r="BM24" s="48">
        <f t="shared" ca="1" si="27"/>
        <v>2</v>
      </c>
      <c r="BN24" s="48">
        <f t="shared" ca="1" si="27"/>
        <v>3</v>
      </c>
      <c r="BO24" s="48">
        <f t="shared" ca="1" si="27"/>
        <v>3</v>
      </c>
    </row>
    <row r="25" spans="1:67" ht="14.45" x14ac:dyDescent="0.3">
      <c r="A25" s="48">
        <v>24</v>
      </c>
      <c r="B25" s="48">
        <f t="shared" ca="1" si="0"/>
        <v>15</v>
      </c>
      <c r="C25" s="48">
        <f ca="1">SUM($P25:S25)</f>
        <v>11</v>
      </c>
      <c r="D25" s="48">
        <f t="shared" ca="1" si="6"/>
        <v>21</v>
      </c>
      <c r="E25" s="48">
        <f t="shared" ca="1" si="7"/>
        <v>30</v>
      </c>
      <c r="F25" s="48">
        <f t="shared" ca="1" si="8"/>
        <v>40</v>
      </c>
      <c r="G25" s="48">
        <f t="shared" ca="1" si="9"/>
        <v>49</v>
      </c>
      <c r="H25" s="48">
        <f t="shared" ca="1" si="10"/>
        <v>60</v>
      </c>
      <c r="I25" s="48">
        <f t="shared" ca="1" si="11"/>
        <v>68</v>
      </c>
      <c r="J25" s="48">
        <f t="shared" ca="1" si="12"/>
        <v>78</v>
      </c>
      <c r="K25" s="48">
        <f t="shared" ca="1" si="13"/>
        <v>89</v>
      </c>
      <c r="L25" s="48">
        <f t="shared" ca="1" si="14"/>
        <v>99</v>
      </c>
      <c r="M25" s="48">
        <f t="shared" ca="1" si="15"/>
        <v>109</v>
      </c>
      <c r="N25" s="48">
        <f t="shared" ca="1" si="16"/>
        <v>119</v>
      </c>
      <c r="O25" s="48">
        <f t="shared" ca="1" si="17"/>
        <v>129</v>
      </c>
      <c r="P25" s="48">
        <f t="shared" ca="1" si="23"/>
        <v>2</v>
      </c>
      <c r="Q25" s="48">
        <f t="shared" ca="1" si="23"/>
        <v>3</v>
      </c>
      <c r="R25" s="48">
        <f t="shared" ca="1" si="23"/>
        <v>3</v>
      </c>
      <c r="S25" s="48">
        <f t="shared" ca="1" si="23"/>
        <v>3</v>
      </c>
      <c r="T25" s="48">
        <f t="shared" ca="1" si="23"/>
        <v>2</v>
      </c>
      <c r="U25" s="48">
        <f t="shared" ca="1" si="23"/>
        <v>2</v>
      </c>
      <c r="V25" s="48">
        <f t="shared" ca="1" si="23"/>
        <v>3</v>
      </c>
      <c r="W25" s="48">
        <f t="shared" ca="1" si="23"/>
        <v>3</v>
      </c>
      <c r="X25" s="48">
        <f t="shared" ca="1" si="23"/>
        <v>2</v>
      </c>
      <c r="Y25" s="48">
        <f t="shared" ca="1" si="23"/>
        <v>3</v>
      </c>
      <c r="Z25" s="48">
        <f t="shared" ca="1" si="24"/>
        <v>2</v>
      </c>
      <c r="AA25" s="48">
        <f t="shared" ca="1" si="24"/>
        <v>2</v>
      </c>
      <c r="AB25" s="48">
        <f t="shared" ca="1" si="24"/>
        <v>2</v>
      </c>
      <c r="AC25" s="48">
        <f t="shared" ca="1" si="24"/>
        <v>3</v>
      </c>
      <c r="AD25" s="48">
        <f t="shared" ca="1" si="24"/>
        <v>3</v>
      </c>
      <c r="AE25" s="48">
        <f t="shared" ca="1" si="24"/>
        <v>2</v>
      </c>
      <c r="AF25" s="48">
        <f t="shared" ca="1" si="24"/>
        <v>3</v>
      </c>
      <c r="AG25" s="48">
        <f t="shared" ca="1" si="24"/>
        <v>2</v>
      </c>
      <c r="AH25" s="48">
        <f t="shared" ca="1" si="24"/>
        <v>2</v>
      </c>
      <c r="AI25" s="48">
        <f t="shared" ca="1" si="24"/>
        <v>2</v>
      </c>
      <c r="AJ25" s="48">
        <f t="shared" ca="1" si="25"/>
        <v>3</v>
      </c>
      <c r="AK25" s="48">
        <f t="shared" ca="1" si="25"/>
        <v>3</v>
      </c>
      <c r="AL25" s="48">
        <f t="shared" ca="1" si="25"/>
        <v>3</v>
      </c>
      <c r="AM25" s="48">
        <f t="shared" ca="1" si="25"/>
        <v>2</v>
      </c>
      <c r="AN25" s="48">
        <f t="shared" ca="1" si="25"/>
        <v>2</v>
      </c>
      <c r="AO25" s="48">
        <f t="shared" ca="1" si="25"/>
        <v>2</v>
      </c>
      <c r="AP25" s="48">
        <f t="shared" ca="1" si="25"/>
        <v>2</v>
      </c>
      <c r="AQ25" s="48">
        <f t="shared" ca="1" si="25"/>
        <v>2</v>
      </c>
      <c r="AR25" s="48">
        <f t="shared" ca="1" si="25"/>
        <v>3</v>
      </c>
      <c r="AS25" s="48">
        <f t="shared" ca="1" si="25"/>
        <v>2</v>
      </c>
      <c r="AT25" s="48">
        <f t="shared" ca="1" si="26"/>
        <v>2</v>
      </c>
      <c r="AU25" s="48">
        <f t="shared" ca="1" si="26"/>
        <v>3</v>
      </c>
      <c r="AV25" s="48">
        <f t="shared" ca="1" si="26"/>
        <v>3</v>
      </c>
      <c r="AW25" s="48">
        <f t="shared" ca="1" si="26"/>
        <v>3</v>
      </c>
      <c r="AX25" s="48">
        <f t="shared" ca="1" si="26"/>
        <v>3</v>
      </c>
      <c r="AY25" s="48">
        <f t="shared" ca="1" si="26"/>
        <v>2</v>
      </c>
      <c r="AZ25" s="48">
        <f t="shared" ca="1" si="26"/>
        <v>3</v>
      </c>
      <c r="BA25" s="48">
        <f t="shared" ca="1" si="26"/>
        <v>3</v>
      </c>
      <c r="BB25" s="48">
        <f t="shared" ca="1" si="26"/>
        <v>2</v>
      </c>
      <c r="BC25" s="48">
        <f t="shared" ca="1" si="26"/>
        <v>2</v>
      </c>
      <c r="BD25" s="48">
        <f t="shared" ca="1" si="27"/>
        <v>2</v>
      </c>
      <c r="BE25" s="48">
        <f t="shared" ca="1" si="27"/>
        <v>3</v>
      </c>
      <c r="BF25" s="48">
        <f t="shared" ca="1" si="27"/>
        <v>2</v>
      </c>
      <c r="BG25" s="48">
        <f t="shared" ca="1" si="27"/>
        <v>3</v>
      </c>
      <c r="BH25" s="48">
        <f t="shared" ca="1" si="27"/>
        <v>2</v>
      </c>
      <c r="BI25" s="48">
        <f t="shared" ca="1" si="27"/>
        <v>3</v>
      </c>
      <c r="BJ25" s="48">
        <f t="shared" ca="1" si="27"/>
        <v>2</v>
      </c>
      <c r="BK25" s="48">
        <f t="shared" ca="1" si="27"/>
        <v>3</v>
      </c>
      <c r="BL25" s="48">
        <f t="shared" ca="1" si="27"/>
        <v>2</v>
      </c>
      <c r="BM25" s="48">
        <f t="shared" ca="1" si="27"/>
        <v>3</v>
      </c>
      <c r="BN25" s="48">
        <f t="shared" ca="1" si="27"/>
        <v>3</v>
      </c>
      <c r="BO25" s="48">
        <f t="shared" ca="1" si="27"/>
        <v>2</v>
      </c>
    </row>
    <row r="26" spans="1:67" x14ac:dyDescent="0.25">
      <c r="A26" s="48">
        <v>25</v>
      </c>
      <c r="B26" s="48">
        <f t="shared" ca="1" si="0"/>
        <v>13</v>
      </c>
      <c r="C26" s="48">
        <f ca="1">SUM($P26:S26)</f>
        <v>9</v>
      </c>
      <c r="D26" s="48">
        <f t="shared" ca="1" si="6"/>
        <v>18</v>
      </c>
      <c r="E26" s="48">
        <f t="shared" ca="1" si="7"/>
        <v>28</v>
      </c>
      <c r="F26" s="48">
        <f t="shared" ca="1" si="8"/>
        <v>37</v>
      </c>
      <c r="G26" s="48">
        <f t="shared" ca="1" si="9"/>
        <v>47</v>
      </c>
      <c r="H26" s="48">
        <f t="shared" ca="1" si="10"/>
        <v>59</v>
      </c>
      <c r="I26" s="48">
        <f t="shared" ca="1" si="11"/>
        <v>69</v>
      </c>
      <c r="J26" s="48">
        <f t="shared" ca="1" si="12"/>
        <v>79</v>
      </c>
      <c r="K26" s="48">
        <f t="shared" ca="1" si="13"/>
        <v>90</v>
      </c>
      <c r="L26" s="48">
        <f t="shared" ca="1" si="14"/>
        <v>99</v>
      </c>
      <c r="M26" s="48">
        <f t="shared" ca="1" si="15"/>
        <v>111</v>
      </c>
      <c r="N26" s="48">
        <f t="shared" ca="1" si="16"/>
        <v>121</v>
      </c>
      <c r="O26" s="48">
        <f t="shared" ca="1" si="17"/>
        <v>132</v>
      </c>
      <c r="P26" s="48">
        <f t="shared" ca="1" si="23"/>
        <v>2</v>
      </c>
      <c r="Q26" s="48">
        <f t="shared" ca="1" si="23"/>
        <v>3</v>
      </c>
      <c r="R26" s="48">
        <f t="shared" ca="1" si="23"/>
        <v>2</v>
      </c>
      <c r="S26" s="48">
        <f t="shared" ca="1" si="23"/>
        <v>2</v>
      </c>
      <c r="T26" s="48">
        <f t="shared" ca="1" si="23"/>
        <v>2</v>
      </c>
      <c r="U26" s="48">
        <f t="shared" ca="1" si="23"/>
        <v>2</v>
      </c>
      <c r="V26" s="48">
        <f t="shared" ca="1" si="23"/>
        <v>2</v>
      </c>
      <c r="W26" s="48">
        <f t="shared" ca="1" si="23"/>
        <v>3</v>
      </c>
      <c r="X26" s="48">
        <f t="shared" ca="1" si="23"/>
        <v>2</v>
      </c>
      <c r="Y26" s="48">
        <f t="shared" ca="1" si="23"/>
        <v>2</v>
      </c>
      <c r="Z26" s="48">
        <f t="shared" ca="1" si="24"/>
        <v>3</v>
      </c>
      <c r="AA26" s="48">
        <f t="shared" ca="1" si="24"/>
        <v>3</v>
      </c>
      <c r="AB26" s="48">
        <f t="shared" ca="1" si="24"/>
        <v>2</v>
      </c>
      <c r="AC26" s="48">
        <f t="shared" ca="1" si="24"/>
        <v>3</v>
      </c>
      <c r="AD26" s="48">
        <f t="shared" ca="1" si="24"/>
        <v>2</v>
      </c>
      <c r="AE26" s="48">
        <f t="shared" ca="1" si="24"/>
        <v>2</v>
      </c>
      <c r="AF26" s="48">
        <f t="shared" ca="1" si="24"/>
        <v>2</v>
      </c>
      <c r="AG26" s="48">
        <f t="shared" ca="1" si="24"/>
        <v>3</v>
      </c>
      <c r="AH26" s="48">
        <f t="shared" ca="1" si="24"/>
        <v>2</v>
      </c>
      <c r="AI26" s="48">
        <f t="shared" ca="1" si="24"/>
        <v>3</v>
      </c>
      <c r="AJ26" s="48">
        <f t="shared" ca="1" si="25"/>
        <v>3</v>
      </c>
      <c r="AK26" s="48">
        <f t="shared" ca="1" si="25"/>
        <v>3</v>
      </c>
      <c r="AL26" s="48">
        <f t="shared" ca="1" si="25"/>
        <v>3</v>
      </c>
      <c r="AM26" s="48">
        <f t="shared" ca="1" si="25"/>
        <v>3</v>
      </c>
      <c r="AN26" s="48">
        <f t="shared" ca="1" si="25"/>
        <v>2</v>
      </c>
      <c r="AO26" s="48">
        <f t="shared" ca="1" si="25"/>
        <v>3</v>
      </c>
      <c r="AP26" s="48">
        <f t="shared" ca="1" si="25"/>
        <v>2</v>
      </c>
      <c r="AQ26" s="48">
        <f t="shared" ca="1" si="25"/>
        <v>3</v>
      </c>
      <c r="AR26" s="48">
        <f t="shared" ca="1" si="25"/>
        <v>3</v>
      </c>
      <c r="AS26" s="48">
        <f t="shared" ca="1" si="25"/>
        <v>2</v>
      </c>
      <c r="AT26" s="48">
        <f t="shared" ca="1" si="26"/>
        <v>3</v>
      </c>
      <c r="AU26" s="48">
        <f t="shared" ca="1" si="26"/>
        <v>2</v>
      </c>
      <c r="AV26" s="48">
        <f t="shared" ca="1" si="26"/>
        <v>2</v>
      </c>
      <c r="AW26" s="48">
        <f t="shared" ca="1" si="26"/>
        <v>3</v>
      </c>
      <c r="AX26" s="48">
        <f t="shared" ca="1" si="26"/>
        <v>3</v>
      </c>
      <c r="AY26" s="48">
        <f t="shared" ca="1" si="26"/>
        <v>3</v>
      </c>
      <c r="AZ26" s="48">
        <f t="shared" ca="1" si="26"/>
        <v>2</v>
      </c>
      <c r="BA26" s="48">
        <f t="shared" ca="1" si="26"/>
        <v>3</v>
      </c>
      <c r="BB26" s="48">
        <f t="shared" ca="1" si="26"/>
        <v>2</v>
      </c>
      <c r="BC26" s="48">
        <f t="shared" ca="1" si="26"/>
        <v>2</v>
      </c>
      <c r="BD26" s="48">
        <f t="shared" ca="1" si="27"/>
        <v>3</v>
      </c>
      <c r="BE26" s="48">
        <f t="shared" ca="1" si="27"/>
        <v>3</v>
      </c>
      <c r="BF26" s="48">
        <f t="shared" ca="1" si="27"/>
        <v>3</v>
      </c>
      <c r="BG26" s="48">
        <f t="shared" ca="1" si="27"/>
        <v>3</v>
      </c>
      <c r="BH26" s="48">
        <f t="shared" ca="1" si="27"/>
        <v>3</v>
      </c>
      <c r="BI26" s="48">
        <f t="shared" ca="1" si="27"/>
        <v>3</v>
      </c>
      <c r="BJ26" s="48">
        <f t="shared" ca="1" si="27"/>
        <v>2</v>
      </c>
      <c r="BK26" s="48">
        <f t="shared" ca="1" si="27"/>
        <v>2</v>
      </c>
      <c r="BL26" s="48">
        <f t="shared" ca="1" si="27"/>
        <v>3</v>
      </c>
      <c r="BM26" s="48">
        <f t="shared" ca="1" si="27"/>
        <v>3</v>
      </c>
      <c r="BN26" s="48">
        <f t="shared" ca="1" si="27"/>
        <v>2</v>
      </c>
      <c r="BO26" s="48">
        <f t="shared" ca="1" si="27"/>
        <v>3</v>
      </c>
    </row>
    <row r="27" spans="1:67" x14ac:dyDescent="0.25">
      <c r="A27" s="48">
        <v>26</v>
      </c>
      <c r="B27" s="48">
        <f t="shared" ca="1" si="0"/>
        <v>16</v>
      </c>
      <c r="C27" s="48">
        <f ca="1">SUM($P27:S27)</f>
        <v>10</v>
      </c>
      <c r="D27" s="48">
        <f t="shared" ca="1" si="6"/>
        <v>21</v>
      </c>
      <c r="E27" s="48">
        <f t="shared" ca="1" si="7"/>
        <v>30</v>
      </c>
      <c r="F27" s="48">
        <f t="shared" ca="1" si="8"/>
        <v>40</v>
      </c>
      <c r="G27" s="48">
        <f t="shared" ca="1" si="9"/>
        <v>50</v>
      </c>
      <c r="H27" s="48">
        <f t="shared" ca="1" si="10"/>
        <v>60</v>
      </c>
      <c r="I27" s="48">
        <f t="shared" ca="1" si="11"/>
        <v>71</v>
      </c>
      <c r="J27" s="48">
        <f t="shared" ca="1" si="12"/>
        <v>82</v>
      </c>
      <c r="K27" s="48">
        <f t="shared" ca="1" si="13"/>
        <v>94</v>
      </c>
      <c r="L27" s="48">
        <f t="shared" ca="1" si="14"/>
        <v>105</v>
      </c>
      <c r="M27" s="48">
        <f t="shared" ca="1" si="15"/>
        <v>116</v>
      </c>
      <c r="N27" s="48">
        <f t="shared" ca="1" si="16"/>
        <v>125</v>
      </c>
      <c r="O27" s="48">
        <f t="shared" ca="1" si="17"/>
        <v>135</v>
      </c>
      <c r="P27" s="48">
        <f t="shared" ca="1" si="23"/>
        <v>3</v>
      </c>
      <c r="Q27" s="48">
        <f t="shared" ca="1" si="23"/>
        <v>2</v>
      </c>
      <c r="R27" s="48">
        <f t="shared" ca="1" si="23"/>
        <v>3</v>
      </c>
      <c r="S27" s="48">
        <f t="shared" ca="1" si="23"/>
        <v>2</v>
      </c>
      <c r="T27" s="48">
        <f t="shared" ca="1" si="23"/>
        <v>3</v>
      </c>
      <c r="U27" s="48">
        <f t="shared" ca="1" si="23"/>
        <v>3</v>
      </c>
      <c r="V27" s="48">
        <f t="shared" ca="1" si="23"/>
        <v>3</v>
      </c>
      <c r="W27" s="48">
        <f t="shared" ca="1" si="23"/>
        <v>2</v>
      </c>
      <c r="X27" s="48">
        <f t="shared" ca="1" si="23"/>
        <v>2</v>
      </c>
      <c r="Y27" s="48">
        <f t="shared" ca="1" si="23"/>
        <v>3</v>
      </c>
      <c r="Z27" s="48">
        <f t="shared" ca="1" si="24"/>
        <v>2</v>
      </c>
      <c r="AA27" s="48">
        <f t="shared" ca="1" si="24"/>
        <v>2</v>
      </c>
      <c r="AB27" s="48">
        <f t="shared" ca="1" si="24"/>
        <v>2</v>
      </c>
      <c r="AC27" s="48">
        <f t="shared" ca="1" si="24"/>
        <v>2</v>
      </c>
      <c r="AD27" s="48">
        <f t="shared" ca="1" si="24"/>
        <v>3</v>
      </c>
      <c r="AE27" s="48">
        <f t="shared" ca="1" si="24"/>
        <v>3</v>
      </c>
      <c r="AF27" s="48">
        <f t="shared" ca="1" si="24"/>
        <v>2</v>
      </c>
      <c r="AG27" s="48">
        <f t="shared" ca="1" si="24"/>
        <v>3</v>
      </c>
      <c r="AH27" s="48">
        <f t="shared" ca="1" si="24"/>
        <v>2</v>
      </c>
      <c r="AI27" s="48">
        <f t="shared" ca="1" si="24"/>
        <v>3</v>
      </c>
      <c r="AJ27" s="48">
        <f t="shared" ca="1" si="25"/>
        <v>3</v>
      </c>
      <c r="AK27" s="48">
        <f t="shared" ca="1" si="25"/>
        <v>3</v>
      </c>
      <c r="AL27" s="48">
        <f t="shared" ca="1" si="25"/>
        <v>2</v>
      </c>
      <c r="AM27" s="48">
        <f t="shared" ca="1" si="25"/>
        <v>2</v>
      </c>
      <c r="AN27" s="48">
        <f t="shared" ca="1" si="25"/>
        <v>3</v>
      </c>
      <c r="AO27" s="48">
        <f t="shared" ca="1" si="25"/>
        <v>3</v>
      </c>
      <c r="AP27" s="48">
        <f t="shared" ca="1" si="25"/>
        <v>3</v>
      </c>
      <c r="AQ27" s="48">
        <f t="shared" ca="1" si="25"/>
        <v>2</v>
      </c>
      <c r="AR27" s="48">
        <f t="shared" ca="1" si="25"/>
        <v>3</v>
      </c>
      <c r="AS27" s="48">
        <f t="shared" ca="1" si="25"/>
        <v>3</v>
      </c>
      <c r="AT27" s="48">
        <f t="shared" ca="1" si="26"/>
        <v>2</v>
      </c>
      <c r="AU27" s="48">
        <f t="shared" ca="1" si="26"/>
        <v>3</v>
      </c>
      <c r="AV27" s="48">
        <f t="shared" ca="1" si="26"/>
        <v>3</v>
      </c>
      <c r="AW27" s="48">
        <f t="shared" ca="1" si="26"/>
        <v>3</v>
      </c>
      <c r="AX27" s="48">
        <f t="shared" ca="1" si="26"/>
        <v>3</v>
      </c>
      <c r="AY27" s="48">
        <f t="shared" ca="1" si="26"/>
        <v>3</v>
      </c>
      <c r="AZ27" s="48">
        <f t="shared" ca="1" si="26"/>
        <v>3</v>
      </c>
      <c r="BA27" s="48">
        <f t="shared" ca="1" si="26"/>
        <v>3</v>
      </c>
      <c r="BB27" s="48">
        <f t="shared" ca="1" si="26"/>
        <v>2</v>
      </c>
      <c r="BC27" s="48">
        <f t="shared" ca="1" si="26"/>
        <v>3</v>
      </c>
      <c r="BD27" s="48">
        <f t="shared" ca="1" si="27"/>
        <v>3</v>
      </c>
      <c r="BE27" s="48">
        <f t="shared" ca="1" si="27"/>
        <v>3</v>
      </c>
      <c r="BF27" s="48">
        <f t="shared" ca="1" si="27"/>
        <v>2</v>
      </c>
      <c r="BG27" s="48">
        <f t="shared" ca="1" si="27"/>
        <v>3</v>
      </c>
      <c r="BH27" s="48">
        <f t="shared" ca="1" si="27"/>
        <v>3</v>
      </c>
      <c r="BI27" s="48">
        <f t="shared" ca="1" si="27"/>
        <v>2</v>
      </c>
      <c r="BJ27" s="48">
        <f t="shared" ca="1" si="27"/>
        <v>2</v>
      </c>
      <c r="BK27" s="48">
        <f t="shared" ca="1" si="27"/>
        <v>2</v>
      </c>
      <c r="BL27" s="48">
        <f t="shared" ca="1" si="27"/>
        <v>2</v>
      </c>
      <c r="BM27" s="48">
        <f t="shared" ca="1" si="27"/>
        <v>2</v>
      </c>
      <c r="BN27" s="48">
        <f t="shared" ca="1" si="27"/>
        <v>3</v>
      </c>
      <c r="BO27" s="48">
        <f t="shared" ca="1" si="27"/>
        <v>3</v>
      </c>
    </row>
    <row r="28" spans="1:67" x14ac:dyDescent="0.25">
      <c r="A28" s="48">
        <v>27</v>
      </c>
      <c r="B28" s="48">
        <f t="shared" ca="1" si="0"/>
        <v>14</v>
      </c>
      <c r="C28" s="48">
        <f ca="1">SUM($P28:S28)</f>
        <v>10</v>
      </c>
      <c r="D28" s="48">
        <f t="shared" ca="1" si="6"/>
        <v>18</v>
      </c>
      <c r="E28" s="48">
        <f t="shared" ca="1" si="7"/>
        <v>29</v>
      </c>
      <c r="F28" s="48">
        <f t="shared" ca="1" si="8"/>
        <v>38</v>
      </c>
      <c r="G28" s="48">
        <f t="shared" ca="1" si="9"/>
        <v>49</v>
      </c>
      <c r="H28" s="48">
        <f t="shared" ca="1" si="10"/>
        <v>60</v>
      </c>
      <c r="I28" s="48">
        <f t="shared" ca="1" si="11"/>
        <v>69</v>
      </c>
      <c r="J28" s="48">
        <f t="shared" ca="1" si="12"/>
        <v>80</v>
      </c>
      <c r="K28" s="48">
        <f t="shared" ca="1" si="13"/>
        <v>89</v>
      </c>
      <c r="L28" s="48">
        <f t="shared" ca="1" si="14"/>
        <v>100</v>
      </c>
      <c r="M28" s="48">
        <f t="shared" ca="1" si="15"/>
        <v>111</v>
      </c>
      <c r="N28" s="48">
        <f t="shared" ca="1" si="16"/>
        <v>121</v>
      </c>
      <c r="O28" s="48">
        <f t="shared" ca="1" si="17"/>
        <v>131</v>
      </c>
      <c r="P28" s="48">
        <f t="shared" ca="1" si="23"/>
        <v>2</v>
      </c>
      <c r="Q28" s="48">
        <f t="shared" ca="1" si="23"/>
        <v>3</v>
      </c>
      <c r="R28" s="48">
        <f t="shared" ca="1" si="23"/>
        <v>3</v>
      </c>
      <c r="S28" s="48">
        <f t="shared" ca="1" si="23"/>
        <v>2</v>
      </c>
      <c r="T28" s="48">
        <f t="shared" ca="1" si="23"/>
        <v>2</v>
      </c>
      <c r="U28" s="48">
        <f t="shared" ca="1" si="23"/>
        <v>2</v>
      </c>
      <c r="V28" s="48">
        <f t="shared" ca="1" si="23"/>
        <v>2</v>
      </c>
      <c r="W28" s="48">
        <f t="shared" ca="1" si="23"/>
        <v>2</v>
      </c>
      <c r="X28" s="48">
        <f t="shared" ca="1" si="23"/>
        <v>3</v>
      </c>
      <c r="Y28" s="48">
        <f t="shared" ca="1" si="23"/>
        <v>3</v>
      </c>
      <c r="Z28" s="48">
        <f t="shared" ca="1" si="24"/>
        <v>2</v>
      </c>
      <c r="AA28" s="48">
        <f t="shared" ca="1" si="24"/>
        <v>3</v>
      </c>
      <c r="AB28" s="48">
        <f t="shared" ca="1" si="24"/>
        <v>2</v>
      </c>
      <c r="AC28" s="48">
        <f t="shared" ca="1" si="24"/>
        <v>2</v>
      </c>
      <c r="AD28" s="48">
        <f t="shared" ca="1" si="24"/>
        <v>3</v>
      </c>
      <c r="AE28" s="48">
        <f t="shared" ca="1" si="24"/>
        <v>2</v>
      </c>
      <c r="AF28" s="48">
        <f t="shared" ca="1" si="24"/>
        <v>3</v>
      </c>
      <c r="AG28" s="48">
        <f t="shared" ca="1" si="24"/>
        <v>3</v>
      </c>
      <c r="AH28" s="48">
        <f t="shared" ca="1" si="24"/>
        <v>3</v>
      </c>
      <c r="AI28" s="48">
        <f t="shared" ca="1" si="24"/>
        <v>2</v>
      </c>
      <c r="AJ28" s="48">
        <f t="shared" ca="1" si="25"/>
        <v>3</v>
      </c>
      <c r="AK28" s="48">
        <f t="shared" ca="1" si="25"/>
        <v>3</v>
      </c>
      <c r="AL28" s="48">
        <f t="shared" ca="1" si="25"/>
        <v>2</v>
      </c>
      <c r="AM28" s="48">
        <f t="shared" ca="1" si="25"/>
        <v>3</v>
      </c>
      <c r="AN28" s="48">
        <f t="shared" ca="1" si="25"/>
        <v>2</v>
      </c>
      <c r="AO28" s="48">
        <f t="shared" ca="1" si="25"/>
        <v>2</v>
      </c>
      <c r="AP28" s="48">
        <f t="shared" ca="1" si="25"/>
        <v>2</v>
      </c>
      <c r="AQ28" s="48">
        <f t="shared" ca="1" si="25"/>
        <v>3</v>
      </c>
      <c r="AR28" s="48">
        <f t="shared" ca="1" si="25"/>
        <v>2</v>
      </c>
      <c r="AS28" s="48">
        <f t="shared" ca="1" si="25"/>
        <v>3</v>
      </c>
      <c r="AT28" s="48">
        <f t="shared" ca="1" si="26"/>
        <v>3</v>
      </c>
      <c r="AU28" s="48">
        <f t="shared" ca="1" si="26"/>
        <v>3</v>
      </c>
      <c r="AV28" s="48">
        <f t="shared" ca="1" si="26"/>
        <v>3</v>
      </c>
      <c r="AW28" s="48">
        <f t="shared" ca="1" si="26"/>
        <v>2</v>
      </c>
      <c r="AX28" s="48">
        <f t="shared" ca="1" si="26"/>
        <v>2</v>
      </c>
      <c r="AY28" s="48">
        <f t="shared" ca="1" si="26"/>
        <v>2</v>
      </c>
      <c r="AZ28" s="48">
        <f t="shared" ca="1" si="26"/>
        <v>3</v>
      </c>
      <c r="BA28" s="48">
        <f t="shared" ca="1" si="26"/>
        <v>3</v>
      </c>
      <c r="BB28" s="48">
        <f t="shared" ca="1" si="26"/>
        <v>2</v>
      </c>
      <c r="BC28" s="48">
        <f t="shared" ca="1" si="26"/>
        <v>3</v>
      </c>
      <c r="BD28" s="48">
        <f t="shared" ca="1" si="27"/>
        <v>2</v>
      </c>
      <c r="BE28" s="48">
        <f t="shared" ca="1" si="27"/>
        <v>3</v>
      </c>
      <c r="BF28" s="48">
        <f t="shared" ca="1" si="27"/>
        <v>3</v>
      </c>
      <c r="BG28" s="48">
        <f t="shared" ca="1" si="27"/>
        <v>3</v>
      </c>
      <c r="BH28" s="48">
        <f t="shared" ca="1" si="27"/>
        <v>3</v>
      </c>
      <c r="BI28" s="48">
        <f t="shared" ca="1" si="27"/>
        <v>3</v>
      </c>
      <c r="BJ28" s="48">
        <f t="shared" ca="1" si="27"/>
        <v>2</v>
      </c>
      <c r="BK28" s="48">
        <f t="shared" ca="1" si="27"/>
        <v>2</v>
      </c>
      <c r="BL28" s="48">
        <f t="shared" ca="1" si="27"/>
        <v>3</v>
      </c>
      <c r="BM28" s="48">
        <f t="shared" ca="1" si="27"/>
        <v>3</v>
      </c>
      <c r="BN28" s="48">
        <f t="shared" ca="1" si="27"/>
        <v>2</v>
      </c>
      <c r="BO28" s="48">
        <f t="shared" ca="1" si="27"/>
        <v>2</v>
      </c>
    </row>
    <row r="29" spans="1:67" x14ac:dyDescent="0.25">
      <c r="A29" s="48">
        <v>28</v>
      </c>
      <c r="B29" s="48">
        <f t="shared" ca="1" si="0"/>
        <v>14</v>
      </c>
      <c r="C29" s="48">
        <f ca="1">SUM($P29:S29)</f>
        <v>8</v>
      </c>
      <c r="D29" s="48">
        <f t="shared" ca="1" si="6"/>
        <v>18</v>
      </c>
      <c r="E29" s="48">
        <f t="shared" ca="1" si="7"/>
        <v>29</v>
      </c>
      <c r="F29" s="48">
        <f t="shared" ca="1" si="8"/>
        <v>40</v>
      </c>
      <c r="G29" s="48">
        <f t="shared" ca="1" si="9"/>
        <v>51</v>
      </c>
      <c r="H29" s="48">
        <f t="shared" ca="1" si="10"/>
        <v>60</v>
      </c>
      <c r="I29" s="48">
        <f t="shared" ca="1" si="11"/>
        <v>69</v>
      </c>
      <c r="J29" s="48">
        <f t="shared" ca="1" si="12"/>
        <v>79</v>
      </c>
      <c r="K29" s="48">
        <f t="shared" ca="1" si="13"/>
        <v>90</v>
      </c>
      <c r="L29" s="48">
        <f t="shared" ca="1" si="14"/>
        <v>100</v>
      </c>
      <c r="M29" s="48">
        <f t="shared" ca="1" si="15"/>
        <v>111</v>
      </c>
      <c r="N29" s="48">
        <f t="shared" ca="1" si="16"/>
        <v>121</v>
      </c>
      <c r="O29" s="48">
        <f t="shared" ca="1" si="17"/>
        <v>130</v>
      </c>
      <c r="P29" s="48">
        <f t="shared" ca="1" si="23"/>
        <v>2</v>
      </c>
      <c r="Q29" s="48">
        <f t="shared" ca="1" si="23"/>
        <v>2</v>
      </c>
      <c r="R29" s="48">
        <f t="shared" ca="1" si="23"/>
        <v>2</v>
      </c>
      <c r="S29" s="48">
        <f t="shared" ca="1" si="23"/>
        <v>2</v>
      </c>
      <c r="T29" s="48">
        <f t="shared" ca="1" si="23"/>
        <v>3</v>
      </c>
      <c r="U29" s="48">
        <f t="shared" ca="1" si="23"/>
        <v>3</v>
      </c>
      <c r="V29" s="48">
        <f t="shared" ca="1" si="23"/>
        <v>2</v>
      </c>
      <c r="W29" s="48">
        <f t="shared" ca="1" si="23"/>
        <v>2</v>
      </c>
      <c r="X29" s="48">
        <f t="shared" ca="1" si="23"/>
        <v>3</v>
      </c>
      <c r="Y29" s="48">
        <f t="shared" ca="1" si="23"/>
        <v>2</v>
      </c>
      <c r="Z29" s="48">
        <f t="shared" ca="1" si="24"/>
        <v>3</v>
      </c>
      <c r="AA29" s="48">
        <f t="shared" ca="1" si="24"/>
        <v>3</v>
      </c>
      <c r="AB29" s="48">
        <f t="shared" ca="1" si="24"/>
        <v>3</v>
      </c>
      <c r="AC29" s="48">
        <f t="shared" ca="1" si="24"/>
        <v>3</v>
      </c>
      <c r="AD29" s="48">
        <f t="shared" ca="1" si="24"/>
        <v>3</v>
      </c>
      <c r="AE29" s="48">
        <f t="shared" ca="1" si="24"/>
        <v>2</v>
      </c>
      <c r="AF29" s="48">
        <f t="shared" ca="1" si="24"/>
        <v>2</v>
      </c>
      <c r="AG29" s="48">
        <f t="shared" ca="1" si="24"/>
        <v>3</v>
      </c>
      <c r="AH29" s="48">
        <f t="shared" ca="1" si="24"/>
        <v>3</v>
      </c>
      <c r="AI29" s="48">
        <f t="shared" ca="1" si="24"/>
        <v>3</v>
      </c>
      <c r="AJ29" s="48">
        <f t="shared" ca="1" si="25"/>
        <v>3</v>
      </c>
      <c r="AK29" s="48">
        <f t="shared" ca="1" si="25"/>
        <v>2</v>
      </c>
      <c r="AL29" s="48">
        <f t="shared" ca="1" si="25"/>
        <v>2</v>
      </c>
      <c r="AM29" s="48">
        <f t="shared" ca="1" si="25"/>
        <v>2</v>
      </c>
      <c r="AN29" s="48">
        <f t="shared" ca="1" si="25"/>
        <v>2</v>
      </c>
      <c r="AO29" s="48">
        <f t="shared" ca="1" si="25"/>
        <v>3</v>
      </c>
      <c r="AP29" s="48">
        <f t="shared" ca="1" si="25"/>
        <v>2</v>
      </c>
      <c r="AQ29" s="48">
        <f t="shared" ca="1" si="25"/>
        <v>2</v>
      </c>
      <c r="AR29" s="48">
        <f t="shared" ca="1" si="25"/>
        <v>2</v>
      </c>
      <c r="AS29" s="48">
        <f t="shared" ca="1" si="25"/>
        <v>2</v>
      </c>
      <c r="AT29" s="48">
        <f t="shared" ca="1" si="26"/>
        <v>3</v>
      </c>
      <c r="AU29" s="48">
        <f t="shared" ca="1" si="26"/>
        <v>3</v>
      </c>
      <c r="AV29" s="48">
        <f t="shared" ca="1" si="26"/>
        <v>2</v>
      </c>
      <c r="AW29" s="48">
        <f t="shared" ca="1" si="26"/>
        <v>3</v>
      </c>
      <c r="AX29" s="48">
        <f t="shared" ca="1" si="26"/>
        <v>3</v>
      </c>
      <c r="AY29" s="48">
        <f t="shared" ca="1" si="26"/>
        <v>3</v>
      </c>
      <c r="AZ29" s="48">
        <f t="shared" ca="1" si="26"/>
        <v>2</v>
      </c>
      <c r="BA29" s="48">
        <f t="shared" ca="1" si="26"/>
        <v>3</v>
      </c>
      <c r="BB29" s="48">
        <f t="shared" ca="1" si="26"/>
        <v>2</v>
      </c>
      <c r="BC29" s="48">
        <f t="shared" ca="1" si="26"/>
        <v>3</v>
      </c>
      <c r="BD29" s="48">
        <f t="shared" ca="1" si="27"/>
        <v>3</v>
      </c>
      <c r="BE29" s="48">
        <f t="shared" ca="1" si="27"/>
        <v>3</v>
      </c>
      <c r="BF29" s="48">
        <f t="shared" ca="1" si="27"/>
        <v>3</v>
      </c>
      <c r="BG29" s="48">
        <f t="shared" ca="1" si="27"/>
        <v>2</v>
      </c>
      <c r="BH29" s="48">
        <f t="shared" ca="1" si="27"/>
        <v>2</v>
      </c>
      <c r="BI29" s="48">
        <f t="shared" ca="1" si="27"/>
        <v>2</v>
      </c>
      <c r="BJ29" s="48">
        <f t="shared" ca="1" si="27"/>
        <v>3</v>
      </c>
      <c r="BK29" s="48">
        <f t="shared" ca="1" si="27"/>
        <v>3</v>
      </c>
      <c r="BL29" s="48">
        <f t="shared" ca="1" si="27"/>
        <v>3</v>
      </c>
      <c r="BM29" s="48">
        <f t="shared" ca="1" si="27"/>
        <v>2</v>
      </c>
      <c r="BN29" s="48">
        <f t="shared" ca="1" si="27"/>
        <v>2</v>
      </c>
      <c r="BO29" s="48">
        <f t="shared" ca="1" si="27"/>
        <v>2</v>
      </c>
    </row>
    <row r="30" spans="1:67" x14ac:dyDescent="0.25">
      <c r="A30" s="48">
        <v>29</v>
      </c>
      <c r="B30" s="48">
        <f t="shared" ca="1" si="0"/>
        <v>16</v>
      </c>
      <c r="C30" s="48">
        <f ca="1">SUM($P30:S30)</f>
        <v>11</v>
      </c>
      <c r="D30" s="48">
        <f t="shared" ca="1" si="6"/>
        <v>21</v>
      </c>
      <c r="E30" s="48">
        <f t="shared" ca="1" si="7"/>
        <v>29</v>
      </c>
      <c r="F30" s="48">
        <f t="shared" ca="1" si="8"/>
        <v>39</v>
      </c>
      <c r="G30" s="48">
        <f t="shared" ca="1" si="9"/>
        <v>49</v>
      </c>
      <c r="H30" s="48">
        <f t="shared" ca="1" si="10"/>
        <v>61</v>
      </c>
      <c r="I30" s="48">
        <f t="shared" ca="1" si="11"/>
        <v>69</v>
      </c>
      <c r="J30" s="48">
        <f t="shared" ca="1" si="12"/>
        <v>81</v>
      </c>
      <c r="K30" s="48">
        <f t="shared" ca="1" si="13"/>
        <v>89</v>
      </c>
      <c r="L30" s="48">
        <f t="shared" ca="1" si="14"/>
        <v>99</v>
      </c>
      <c r="M30" s="48">
        <f t="shared" ca="1" si="15"/>
        <v>108</v>
      </c>
      <c r="N30" s="48">
        <f t="shared" ca="1" si="16"/>
        <v>118</v>
      </c>
      <c r="O30" s="48">
        <f t="shared" ca="1" si="17"/>
        <v>128</v>
      </c>
      <c r="P30" s="48">
        <f t="shared" ca="1" si="23"/>
        <v>2</v>
      </c>
      <c r="Q30" s="48">
        <f t="shared" ca="1" si="23"/>
        <v>3</v>
      </c>
      <c r="R30" s="48">
        <f t="shared" ca="1" si="23"/>
        <v>3</v>
      </c>
      <c r="S30" s="48">
        <f t="shared" ca="1" si="23"/>
        <v>3</v>
      </c>
      <c r="T30" s="48">
        <f t="shared" ca="1" si="23"/>
        <v>3</v>
      </c>
      <c r="U30" s="48">
        <f t="shared" ca="1" si="23"/>
        <v>2</v>
      </c>
      <c r="V30" s="48">
        <f t="shared" ca="1" si="23"/>
        <v>3</v>
      </c>
      <c r="W30" s="48">
        <f t="shared" ca="1" si="23"/>
        <v>2</v>
      </c>
      <c r="X30" s="48">
        <f t="shared" ca="1" si="23"/>
        <v>2</v>
      </c>
      <c r="Y30" s="48">
        <f t="shared" ca="1" si="23"/>
        <v>2</v>
      </c>
      <c r="Z30" s="48">
        <f t="shared" ca="1" si="24"/>
        <v>2</v>
      </c>
      <c r="AA30" s="48">
        <f t="shared" ca="1" si="24"/>
        <v>2</v>
      </c>
      <c r="AB30" s="48">
        <f t="shared" ca="1" si="24"/>
        <v>3</v>
      </c>
      <c r="AC30" s="48">
        <f t="shared" ca="1" si="24"/>
        <v>3</v>
      </c>
      <c r="AD30" s="48">
        <f t="shared" ca="1" si="24"/>
        <v>2</v>
      </c>
      <c r="AE30" s="48">
        <f t="shared" ca="1" si="24"/>
        <v>2</v>
      </c>
      <c r="AF30" s="48">
        <f t="shared" ca="1" si="24"/>
        <v>3</v>
      </c>
      <c r="AG30" s="48">
        <f t="shared" ca="1" si="24"/>
        <v>3</v>
      </c>
      <c r="AH30" s="48">
        <f t="shared" ca="1" si="24"/>
        <v>2</v>
      </c>
      <c r="AI30" s="48">
        <f t="shared" ca="1" si="24"/>
        <v>2</v>
      </c>
      <c r="AJ30" s="48">
        <f t="shared" ca="1" si="25"/>
        <v>3</v>
      </c>
      <c r="AK30" s="48">
        <f t="shared" ca="1" si="25"/>
        <v>3</v>
      </c>
      <c r="AL30" s="48">
        <f t="shared" ca="1" si="25"/>
        <v>3</v>
      </c>
      <c r="AM30" s="48">
        <f t="shared" ca="1" si="25"/>
        <v>3</v>
      </c>
      <c r="AN30" s="48">
        <f t="shared" ca="1" si="25"/>
        <v>2</v>
      </c>
      <c r="AO30" s="48">
        <f t="shared" ca="1" si="25"/>
        <v>2</v>
      </c>
      <c r="AP30" s="48">
        <f t="shared" ca="1" si="25"/>
        <v>2</v>
      </c>
      <c r="AQ30" s="48">
        <f t="shared" ca="1" si="25"/>
        <v>2</v>
      </c>
      <c r="AR30" s="48">
        <f t="shared" ca="1" si="25"/>
        <v>3</v>
      </c>
      <c r="AS30" s="48">
        <f t="shared" ca="1" si="25"/>
        <v>3</v>
      </c>
      <c r="AT30" s="48">
        <f t="shared" ca="1" si="26"/>
        <v>3</v>
      </c>
      <c r="AU30" s="48">
        <f t="shared" ca="1" si="26"/>
        <v>3</v>
      </c>
      <c r="AV30" s="48">
        <f t="shared" ca="1" si="26"/>
        <v>2</v>
      </c>
      <c r="AW30" s="48">
        <f t="shared" ca="1" si="26"/>
        <v>2</v>
      </c>
      <c r="AX30" s="48">
        <f t="shared" ca="1" si="26"/>
        <v>2</v>
      </c>
      <c r="AY30" s="48">
        <f t="shared" ca="1" si="26"/>
        <v>2</v>
      </c>
      <c r="AZ30" s="48">
        <f t="shared" ca="1" si="26"/>
        <v>3</v>
      </c>
      <c r="BA30" s="48">
        <f t="shared" ca="1" si="26"/>
        <v>3</v>
      </c>
      <c r="BB30" s="48">
        <f t="shared" ca="1" si="26"/>
        <v>2</v>
      </c>
      <c r="BC30" s="48">
        <f t="shared" ca="1" si="26"/>
        <v>2</v>
      </c>
      <c r="BD30" s="48">
        <f t="shared" ca="1" si="27"/>
        <v>2</v>
      </c>
      <c r="BE30" s="48">
        <f t="shared" ca="1" si="27"/>
        <v>2</v>
      </c>
      <c r="BF30" s="48">
        <f t="shared" ca="1" si="27"/>
        <v>2</v>
      </c>
      <c r="BG30" s="48">
        <f t="shared" ca="1" si="27"/>
        <v>3</v>
      </c>
      <c r="BH30" s="48">
        <f t="shared" ca="1" si="27"/>
        <v>3</v>
      </c>
      <c r="BI30" s="48">
        <f t="shared" ca="1" si="27"/>
        <v>3</v>
      </c>
      <c r="BJ30" s="48">
        <f t="shared" ca="1" si="27"/>
        <v>2</v>
      </c>
      <c r="BK30" s="48">
        <f t="shared" ca="1" si="27"/>
        <v>2</v>
      </c>
      <c r="BL30" s="48">
        <f t="shared" ca="1" si="27"/>
        <v>2</v>
      </c>
      <c r="BM30" s="48">
        <f t="shared" ca="1" si="27"/>
        <v>3</v>
      </c>
      <c r="BN30" s="48">
        <f t="shared" ca="1" si="27"/>
        <v>3</v>
      </c>
      <c r="BO30" s="48">
        <f t="shared" ca="1" si="27"/>
        <v>2</v>
      </c>
    </row>
    <row r="31" spans="1:67" x14ac:dyDescent="0.25">
      <c r="A31" s="48">
        <v>30</v>
      </c>
      <c r="B31" s="48">
        <f t="shared" ca="1" si="0"/>
        <v>14</v>
      </c>
      <c r="C31" s="48">
        <f ca="1">SUM($P31:S31)</f>
        <v>9</v>
      </c>
      <c r="D31" s="48">
        <f t="shared" ca="1" si="6"/>
        <v>18</v>
      </c>
      <c r="E31" s="48">
        <f t="shared" ca="1" si="7"/>
        <v>28</v>
      </c>
      <c r="F31" s="48">
        <f t="shared" ca="1" si="8"/>
        <v>38</v>
      </c>
      <c r="G31" s="48">
        <f t="shared" ca="1" si="9"/>
        <v>47</v>
      </c>
      <c r="H31" s="48">
        <f t="shared" ca="1" si="10"/>
        <v>56</v>
      </c>
      <c r="I31" s="48">
        <f t="shared" ca="1" si="11"/>
        <v>67</v>
      </c>
      <c r="J31" s="48">
        <f t="shared" ca="1" si="12"/>
        <v>78</v>
      </c>
      <c r="K31" s="48">
        <f t="shared" ca="1" si="13"/>
        <v>88</v>
      </c>
      <c r="L31" s="48">
        <f t="shared" ca="1" si="14"/>
        <v>97</v>
      </c>
      <c r="M31" s="48">
        <f t="shared" ca="1" si="15"/>
        <v>106</v>
      </c>
      <c r="N31" s="48">
        <f t="shared" ca="1" si="16"/>
        <v>117</v>
      </c>
      <c r="O31" s="48">
        <f t="shared" ca="1" si="17"/>
        <v>125</v>
      </c>
      <c r="P31" s="48">
        <f t="shared" ca="1" si="23"/>
        <v>2</v>
      </c>
      <c r="Q31" s="48">
        <f t="shared" ca="1" si="23"/>
        <v>3</v>
      </c>
      <c r="R31" s="48">
        <f t="shared" ca="1" si="23"/>
        <v>2</v>
      </c>
      <c r="S31" s="48">
        <f t="shared" ca="1" si="23"/>
        <v>2</v>
      </c>
      <c r="T31" s="48">
        <f t="shared" ca="1" si="23"/>
        <v>2</v>
      </c>
      <c r="U31" s="48">
        <f t="shared" ca="1" si="23"/>
        <v>3</v>
      </c>
      <c r="V31" s="48">
        <f t="shared" ca="1" si="23"/>
        <v>2</v>
      </c>
      <c r="W31" s="48">
        <f t="shared" ca="1" si="23"/>
        <v>2</v>
      </c>
      <c r="X31" s="48">
        <f t="shared" ca="1" si="23"/>
        <v>2</v>
      </c>
      <c r="Y31" s="48">
        <f t="shared" ca="1" si="23"/>
        <v>3</v>
      </c>
      <c r="Z31" s="48">
        <f t="shared" ca="1" si="24"/>
        <v>2</v>
      </c>
      <c r="AA31" s="48">
        <f t="shared" ca="1" si="24"/>
        <v>3</v>
      </c>
      <c r="AB31" s="48">
        <f t="shared" ca="1" si="24"/>
        <v>3</v>
      </c>
      <c r="AC31" s="48">
        <f t="shared" ca="1" si="24"/>
        <v>2</v>
      </c>
      <c r="AD31" s="48">
        <f t="shared" ca="1" si="24"/>
        <v>2</v>
      </c>
      <c r="AE31" s="48">
        <f t="shared" ca="1" si="24"/>
        <v>3</v>
      </c>
      <c r="AF31" s="48">
        <f t="shared" ca="1" si="24"/>
        <v>2</v>
      </c>
      <c r="AG31" s="48">
        <f t="shared" ca="1" si="24"/>
        <v>3</v>
      </c>
      <c r="AH31" s="48">
        <f t="shared" ca="1" si="24"/>
        <v>2</v>
      </c>
      <c r="AI31" s="48">
        <f t="shared" ca="1" si="24"/>
        <v>2</v>
      </c>
      <c r="AJ31" s="48">
        <f t="shared" ca="1" si="25"/>
        <v>2</v>
      </c>
      <c r="AK31" s="48">
        <f t="shared" ca="1" si="25"/>
        <v>2</v>
      </c>
      <c r="AL31" s="48">
        <f t="shared" ca="1" si="25"/>
        <v>3</v>
      </c>
      <c r="AM31" s="48">
        <f t="shared" ca="1" si="25"/>
        <v>2</v>
      </c>
      <c r="AN31" s="48">
        <f t="shared" ca="1" si="25"/>
        <v>3</v>
      </c>
      <c r="AO31" s="48">
        <f t="shared" ca="1" si="25"/>
        <v>3</v>
      </c>
      <c r="AP31" s="48">
        <f t="shared" ca="1" si="25"/>
        <v>3</v>
      </c>
      <c r="AQ31" s="48">
        <f t="shared" ca="1" si="25"/>
        <v>2</v>
      </c>
      <c r="AR31" s="48">
        <f t="shared" ca="1" si="25"/>
        <v>3</v>
      </c>
      <c r="AS31" s="48">
        <f t="shared" ca="1" si="25"/>
        <v>3</v>
      </c>
      <c r="AT31" s="48">
        <f t="shared" ca="1" si="26"/>
        <v>2</v>
      </c>
      <c r="AU31" s="48">
        <f t="shared" ca="1" si="26"/>
        <v>3</v>
      </c>
      <c r="AV31" s="48">
        <f t="shared" ca="1" si="26"/>
        <v>2</v>
      </c>
      <c r="AW31" s="48">
        <f t="shared" ca="1" si="26"/>
        <v>3</v>
      </c>
      <c r="AX31" s="48">
        <f t="shared" ca="1" si="26"/>
        <v>2</v>
      </c>
      <c r="AY31" s="48">
        <f t="shared" ca="1" si="26"/>
        <v>3</v>
      </c>
      <c r="AZ31" s="48">
        <f t="shared" ca="1" si="26"/>
        <v>2</v>
      </c>
      <c r="BA31" s="48">
        <f t="shared" ca="1" si="26"/>
        <v>3</v>
      </c>
      <c r="BB31" s="48">
        <f t="shared" ca="1" si="26"/>
        <v>2</v>
      </c>
      <c r="BC31" s="48">
        <f t="shared" ca="1" si="26"/>
        <v>2</v>
      </c>
      <c r="BD31" s="48">
        <f t="shared" ca="1" si="27"/>
        <v>2</v>
      </c>
      <c r="BE31" s="48">
        <f t="shared" ca="1" si="27"/>
        <v>2</v>
      </c>
      <c r="BF31" s="48">
        <f t="shared" ca="1" si="27"/>
        <v>3</v>
      </c>
      <c r="BG31" s="48">
        <f t="shared" ca="1" si="27"/>
        <v>2</v>
      </c>
      <c r="BH31" s="48">
        <f t="shared" ca="1" si="27"/>
        <v>3</v>
      </c>
      <c r="BI31" s="48">
        <f t="shared" ca="1" si="27"/>
        <v>3</v>
      </c>
      <c r="BJ31" s="48">
        <f t="shared" ca="1" si="27"/>
        <v>2</v>
      </c>
      <c r="BK31" s="48">
        <f t="shared" ca="1" si="27"/>
        <v>3</v>
      </c>
      <c r="BL31" s="48">
        <f t="shared" ca="1" si="27"/>
        <v>2</v>
      </c>
      <c r="BM31" s="48">
        <f t="shared" ca="1" si="27"/>
        <v>2</v>
      </c>
      <c r="BN31" s="48">
        <f t="shared" ca="1" si="27"/>
        <v>2</v>
      </c>
      <c r="BO31" s="48">
        <f t="shared" ca="1" si="27"/>
        <v>2</v>
      </c>
    </row>
    <row r="32" spans="1:67" x14ac:dyDescent="0.25">
      <c r="A32" s="48">
        <v>31</v>
      </c>
      <c r="B32" s="48">
        <f t="shared" ca="1" si="0"/>
        <v>15</v>
      </c>
      <c r="C32" s="48">
        <f ca="1">SUM($P32:S32)</f>
        <v>10</v>
      </c>
      <c r="D32" s="48">
        <f t="shared" ca="1" si="6"/>
        <v>19</v>
      </c>
      <c r="E32" s="48">
        <f t="shared" ca="1" si="7"/>
        <v>29</v>
      </c>
      <c r="F32" s="48">
        <f t="shared" ca="1" si="8"/>
        <v>39</v>
      </c>
      <c r="G32" s="48">
        <f t="shared" ca="1" si="9"/>
        <v>51</v>
      </c>
      <c r="H32" s="48">
        <f t="shared" ca="1" si="10"/>
        <v>60</v>
      </c>
      <c r="I32" s="48">
        <f t="shared" ca="1" si="11"/>
        <v>71</v>
      </c>
      <c r="J32" s="48">
        <f t="shared" ca="1" si="12"/>
        <v>82</v>
      </c>
      <c r="K32" s="48">
        <f t="shared" ca="1" si="13"/>
        <v>92</v>
      </c>
      <c r="L32" s="48">
        <f t="shared" ca="1" si="14"/>
        <v>101</v>
      </c>
      <c r="M32" s="48">
        <f t="shared" ca="1" si="15"/>
        <v>112</v>
      </c>
      <c r="N32" s="48">
        <f t="shared" ca="1" si="16"/>
        <v>123</v>
      </c>
      <c r="O32" s="48">
        <f t="shared" ca="1" si="17"/>
        <v>134</v>
      </c>
      <c r="P32" s="48">
        <f t="shared" ref="P32:Y41" ca="1" si="28">MAX(1,IF(SamplesOrEstimateFlag = "Data", INDEX(Samples,RANDBETWEEN(1, TotalCount), 0), RANDBETWEEN(ThroughputLowEstimate,ThroughputHighEstimate)) / RANDBETWEEN(StorySplitRateLowEstimate,StorySplitRateHighEstimate))</f>
        <v>2</v>
      </c>
      <c r="Q32" s="48">
        <f t="shared" ca="1" si="28"/>
        <v>3</v>
      </c>
      <c r="R32" s="48">
        <f t="shared" ca="1" si="28"/>
        <v>3</v>
      </c>
      <c r="S32" s="48">
        <f t="shared" ca="1" si="28"/>
        <v>2</v>
      </c>
      <c r="T32" s="48">
        <f t="shared" ca="1" si="28"/>
        <v>3</v>
      </c>
      <c r="U32" s="48">
        <f t="shared" ca="1" si="28"/>
        <v>2</v>
      </c>
      <c r="V32" s="48">
        <f t="shared" ca="1" si="28"/>
        <v>2</v>
      </c>
      <c r="W32" s="48">
        <f t="shared" ca="1" si="28"/>
        <v>2</v>
      </c>
      <c r="X32" s="48">
        <f t="shared" ca="1" si="28"/>
        <v>2</v>
      </c>
      <c r="Y32" s="48">
        <f t="shared" ca="1" si="28"/>
        <v>3</v>
      </c>
      <c r="Z32" s="48">
        <f t="shared" ref="Z32:AI41" ca="1" si="29">MAX(1,IF(SamplesOrEstimateFlag = "Data", INDEX(Samples,RANDBETWEEN(1, TotalCount), 0), RANDBETWEEN(ThroughputLowEstimate,ThroughputHighEstimate)) / RANDBETWEEN(StorySplitRateLowEstimate,StorySplitRateHighEstimate))</f>
        <v>2</v>
      </c>
      <c r="AA32" s="48">
        <f t="shared" ca="1" si="29"/>
        <v>3</v>
      </c>
      <c r="AB32" s="48">
        <f t="shared" ca="1" si="29"/>
        <v>3</v>
      </c>
      <c r="AC32" s="48">
        <f t="shared" ca="1" si="29"/>
        <v>3</v>
      </c>
      <c r="AD32" s="48">
        <f t="shared" ca="1" si="29"/>
        <v>2</v>
      </c>
      <c r="AE32" s="48">
        <f t="shared" ca="1" si="29"/>
        <v>2</v>
      </c>
      <c r="AF32" s="48">
        <f t="shared" ca="1" si="29"/>
        <v>3</v>
      </c>
      <c r="AG32" s="48">
        <f t="shared" ca="1" si="29"/>
        <v>3</v>
      </c>
      <c r="AH32" s="48">
        <f t="shared" ca="1" si="29"/>
        <v>3</v>
      </c>
      <c r="AI32" s="48">
        <f t="shared" ca="1" si="29"/>
        <v>3</v>
      </c>
      <c r="AJ32" s="48">
        <f t="shared" ref="AJ32:AS41" ca="1" si="30">MAX(1,IF(SamplesOrEstimateFlag = "Data", INDEX(Samples,RANDBETWEEN(1, TotalCount), 0), RANDBETWEEN(ThroughputLowEstimate,ThroughputHighEstimate)) / RANDBETWEEN(StorySplitRateLowEstimate,StorySplitRateHighEstimate))</f>
        <v>3</v>
      </c>
      <c r="AK32" s="48">
        <f t="shared" ca="1" si="30"/>
        <v>2</v>
      </c>
      <c r="AL32" s="48">
        <f t="shared" ca="1" si="30"/>
        <v>2</v>
      </c>
      <c r="AM32" s="48">
        <f t="shared" ca="1" si="30"/>
        <v>2</v>
      </c>
      <c r="AN32" s="48">
        <f t="shared" ca="1" si="30"/>
        <v>3</v>
      </c>
      <c r="AO32" s="48">
        <f t="shared" ca="1" si="30"/>
        <v>2</v>
      </c>
      <c r="AP32" s="48">
        <f t="shared" ca="1" si="30"/>
        <v>3</v>
      </c>
      <c r="AQ32" s="48">
        <f t="shared" ca="1" si="30"/>
        <v>3</v>
      </c>
      <c r="AR32" s="48">
        <f t="shared" ca="1" si="30"/>
        <v>3</v>
      </c>
      <c r="AS32" s="48">
        <f t="shared" ca="1" si="30"/>
        <v>3</v>
      </c>
      <c r="AT32" s="48">
        <f t="shared" ref="AT32:BC41" ca="1" si="31">MAX(1,IF(SamplesOrEstimateFlag = "Data", INDEX(Samples,RANDBETWEEN(1, TotalCount), 0), RANDBETWEEN(ThroughputLowEstimate,ThroughputHighEstimate)) / RANDBETWEEN(StorySplitRateLowEstimate,StorySplitRateHighEstimate))</f>
        <v>2</v>
      </c>
      <c r="AU32" s="48">
        <f t="shared" ca="1" si="31"/>
        <v>3</v>
      </c>
      <c r="AV32" s="48">
        <f t="shared" ca="1" si="31"/>
        <v>2</v>
      </c>
      <c r="AW32" s="48">
        <f t="shared" ca="1" si="31"/>
        <v>3</v>
      </c>
      <c r="AX32" s="48">
        <f t="shared" ca="1" si="31"/>
        <v>2</v>
      </c>
      <c r="AY32" s="48">
        <f t="shared" ca="1" si="31"/>
        <v>3</v>
      </c>
      <c r="AZ32" s="48">
        <f t="shared" ca="1" si="31"/>
        <v>3</v>
      </c>
      <c r="BA32" s="48">
        <f t="shared" ca="1" si="31"/>
        <v>2</v>
      </c>
      <c r="BB32" s="48">
        <f t="shared" ca="1" si="31"/>
        <v>2</v>
      </c>
      <c r="BC32" s="48">
        <f t="shared" ca="1" si="31"/>
        <v>2</v>
      </c>
      <c r="BD32" s="48">
        <f t="shared" ref="BD32:BO41" ca="1" si="32">MAX(1,IF(SamplesOrEstimateFlag = "Data", INDEX(Samples,RANDBETWEEN(1, TotalCount), 0), RANDBETWEEN(ThroughputLowEstimate,ThroughputHighEstimate)) / RANDBETWEEN(StorySplitRateLowEstimate,StorySplitRateHighEstimate))</f>
        <v>3</v>
      </c>
      <c r="BE32" s="48">
        <f t="shared" ca="1" si="32"/>
        <v>3</v>
      </c>
      <c r="BF32" s="48">
        <f t="shared" ca="1" si="32"/>
        <v>2</v>
      </c>
      <c r="BG32" s="48">
        <f t="shared" ca="1" si="32"/>
        <v>3</v>
      </c>
      <c r="BH32" s="48">
        <f t="shared" ca="1" si="32"/>
        <v>2</v>
      </c>
      <c r="BI32" s="48">
        <f t="shared" ca="1" si="32"/>
        <v>3</v>
      </c>
      <c r="BJ32" s="48">
        <f t="shared" ca="1" si="32"/>
        <v>3</v>
      </c>
      <c r="BK32" s="48">
        <f t="shared" ca="1" si="32"/>
        <v>3</v>
      </c>
      <c r="BL32" s="48">
        <f t="shared" ca="1" si="32"/>
        <v>3</v>
      </c>
      <c r="BM32" s="48">
        <f t="shared" ca="1" si="32"/>
        <v>2</v>
      </c>
      <c r="BN32" s="48">
        <f t="shared" ca="1" si="32"/>
        <v>3</v>
      </c>
      <c r="BO32" s="48">
        <f t="shared" ca="1" si="32"/>
        <v>3</v>
      </c>
    </row>
    <row r="33" spans="1:67" x14ac:dyDescent="0.25">
      <c r="A33" s="48">
        <v>32</v>
      </c>
      <c r="B33" s="48">
        <f t="shared" ca="1" si="0"/>
        <v>14</v>
      </c>
      <c r="C33" s="48">
        <f ca="1">SUM($P33:S33)</f>
        <v>10</v>
      </c>
      <c r="D33" s="48">
        <f t="shared" ca="1" si="6"/>
        <v>19</v>
      </c>
      <c r="E33" s="48">
        <f t="shared" ca="1" si="7"/>
        <v>28</v>
      </c>
      <c r="F33" s="48">
        <f t="shared" ca="1" si="8"/>
        <v>37</v>
      </c>
      <c r="G33" s="48">
        <f t="shared" ca="1" si="9"/>
        <v>48</v>
      </c>
      <c r="H33" s="48">
        <f t="shared" ca="1" si="10"/>
        <v>59</v>
      </c>
      <c r="I33" s="48">
        <f t="shared" ca="1" si="11"/>
        <v>69</v>
      </c>
      <c r="J33" s="48">
        <f t="shared" ca="1" si="12"/>
        <v>79</v>
      </c>
      <c r="K33" s="48">
        <f t="shared" ca="1" si="13"/>
        <v>90</v>
      </c>
      <c r="L33" s="48">
        <f t="shared" ca="1" si="14"/>
        <v>100</v>
      </c>
      <c r="M33" s="48">
        <f t="shared" ca="1" si="15"/>
        <v>109</v>
      </c>
      <c r="N33" s="48">
        <f t="shared" ca="1" si="16"/>
        <v>119</v>
      </c>
      <c r="O33" s="48">
        <f t="shared" ca="1" si="17"/>
        <v>129</v>
      </c>
      <c r="P33" s="48">
        <f t="shared" ca="1" si="28"/>
        <v>3</v>
      </c>
      <c r="Q33" s="48">
        <f t="shared" ca="1" si="28"/>
        <v>2</v>
      </c>
      <c r="R33" s="48">
        <f t="shared" ca="1" si="28"/>
        <v>2</v>
      </c>
      <c r="S33" s="48">
        <f t="shared" ca="1" si="28"/>
        <v>3</v>
      </c>
      <c r="T33" s="48">
        <f t="shared" ca="1" si="28"/>
        <v>2</v>
      </c>
      <c r="U33" s="48">
        <f t="shared" ca="1" si="28"/>
        <v>2</v>
      </c>
      <c r="V33" s="48">
        <f t="shared" ca="1" si="28"/>
        <v>2</v>
      </c>
      <c r="W33" s="48">
        <f t="shared" ca="1" si="28"/>
        <v>3</v>
      </c>
      <c r="X33" s="48">
        <f t="shared" ca="1" si="28"/>
        <v>2</v>
      </c>
      <c r="Y33" s="48">
        <f t="shared" ca="1" si="28"/>
        <v>2</v>
      </c>
      <c r="Z33" s="48">
        <f t="shared" ca="1" si="29"/>
        <v>3</v>
      </c>
      <c r="AA33" s="48">
        <f t="shared" ca="1" si="29"/>
        <v>2</v>
      </c>
      <c r="AB33" s="48">
        <f t="shared" ca="1" si="29"/>
        <v>2</v>
      </c>
      <c r="AC33" s="48">
        <f t="shared" ca="1" si="29"/>
        <v>2</v>
      </c>
      <c r="AD33" s="48">
        <f t="shared" ca="1" si="29"/>
        <v>2</v>
      </c>
      <c r="AE33" s="48">
        <f t="shared" ca="1" si="29"/>
        <v>3</v>
      </c>
      <c r="AF33" s="48">
        <f t="shared" ca="1" si="29"/>
        <v>2</v>
      </c>
      <c r="AG33" s="48">
        <f t="shared" ca="1" si="29"/>
        <v>3</v>
      </c>
      <c r="AH33" s="48">
        <f t="shared" ca="1" si="29"/>
        <v>3</v>
      </c>
      <c r="AI33" s="48">
        <f t="shared" ca="1" si="29"/>
        <v>3</v>
      </c>
      <c r="AJ33" s="48">
        <f t="shared" ca="1" si="30"/>
        <v>3</v>
      </c>
      <c r="AK33" s="48">
        <f t="shared" ca="1" si="30"/>
        <v>3</v>
      </c>
      <c r="AL33" s="48">
        <f t="shared" ca="1" si="30"/>
        <v>2</v>
      </c>
      <c r="AM33" s="48">
        <f t="shared" ca="1" si="30"/>
        <v>3</v>
      </c>
      <c r="AN33" s="48">
        <f t="shared" ca="1" si="30"/>
        <v>2</v>
      </c>
      <c r="AO33" s="48">
        <f t="shared" ca="1" si="30"/>
        <v>3</v>
      </c>
      <c r="AP33" s="48">
        <f t="shared" ca="1" si="30"/>
        <v>2</v>
      </c>
      <c r="AQ33" s="48">
        <f t="shared" ca="1" si="30"/>
        <v>3</v>
      </c>
      <c r="AR33" s="48">
        <f t="shared" ca="1" si="30"/>
        <v>2</v>
      </c>
      <c r="AS33" s="48">
        <f t="shared" ca="1" si="30"/>
        <v>3</v>
      </c>
      <c r="AT33" s="48">
        <f t="shared" ca="1" si="31"/>
        <v>2</v>
      </c>
      <c r="AU33" s="48">
        <f t="shared" ca="1" si="31"/>
        <v>3</v>
      </c>
      <c r="AV33" s="48">
        <f t="shared" ca="1" si="31"/>
        <v>2</v>
      </c>
      <c r="AW33" s="48">
        <f t="shared" ca="1" si="31"/>
        <v>3</v>
      </c>
      <c r="AX33" s="48">
        <f t="shared" ca="1" si="31"/>
        <v>3</v>
      </c>
      <c r="AY33" s="48">
        <f t="shared" ca="1" si="31"/>
        <v>3</v>
      </c>
      <c r="AZ33" s="48">
        <f t="shared" ca="1" si="31"/>
        <v>2</v>
      </c>
      <c r="BA33" s="48">
        <f t="shared" ca="1" si="31"/>
        <v>2</v>
      </c>
      <c r="BB33" s="48">
        <f t="shared" ca="1" si="31"/>
        <v>3</v>
      </c>
      <c r="BC33" s="48">
        <f t="shared" ca="1" si="31"/>
        <v>3</v>
      </c>
      <c r="BD33" s="48">
        <f t="shared" ca="1" si="32"/>
        <v>3</v>
      </c>
      <c r="BE33" s="48">
        <f t="shared" ca="1" si="32"/>
        <v>2</v>
      </c>
      <c r="BF33" s="48">
        <f t="shared" ca="1" si="32"/>
        <v>2</v>
      </c>
      <c r="BG33" s="48">
        <f t="shared" ca="1" si="32"/>
        <v>2</v>
      </c>
      <c r="BH33" s="48">
        <f t="shared" ca="1" si="32"/>
        <v>3</v>
      </c>
      <c r="BI33" s="48">
        <f t="shared" ca="1" si="32"/>
        <v>3</v>
      </c>
      <c r="BJ33" s="48">
        <f t="shared" ca="1" si="32"/>
        <v>2</v>
      </c>
      <c r="BK33" s="48">
        <f t="shared" ca="1" si="32"/>
        <v>2</v>
      </c>
      <c r="BL33" s="48">
        <f t="shared" ca="1" si="32"/>
        <v>3</v>
      </c>
      <c r="BM33" s="48">
        <f t="shared" ca="1" si="32"/>
        <v>2</v>
      </c>
      <c r="BN33" s="48">
        <f t="shared" ca="1" si="32"/>
        <v>3</v>
      </c>
      <c r="BO33" s="48">
        <f t="shared" ca="1" si="32"/>
        <v>2</v>
      </c>
    </row>
    <row r="34" spans="1:67" x14ac:dyDescent="0.25">
      <c r="A34" s="48">
        <v>33</v>
      </c>
      <c r="B34" s="48">
        <f t="shared" ca="1" si="0"/>
        <v>16</v>
      </c>
      <c r="C34" s="48">
        <f ca="1">SUM($P34:S34)</f>
        <v>12</v>
      </c>
      <c r="D34" s="48">
        <f t="shared" ca="1" si="6"/>
        <v>22</v>
      </c>
      <c r="E34" s="48">
        <f t="shared" ca="1" si="7"/>
        <v>32</v>
      </c>
      <c r="F34" s="48">
        <f t="shared" ca="1" si="8"/>
        <v>43</v>
      </c>
      <c r="G34" s="48">
        <f t="shared" ca="1" si="9"/>
        <v>54</v>
      </c>
      <c r="H34" s="48">
        <f t="shared" ca="1" si="10"/>
        <v>63</v>
      </c>
      <c r="I34" s="48">
        <f t="shared" ca="1" si="11"/>
        <v>74</v>
      </c>
      <c r="J34" s="48">
        <f t="shared" ca="1" si="12"/>
        <v>83</v>
      </c>
      <c r="K34" s="48">
        <f t="shared" ca="1" si="13"/>
        <v>93</v>
      </c>
      <c r="L34" s="48">
        <f t="shared" ca="1" si="14"/>
        <v>102</v>
      </c>
      <c r="M34" s="48">
        <f t="shared" ca="1" si="15"/>
        <v>112</v>
      </c>
      <c r="N34" s="48">
        <f t="shared" ca="1" si="16"/>
        <v>121</v>
      </c>
      <c r="O34" s="48">
        <f t="shared" ca="1" si="17"/>
        <v>131</v>
      </c>
      <c r="P34" s="48">
        <f t="shared" ca="1" si="28"/>
        <v>3</v>
      </c>
      <c r="Q34" s="48">
        <f t="shared" ca="1" si="28"/>
        <v>3</v>
      </c>
      <c r="R34" s="48">
        <f t="shared" ca="1" si="28"/>
        <v>3</v>
      </c>
      <c r="S34" s="48">
        <f t="shared" ca="1" si="28"/>
        <v>3</v>
      </c>
      <c r="T34" s="48">
        <f t="shared" ca="1" si="28"/>
        <v>2</v>
      </c>
      <c r="U34" s="48">
        <f t="shared" ca="1" si="28"/>
        <v>2</v>
      </c>
      <c r="V34" s="48">
        <f t="shared" ca="1" si="28"/>
        <v>3</v>
      </c>
      <c r="W34" s="48">
        <f t="shared" ca="1" si="28"/>
        <v>3</v>
      </c>
      <c r="X34" s="48">
        <f t="shared" ca="1" si="28"/>
        <v>2</v>
      </c>
      <c r="Y34" s="48">
        <f t="shared" ca="1" si="28"/>
        <v>3</v>
      </c>
      <c r="Z34" s="48">
        <f t="shared" ca="1" si="29"/>
        <v>3</v>
      </c>
      <c r="AA34" s="48">
        <f t="shared" ca="1" si="29"/>
        <v>2</v>
      </c>
      <c r="AB34" s="48">
        <f t="shared" ca="1" si="29"/>
        <v>3</v>
      </c>
      <c r="AC34" s="48">
        <f t="shared" ca="1" si="29"/>
        <v>2</v>
      </c>
      <c r="AD34" s="48">
        <f t="shared" ca="1" si="29"/>
        <v>3</v>
      </c>
      <c r="AE34" s="48">
        <f t="shared" ca="1" si="29"/>
        <v>3</v>
      </c>
      <c r="AF34" s="48">
        <f t="shared" ca="1" si="29"/>
        <v>3</v>
      </c>
      <c r="AG34" s="48">
        <f t="shared" ca="1" si="29"/>
        <v>3</v>
      </c>
      <c r="AH34" s="48">
        <f t="shared" ca="1" si="29"/>
        <v>2</v>
      </c>
      <c r="AI34" s="48">
        <f t="shared" ca="1" si="29"/>
        <v>3</v>
      </c>
      <c r="AJ34" s="48">
        <f t="shared" ca="1" si="30"/>
        <v>2</v>
      </c>
      <c r="AK34" s="48">
        <f t="shared" ca="1" si="30"/>
        <v>2</v>
      </c>
      <c r="AL34" s="48">
        <f t="shared" ca="1" si="30"/>
        <v>2</v>
      </c>
      <c r="AM34" s="48">
        <f t="shared" ca="1" si="30"/>
        <v>3</v>
      </c>
      <c r="AN34" s="48">
        <f t="shared" ca="1" si="30"/>
        <v>3</v>
      </c>
      <c r="AO34" s="48">
        <f t="shared" ca="1" si="30"/>
        <v>2</v>
      </c>
      <c r="AP34" s="48">
        <f t="shared" ca="1" si="30"/>
        <v>3</v>
      </c>
      <c r="AQ34" s="48">
        <f t="shared" ca="1" si="30"/>
        <v>3</v>
      </c>
      <c r="AR34" s="48">
        <f t="shared" ca="1" si="30"/>
        <v>2</v>
      </c>
      <c r="AS34" s="48">
        <f t="shared" ca="1" si="30"/>
        <v>2</v>
      </c>
      <c r="AT34" s="48">
        <f t="shared" ca="1" si="31"/>
        <v>2</v>
      </c>
      <c r="AU34" s="48">
        <f t="shared" ca="1" si="31"/>
        <v>3</v>
      </c>
      <c r="AV34" s="48">
        <f t="shared" ca="1" si="31"/>
        <v>3</v>
      </c>
      <c r="AW34" s="48">
        <f t="shared" ca="1" si="31"/>
        <v>2</v>
      </c>
      <c r="AX34" s="48">
        <f t="shared" ca="1" si="31"/>
        <v>3</v>
      </c>
      <c r="AY34" s="48">
        <f t="shared" ca="1" si="31"/>
        <v>2</v>
      </c>
      <c r="AZ34" s="48">
        <f t="shared" ca="1" si="31"/>
        <v>2</v>
      </c>
      <c r="BA34" s="48">
        <f t="shared" ca="1" si="31"/>
        <v>2</v>
      </c>
      <c r="BB34" s="48">
        <f t="shared" ca="1" si="31"/>
        <v>2</v>
      </c>
      <c r="BC34" s="48">
        <f t="shared" ca="1" si="31"/>
        <v>3</v>
      </c>
      <c r="BD34" s="48">
        <f t="shared" ca="1" si="32"/>
        <v>2</v>
      </c>
      <c r="BE34" s="48">
        <f t="shared" ca="1" si="32"/>
        <v>2</v>
      </c>
      <c r="BF34" s="48">
        <f t="shared" ca="1" si="32"/>
        <v>3</v>
      </c>
      <c r="BG34" s="48">
        <f t="shared" ca="1" si="32"/>
        <v>3</v>
      </c>
      <c r="BH34" s="48">
        <f t="shared" ca="1" si="32"/>
        <v>3</v>
      </c>
      <c r="BI34" s="48">
        <f t="shared" ca="1" si="32"/>
        <v>2</v>
      </c>
      <c r="BJ34" s="48">
        <f t="shared" ca="1" si="32"/>
        <v>2</v>
      </c>
      <c r="BK34" s="48">
        <f t="shared" ca="1" si="32"/>
        <v>2</v>
      </c>
      <c r="BL34" s="48">
        <f t="shared" ca="1" si="32"/>
        <v>2</v>
      </c>
      <c r="BM34" s="48">
        <f t="shared" ca="1" si="32"/>
        <v>2</v>
      </c>
      <c r="BN34" s="48">
        <f t="shared" ca="1" si="32"/>
        <v>3</v>
      </c>
      <c r="BO34" s="48">
        <f t="shared" ca="1" si="32"/>
        <v>3</v>
      </c>
    </row>
    <row r="35" spans="1:67" x14ac:dyDescent="0.25">
      <c r="A35" s="48">
        <v>34</v>
      </c>
      <c r="B35" s="48">
        <f t="shared" ca="1" si="0"/>
        <v>17</v>
      </c>
      <c r="C35" s="48">
        <f ca="1">SUM($P35:S35)</f>
        <v>11</v>
      </c>
      <c r="D35" s="48">
        <f t="shared" ca="1" si="6"/>
        <v>22</v>
      </c>
      <c r="E35" s="48">
        <f t="shared" ca="1" si="7"/>
        <v>31</v>
      </c>
      <c r="F35" s="48">
        <f t="shared" ca="1" si="8"/>
        <v>42</v>
      </c>
      <c r="G35" s="48">
        <f t="shared" ca="1" si="9"/>
        <v>52</v>
      </c>
      <c r="H35" s="48">
        <f t="shared" ca="1" si="10"/>
        <v>62</v>
      </c>
      <c r="I35" s="48">
        <f t="shared" ca="1" si="11"/>
        <v>72</v>
      </c>
      <c r="J35" s="48">
        <f t="shared" ca="1" si="12"/>
        <v>82</v>
      </c>
      <c r="K35" s="48">
        <f t="shared" ca="1" si="13"/>
        <v>93</v>
      </c>
      <c r="L35" s="48">
        <f t="shared" ca="1" si="14"/>
        <v>104</v>
      </c>
      <c r="M35" s="48">
        <f t="shared" ca="1" si="15"/>
        <v>113</v>
      </c>
      <c r="N35" s="48">
        <f t="shared" ca="1" si="16"/>
        <v>122</v>
      </c>
      <c r="O35" s="48">
        <f t="shared" ca="1" si="17"/>
        <v>131</v>
      </c>
      <c r="P35" s="48">
        <f t="shared" ca="1" si="28"/>
        <v>2</v>
      </c>
      <c r="Q35" s="48">
        <f t="shared" ca="1" si="28"/>
        <v>3</v>
      </c>
      <c r="R35" s="48">
        <f t="shared" ca="1" si="28"/>
        <v>3</v>
      </c>
      <c r="S35" s="48">
        <f t="shared" ca="1" si="28"/>
        <v>3</v>
      </c>
      <c r="T35" s="48">
        <f t="shared" ca="1" si="28"/>
        <v>3</v>
      </c>
      <c r="U35" s="48">
        <f t="shared" ca="1" si="28"/>
        <v>3</v>
      </c>
      <c r="V35" s="48">
        <f t="shared" ca="1" si="28"/>
        <v>2</v>
      </c>
      <c r="W35" s="48">
        <f t="shared" ca="1" si="28"/>
        <v>3</v>
      </c>
      <c r="X35" s="48">
        <f t="shared" ca="1" si="28"/>
        <v>3</v>
      </c>
      <c r="Y35" s="48">
        <f t="shared" ca="1" si="28"/>
        <v>2</v>
      </c>
      <c r="Z35" s="48">
        <f t="shared" ca="1" si="29"/>
        <v>2</v>
      </c>
      <c r="AA35" s="48">
        <f t="shared" ca="1" si="29"/>
        <v>2</v>
      </c>
      <c r="AB35" s="48">
        <f t="shared" ca="1" si="29"/>
        <v>3</v>
      </c>
      <c r="AC35" s="48">
        <f t="shared" ca="1" si="29"/>
        <v>3</v>
      </c>
      <c r="AD35" s="48">
        <f t="shared" ca="1" si="29"/>
        <v>2</v>
      </c>
      <c r="AE35" s="48">
        <f t="shared" ca="1" si="29"/>
        <v>3</v>
      </c>
      <c r="AF35" s="48">
        <f t="shared" ca="1" si="29"/>
        <v>3</v>
      </c>
      <c r="AG35" s="48">
        <f t="shared" ca="1" si="29"/>
        <v>2</v>
      </c>
      <c r="AH35" s="48">
        <f t="shared" ca="1" si="29"/>
        <v>3</v>
      </c>
      <c r="AI35" s="48">
        <f t="shared" ca="1" si="29"/>
        <v>2</v>
      </c>
      <c r="AJ35" s="48">
        <f t="shared" ca="1" si="30"/>
        <v>3</v>
      </c>
      <c r="AK35" s="48">
        <f t="shared" ca="1" si="30"/>
        <v>3</v>
      </c>
      <c r="AL35" s="48">
        <f t="shared" ca="1" si="30"/>
        <v>2</v>
      </c>
      <c r="AM35" s="48">
        <f t="shared" ca="1" si="30"/>
        <v>2</v>
      </c>
      <c r="AN35" s="48">
        <f t="shared" ca="1" si="30"/>
        <v>2</v>
      </c>
      <c r="AO35" s="48">
        <f t="shared" ca="1" si="30"/>
        <v>3</v>
      </c>
      <c r="AP35" s="48">
        <f t="shared" ca="1" si="30"/>
        <v>2</v>
      </c>
      <c r="AQ35" s="48">
        <f t="shared" ca="1" si="30"/>
        <v>3</v>
      </c>
      <c r="AR35" s="48">
        <f t="shared" ca="1" si="30"/>
        <v>3</v>
      </c>
      <c r="AS35" s="48">
        <f t="shared" ca="1" si="30"/>
        <v>2</v>
      </c>
      <c r="AT35" s="48">
        <f t="shared" ca="1" si="31"/>
        <v>3</v>
      </c>
      <c r="AU35" s="48">
        <f t="shared" ca="1" si="31"/>
        <v>2</v>
      </c>
      <c r="AV35" s="48">
        <f t="shared" ca="1" si="31"/>
        <v>2</v>
      </c>
      <c r="AW35" s="48">
        <f t="shared" ca="1" si="31"/>
        <v>3</v>
      </c>
      <c r="AX35" s="48">
        <f t="shared" ca="1" si="31"/>
        <v>3</v>
      </c>
      <c r="AY35" s="48">
        <f t="shared" ca="1" si="31"/>
        <v>3</v>
      </c>
      <c r="AZ35" s="48">
        <f t="shared" ca="1" si="31"/>
        <v>3</v>
      </c>
      <c r="BA35" s="48">
        <f t="shared" ca="1" si="31"/>
        <v>2</v>
      </c>
      <c r="BB35" s="48">
        <f t="shared" ca="1" si="31"/>
        <v>3</v>
      </c>
      <c r="BC35" s="48">
        <f t="shared" ca="1" si="31"/>
        <v>3</v>
      </c>
      <c r="BD35" s="48">
        <f t="shared" ca="1" si="32"/>
        <v>2</v>
      </c>
      <c r="BE35" s="48">
        <f t="shared" ca="1" si="32"/>
        <v>3</v>
      </c>
      <c r="BF35" s="48">
        <f t="shared" ca="1" si="32"/>
        <v>2</v>
      </c>
      <c r="BG35" s="48">
        <f t="shared" ca="1" si="32"/>
        <v>2</v>
      </c>
      <c r="BH35" s="48">
        <f t="shared" ca="1" si="32"/>
        <v>2</v>
      </c>
      <c r="BI35" s="48">
        <f t="shared" ca="1" si="32"/>
        <v>2</v>
      </c>
      <c r="BJ35" s="48">
        <f t="shared" ca="1" si="32"/>
        <v>2</v>
      </c>
      <c r="BK35" s="48">
        <f t="shared" ca="1" si="32"/>
        <v>3</v>
      </c>
      <c r="BL35" s="48">
        <f t="shared" ca="1" si="32"/>
        <v>3</v>
      </c>
      <c r="BM35" s="48">
        <f t="shared" ca="1" si="32"/>
        <v>2</v>
      </c>
      <c r="BN35" s="48">
        <f t="shared" ca="1" si="32"/>
        <v>2</v>
      </c>
      <c r="BO35" s="48">
        <f t="shared" ca="1" si="32"/>
        <v>2</v>
      </c>
    </row>
    <row r="36" spans="1:67" x14ac:dyDescent="0.25">
      <c r="A36" s="48">
        <v>35</v>
      </c>
      <c r="B36" s="48">
        <f t="shared" ca="1" si="0"/>
        <v>14</v>
      </c>
      <c r="C36" s="48">
        <f ca="1">SUM($P36:S36)</f>
        <v>10</v>
      </c>
      <c r="D36" s="48">
        <f t="shared" ca="1" si="6"/>
        <v>19</v>
      </c>
      <c r="E36" s="48">
        <f t="shared" ca="1" si="7"/>
        <v>29</v>
      </c>
      <c r="F36" s="48">
        <f t="shared" ca="1" si="8"/>
        <v>40</v>
      </c>
      <c r="G36" s="48">
        <f t="shared" ca="1" si="9"/>
        <v>50</v>
      </c>
      <c r="H36" s="48">
        <f t="shared" ca="1" si="10"/>
        <v>59</v>
      </c>
      <c r="I36" s="48">
        <f t="shared" ca="1" si="11"/>
        <v>69</v>
      </c>
      <c r="J36" s="48">
        <f t="shared" ca="1" si="12"/>
        <v>79</v>
      </c>
      <c r="K36" s="48">
        <f t="shared" ca="1" si="13"/>
        <v>90</v>
      </c>
      <c r="L36" s="48">
        <f t="shared" ca="1" si="14"/>
        <v>101</v>
      </c>
      <c r="M36" s="48">
        <f t="shared" ca="1" si="15"/>
        <v>110</v>
      </c>
      <c r="N36" s="48">
        <f t="shared" ca="1" si="16"/>
        <v>120</v>
      </c>
      <c r="O36" s="48">
        <f t="shared" ca="1" si="17"/>
        <v>128</v>
      </c>
      <c r="P36" s="48">
        <f t="shared" ca="1" si="28"/>
        <v>2</v>
      </c>
      <c r="Q36" s="48">
        <f t="shared" ca="1" si="28"/>
        <v>2</v>
      </c>
      <c r="R36" s="48">
        <f t="shared" ca="1" si="28"/>
        <v>3</v>
      </c>
      <c r="S36" s="48">
        <f t="shared" ca="1" si="28"/>
        <v>3</v>
      </c>
      <c r="T36" s="48">
        <f t="shared" ca="1" si="28"/>
        <v>2</v>
      </c>
      <c r="U36" s="48">
        <f t="shared" ca="1" si="28"/>
        <v>2</v>
      </c>
      <c r="V36" s="48">
        <f t="shared" ca="1" si="28"/>
        <v>2</v>
      </c>
      <c r="W36" s="48">
        <f t="shared" ca="1" si="28"/>
        <v>3</v>
      </c>
      <c r="X36" s="48">
        <f t="shared" ca="1" si="28"/>
        <v>3</v>
      </c>
      <c r="Y36" s="48">
        <f t="shared" ca="1" si="28"/>
        <v>3</v>
      </c>
      <c r="Z36" s="48">
        <f t="shared" ca="1" si="29"/>
        <v>2</v>
      </c>
      <c r="AA36" s="48">
        <f t="shared" ca="1" si="29"/>
        <v>2</v>
      </c>
      <c r="AB36" s="48">
        <f t="shared" ca="1" si="29"/>
        <v>3</v>
      </c>
      <c r="AC36" s="48">
        <f t="shared" ca="1" si="29"/>
        <v>3</v>
      </c>
      <c r="AD36" s="48">
        <f t="shared" ca="1" si="29"/>
        <v>3</v>
      </c>
      <c r="AE36" s="48">
        <f t="shared" ca="1" si="29"/>
        <v>2</v>
      </c>
      <c r="AF36" s="48">
        <f t="shared" ca="1" si="29"/>
        <v>2</v>
      </c>
      <c r="AG36" s="48">
        <f t="shared" ca="1" si="29"/>
        <v>3</v>
      </c>
      <c r="AH36" s="48">
        <f t="shared" ca="1" si="29"/>
        <v>3</v>
      </c>
      <c r="AI36" s="48">
        <f t="shared" ca="1" si="29"/>
        <v>2</v>
      </c>
      <c r="AJ36" s="48">
        <f t="shared" ca="1" si="30"/>
        <v>2</v>
      </c>
      <c r="AK36" s="48">
        <f t="shared" ca="1" si="30"/>
        <v>2</v>
      </c>
      <c r="AL36" s="48">
        <f t="shared" ca="1" si="30"/>
        <v>2</v>
      </c>
      <c r="AM36" s="48">
        <f t="shared" ca="1" si="30"/>
        <v>3</v>
      </c>
      <c r="AN36" s="48">
        <f t="shared" ca="1" si="30"/>
        <v>2</v>
      </c>
      <c r="AO36" s="48">
        <f t="shared" ca="1" si="30"/>
        <v>3</v>
      </c>
      <c r="AP36" s="48">
        <f t="shared" ca="1" si="30"/>
        <v>2</v>
      </c>
      <c r="AQ36" s="48">
        <f t="shared" ca="1" si="30"/>
        <v>3</v>
      </c>
      <c r="AR36" s="48">
        <f t="shared" ca="1" si="30"/>
        <v>3</v>
      </c>
      <c r="AS36" s="48">
        <f t="shared" ca="1" si="30"/>
        <v>3</v>
      </c>
      <c r="AT36" s="48">
        <f t="shared" ca="1" si="31"/>
        <v>2</v>
      </c>
      <c r="AU36" s="48">
        <f t="shared" ca="1" si="31"/>
        <v>2</v>
      </c>
      <c r="AV36" s="48">
        <f t="shared" ca="1" si="31"/>
        <v>3</v>
      </c>
      <c r="AW36" s="48">
        <f t="shared" ca="1" si="31"/>
        <v>3</v>
      </c>
      <c r="AX36" s="48">
        <f t="shared" ca="1" si="31"/>
        <v>3</v>
      </c>
      <c r="AY36" s="48">
        <f t="shared" ca="1" si="31"/>
        <v>2</v>
      </c>
      <c r="AZ36" s="48">
        <f t="shared" ca="1" si="31"/>
        <v>2</v>
      </c>
      <c r="BA36" s="48">
        <f t="shared" ca="1" si="31"/>
        <v>3</v>
      </c>
      <c r="BB36" s="48">
        <f t="shared" ca="1" si="31"/>
        <v>3</v>
      </c>
      <c r="BC36" s="48">
        <f t="shared" ca="1" si="31"/>
        <v>3</v>
      </c>
      <c r="BD36" s="48">
        <f t="shared" ca="1" si="32"/>
        <v>2</v>
      </c>
      <c r="BE36" s="48">
        <f t="shared" ca="1" si="32"/>
        <v>2</v>
      </c>
      <c r="BF36" s="48">
        <f t="shared" ca="1" si="32"/>
        <v>2</v>
      </c>
      <c r="BG36" s="48">
        <f t="shared" ca="1" si="32"/>
        <v>3</v>
      </c>
      <c r="BH36" s="48">
        <f t="shared" ca="1" si="32"/>
        <v>3</v>
      </c>
      <c r="BI36" s="48">
        <f t="shared" ca="1" si="32"/>
        <v>2</v>
      </c>
      <c r="BJ36" s="48">
        <f t="shared" ca="1" si="32"/>
        <v>3</v>
      </c>
      <c r="BK36" s="48">
        <f t="shared" ca="1" si="32"/>
        <v>2</v>
      </c>
      <c r="BL36" s="48">
        <f t="shared" ca="1" si="32"/>
        <v>2</v>
      </c>
      <c r="BM36" s="48">
        <f t="shared" ca="1" si="32"/>
        <v>2</v>
      </c>
      <c r="BN36" s="48">
        <f t="shared" ca="1" si="32"/>
        <v>2</v>
      </c>
      <c r="BO36" s="48">
        <f t="shared" ca="1" si="32"/>
        <v>2</v>
      </c>
    </row>
    <row r="37" spans="1:67" x14ac:dyDescent="0.25">
      <c r="A37" s="48">
        <v>36</v>
      </c>
      <c r="B37" s="48">
        <f t="shared" ca="1" si="0"/>
        <v>14</v>
      </c>
      <c r="C37" s="48">
        <f ca="1">SUM($P37:S37)</f>
        <v>10</v>
      </c>
      <c r="D37" s="48">
        <f t="shared" ca="1" si="6"/>
        <v>18</v>
      </c>
      <c r="E37" s="48">
        <f t="shared" ca="1" si="7"/>
        <v>28</v>
      </c>
      <c r="F37" s="48">
        <f t="shared" ca="1" si="8"/>
        <v>39</v>
      </c>
      <c r="G37" s="48">
        <f t="shared" ca="1" si="9"/>
        <v>51</v>
      </c>
      <c r="H37" s="48">
        <f t="shared" ca="1" si="10"/>
        <v>61</v>
      </c>
      <c r="I37" s="48">
        <f t="shared" ca="1" si="11"/>
        <v>70</v>
      </c>
      <c r="J37" s="48">
        <f t="shared" ca="1" si="12"/>
        <v>81</v>
      </c>
      <c r="K37" s="48">
        <f t="shared" ca="1" si="13"/>
        <v>91</v>
      </c>
      <c r="L37" s="48">
        <f t="shared" ca="1" si="14"/>
        <v>102</v>
      </c>
      <c r="M37" s="48">
        <f t="shared" ca="1" si="15"/>
        <v>112</v>
      </c>
      <c r="N37" s="48">
        <f t="shared" ca="1" si="16"/>
        <v>122</v>
      </c>
      <c r="O37" s="48">
        <f t="shared" ca="1" si="17"/>
        <v>132</v>
      </c>
      <c r="P37" s="48">
        <f t="shared" ca="1" si="28"/>
        <v>2</v>
      </c>
      <c r="Q37" s="48">
        <f t="shared" ca="1" si="28"/>
        <v>3</v>
      </c>
      <c r="R37" s="48">
        <f t="shared" ca="1" si="28"/>
        <v>2</v>
      </c>
      <c r="S37" s="48">
        <f t="shared" ca="1" si="28"/>
        <v>3</v>
      </c>
      <c r="T37" s="48">
        <f t="shared" ca="1" si="28"/>
        <v>2</v>
      </c>
      <c r="U37" s="48">
        <f t="shared" ca="1" si="28"/>
        <v>2</v>
      </c>
      <c r="V37" s="48">
        <f t="shared" ca="1" si="28"/>
        <v>2</v>
      </c>
      <c r="W37" s="48">
        <f t="shared" ca="1" si="28"/>
        <v>2</v>
      </c>
      <c r="X37" s="48">
        <f t="shared" ca="1" si="28"/>
        <v>2</v>
      </c>
      <c r="Y37" s="48">
        <f t="shared" ca="1" si="28"/>
        <v>3</v>
      </c>
      <c r="Z37" s="48">
        <f t="shared" ca="1" si="29"/>
        <v>3</v>
      </c>
      <c r="AA37" s="48">
        <f t="shared" ca="1" si="29"/>
        <v>2</v>
      </c>
      <c r="AB37" s="48">
        <f t="shared" ca="1" si="29"/>
        <v>3</v>
      </c>
      <c r="AC37" s="48">
        <f t="shared" ca="1" si="29"/>
        <v>3</v>
      </c>
      <c r="AD37" s="48">
        <f t="shared" ca="1" si="29"/>
        <v>2</v>
      </c>
      <c r="AE37" s="48">
        <f t="shared" ca="1" si="29"/>
        <v>3</v>
      </c>
      <c r="AF37" s="48">
        <f t="shared" ca="1" si="29"/>
        <v>3</v>
      </c>
      <c r="AG37" s="48">
        <f t="shared" ca="1" si="29"/>
        <v>3</v>
      </c>
      <c r="AH37" s="48">
        <f t="shared" ca="1" si="29"/>
        <v>3</v>
      </c>
      <c r="AI37" s="48">
        <f t="shared" ca="1" si="29"/>
        <v>3</v>
      </c>
      <c r="AJ37" s="48">
        <f t="shared" ca="1" si="30"/>
        <v>3</v>
      </c>
      <c r="AK37" s="48">
        <f t="shared" ca="1" si="30"/>
        <v>2</v>
      </c>
      <c r="AL37" s="48">
        <f t="shared" ca="1" si="30"/>
        <v>2</v>
      </c>
      <c r="AM37" s="48">
        <f t="shared" ca="1" si="30"/>
        <v>3</v>
      </c>
      <c r="AN37" s="48">
        <f t="shared" ca="1" si="30"/>
        <v>2</v>
      </c>
      <c r="AO37" s="48">
        <f t="shared" ca="1" si="30"/>
        <v>3</v>
      </c>
      <c r="AP37" s="48">
        <f t="shared" ca="1" si="30"/>
        <v>2</v>
      </c>
      <c r="AQ37" s="48">
        <f t="shared" ca="1" si="30"/>
        <v>2</v>
      </c>
      <c r="AR37" s="48">
        <f t="shared" ca="1" si="30"/>
        <v>3</v>
      </c>
      <c r="AS37" s="48">
        <f t="shared" ca="1" si="30"/>
        <v>2</v>
      </c>
      <c r="AT37" s="48">
        <f t="shared" ca="1" si="31"/>
        <v>3</v>
      </c>
      <c r="AU37" s="48">
        <f t="shared" ca="1" si="31"/>
        <v>3</v>
      </c>
      <c r="AV37" s="48">
        <f t="shared" ca="1" si="31"/>
        <v>2</v>
      </c>
      <c r="AW37" s="48">
        <f t="shared" ca="1" si="31"/>
        <v>3</v>
      </c>
      <c r="AX37" s="48">
        <f t="shared" ca="1" si="31"/>
        <v>2</v>
      </c>
      <c r="AY37" s="48">
        <f t="shared" ca="1" si="31"/>
        <v>3</v>
      </c>
      <c r="AZ37" s="48">
        <f t="shared" ca="1" si="31"/>
        <v>2</v>
      </c>
      <c r="BA37" s="48">
        <f t="shared" ca="1" si="31"/>
        <v>3</v>
      </c>
      <c r="BB37" s="48">
        <f t="shared" ca="1" si="31"/>
        <v>3</v>
      </c>
      <c r="BC37" s="48">
        <f t="shared" ca="1" si="31"/>
        <v>3</v>
      </c>
      <c r="BD37" s="48">
        <f t="shared" ca="1" si="32"/>
        <v>3</v>
      </c>
      <c r="BE37" s="48">
        <f t="shared" ca="1" si="32"/>
        <v>2</v>
      </c>
      <c r="BF37" s="48">
        <f t="shared" ca="1" si="32"/>
        <v>2</v>
      </c>
      <c r="BG37" s="48">
        <f t="shared" ca="1" si="32"/>
        <v>3</v>
      </c>
      <c r="BH37" s="48">
        <f t="shared" ca="1" si="32"/>
        <v>3</v>
      </c>
      <c r="BI37" s="48">
        <f t="shared" ca="1" si="32"/>
        <v>3</v>
      </c>
      <c r="BJ37" s="48">
        <f t="shared" ca="1" si="32"/>
        <v>2</v>
      </c>
      <c r="BK37" s="48">
        <f t="shared" ca="1" si="32"/>
        <v>2</v>
      </c>
      <c r="BL37" s="48">
        <f t="shared" ca="1" si="32"/>
        <v>3</v>
      </c>
      <c r="BM37" s="48">
        <f t="shared" ca="1" si="32"/>
        <v>2</v>
      </c>
      <c r="BN37" s="48">
        <f t="shared" ca="1" si="32"/>
        <v>2</v>
      </c>
      <c r="BO37" s="48">
        <f t="shared" ca="1" si="32"/>
        <v>3</v>
      </c>
    </row>
    <row r="38" spans="1:67" x14ac:dyDescent="0.25">
      <c r="A38" s="48">
        <v>37</v>
      </c>
      <c r="B38" s="48">
        <f t="shared" ca="1" si="0"/>
        <v>16</v>
      </c>
      <c r="C38" s="48">
        <f ca="1">SUM($P38:S38)</f>
        <v>11</v>
      </c>
      <c r="D38" s="48">
        <f t="shared" ca="1" si="6"/>
        <v>21</v>
      </c>
      <c r="E38" s="48">
        <f t="shared" ca="1" si="7"/>
        <v>32</v>
      </c>
      <c r="F38" s="48">
        <f t="shared" ca="1" si="8"/>
        <v>44</v>
      </c>
      <c r="G38" s="48">
        <f t="shared" ca="1" si="9"/>
        <v>56</v>
      </c>
      <c r="H38" s="48">
        <f t="shared" ca="1" si="10"/>
        <v>67</v>
      </c>
      <c r="I38" s="48">
        <f t="shared" ca="1" si="11"/>
        <v>77</v>
      </c>
      <c r="J38" s="48">
        <f t="shared" ca="1" si="12"/>
        <v>88</v>
      </c>
      <c r="K38" s="48">
        <f t="shared" ca="1" si="13"/>
        <v>100</v>
      </c>
      <c r="L38" s="48">
        <f t="shared" ca="1" si="14"/>
        <v>112</v>
      </c>
      <c r="M38" s="48">
        <f t="shared" ca="1" si="15"/>
        <v>120</v>
      </c>
      <c r="N38" s="48">
        <f t="shared" ca="1" si="16"/>
        <v>129</v>
      </c>
      <c r="O38" s="48">
        <f t="shared" ca="1" si="17"/>
        <v>137</v>
      </c>
      <c r="P38" s="48">
        <f t="shared" ca="1" si="28"/>
        <v>3</v>
      </c>
      <c r="Q38" s="48">
        <f t="shared" ca="1" si="28"/>
        <v>2</v>
      </c>
      <c r="R38" s="48">
        <f t="shared" ca="1" si="28"/>
        <v>3</v>
      </c>
      <c r="S38" s="48">
        <f t="shared" ca="1" si="28"/>
        <v>3</v>
      </c>
      <c r="T38" s="48">
        <f t="shared" ca="1" si="28"/>
        <v>3</v>
      </c>
      <c r="U38" s="48">
        <f t="shared" ca="1" si="28"/>
        <v>2</v>
      </c>
      <c r="V38" s="48">
        <f t="shared" ca="1" si="28"/>
        <v>2</v>
      </c>
      <c r="W38" s="48">
        <f t="shared" ca="1" si="28"/>
        <v>3</v>
      </c>
      <c r="X38" s="48">
        <f t="shared" ca="1" si="28"/>
        <v>3</v>
      </c>
      <c r="Y38" s="48">
        <f t="shared" ca="1" si="28"/>
        <v>3</v>
      </c>
      <c r="Z38" s="48">
        <f t="shared" ca="1" si="29"/>
        <v>2</v>
      </c>
      <c r="AA38" s="48">
        <f t="shared" ca="1" si="29"/>
        <v>3</v>
      </c>
      <c r="AB38" s="48">
        <f t="shared" ca="1" si="29"/>
        <v>3</v>
      </c>
      <c r="AC38" s="48">
        <f t="shared" ca="1" si="29"/>
        <v>3</v>
      </c>
      <c r="AD38" s="48">
        <f t="shared" ca="1" si="29"/>
        <v>3</v>
      </c>
      <c r="AE38" s="48">
        <f t="shared" ca="1" si="29"/>
        <v>3</v>
      </c>
      <c r="AF38" s="48">
        <f t="shared" ca="1" si="29"/>
        <v>3</v>
      </c>
      <c r="AG38" s="48">
        <f t="shared" ca="1" si="29"/>
        <v>3</v>
      </c>
      <c r="AH38" s="48">
        <f t="shared" ca="1" si="29"/>
        <v>3</v>
      </c>
      <c r="AI38" s="48">
        <f t="shared" ca="1" si="29"/>
        <v>3</v>
      </c>
      <c r="AJ38" s="48">
        <f t="shared" ca="1" si="30"/>
        <v>3</v>
      </c>
      <c r="AK38" s="48">
        <f t="shared" ca="1" si="30"/>
        <v>2</v>
      </c>
      <c r="AL38" s="48">
        <f t="shared" ca="1" si="30"/>
        <v>3</v>
      </c>
      <c r="AM38" s="48">
        <f t="shared" ca="1" si="30"/>
        <v>3</v>
      </c>
      <c r="AN38" s="48">
        <f t="shared" ca="1" si="30"/>
        <v>3</v>
      </c>
      <c r="AO38" s="48">
        <f t="shared" ca="1" si="30"/>
        <v>2</v>
      </c>
      <c r="AP38" s="48">
        <f t="shared" ca="1" si="30"/>
        <v>3</v>
      </c>
      <c r="AQ38" s="48">
        <f t="shared" ca="1" si="30"/>
        <v>2</v>
      </c>
      <c r="AR38" s="48">
        <f t="shared" ca="1" si="30"/>
        <v>3</v>
      </c>
      <c r="AS38" s="48">
        <f t="shared" ca="1" si="30"/>
        <v>3</v>
      </c>
      <c r="AT38" s="48">
        <f t="shared" ca="1" si="31"/>
        <v>3</v>
      </c>
      <c r="AU38" s="48">
        <f t="shared" ca="1" si="31"/>
        <v>2</v>
      </c>
      <c r="AV38" s="48">
        <f t="shared" ca="1" si="31"/>
        <v>3</v>
      </c>
      <c r="AW38" s="48">
        <f t="shared" ca="1" si="31"/>
        <v>3</v>
      </c>
      <c r="AX38" s="48">
        <f t="shared" ca="1" si="31"/>
        <v>3</v>
      </c>
      <c r="AY38" s="48">
        <f t="shared" ca="1" si="31"/>
        <v>3</v>
      </c>
      <c r="AZ38" s="48">
        <f t="shared" ca="1" si="31"/>
        <v>3</v>
      </c>
      <c r="BA38" s="48">
        <f t="shared" ca="1" si="31"/>
        <v>3</v>
      </c>
      <c r="BB38" s="48">
        <f t="shared" ca="1" si="31"/>
        <v>3</v>
      </c>
      <c r="BC38" s="48">
        <f t="shared" ca="1" si="31"/>
        <v>3</v>
      </c>
      <c r="BD38" s="48">
        <f t="shared" ca="1" si="32"/>
        <v>2</v>
      </c>
      <c r="BE38" s="48">
        <f t="shared" ca="1" si="32"/>
        <v>2</v>
      </c>
      <c r="BF38" s="48">
        <f t="shared" ca="1" si="32"/>
        <v>2</v>
      </c>
      <c r="BG38" s="48">
        <f t="shared" ca="1" si="32"/>
        <v>2</v>
      </c>
      <c r="BH38" s="48">
        <f t="shared" ca="1" si="32"/>
        <v>3</v>
      </c>
      <c r="BI38" s="48">
        <f t="shared" ca="1" si="32"/>
        <v>2</v>
      </c>
      <c r="BJ38" s="48">
        <f t="shared" ca="1" si="32"/>
        <v>2</v>
      </c>
      <c r="BK38" s="48">
        <f t="shared" ca="1" si="32"/>
        <v>2</v>
      </c>
      <c r="BL38" s="48">
        <f t="shared" ca="1" si="32"/>
        <v>2</v>
      </c>
      <c r="BM38" s="48">
        <f t="shared" ca="1" si="32"/>
        <v>2</v>
      </c>
      <c r="BN38" s="48">
        <f t="shared" ca="1" si="32"/>
        <v>2</v>
      </c>
      <c r="BO38" s="48">
        <f t="shared" ca="1" si="32"/>
        <v>2</v>
      </c>
    </row>
    <row r="39" spans="1:67" x14ac:dyDescent="0.25">
      <c r="A39" s="48">
        <v>38</v>
      </c>
      <c r="B39" s="48">
        <f t="shared" ca="1" si="0"/>
        <v>14</v>
      </c>
      <c r="C39" s="48">
        <f ca="1">SUM($P39:S39)</f>
        <v>10</v>
      </c>
      <c r="D39" s="48">
        <f t="shared" ca="1" si="6"/>
        <v>19</v>
      </c>
      <c r="E39" s="48">
        <f t="shared" ca="1" si="7"/>
        <v>27</v>
      </c>
      <c r="F39" s="48">
        <f t="shared" ca="1" si="8"/>
        <v>37</v>
      </c>
      <c r="G39" s="48">
        <f t="shared" ca="1" si="9"/>
        <v>46</v>
      </c>
      <c r="H39" s="48">
        <f t="shared" ca="1" si="10"/>
        <v>57</v>
      </c>
      <c r="I39" s="48">
        <f t="shared" ca="1" si="11"/>
        <v>68</v>
      </c>
      <c r="J39" s="48">
        <f t="shared" ca="1" si="12"/>
        <v>79</v>
      </c>
      <c r="K39" s="48">
        <f t="shared" ca="1" si="13"/>
        <v>88</v>
      </c>
      <c r="L39" s="48">
        <f t="shared" ca="1" si="14"/>
        <v>98</v>
      </c>
      <c r="M39" s="48">
        <f t="shared" ca="1" si="15"/>
        <v>107</v>
      </c>
      <c r="N39" s="48">
        <f t="shared" ca="1" si="16"/>
        <v>118</v>
      </c>
      <c r="O39" s="48">
        <f t="shared" ca="1" si="17"/>
        <v>128</v>
      </c>
      <c r="P39" s="48">
        <f t="shared" ca="1" si="28"/>
        <v>2</v>
      </c>
      <c r="Q39" s="48">
        <f t="shared" ca="1" si="28"/>
        <v>3</v>
      </c>
      <c r="R39" s="48">
        <f t="shared" ca="1" si="28"/>
        <v>2</v>
      </c>
      <c r="S39" s="48">
        <f t="shared" ca="1" si="28"/>
        <v>3</v>
      </c>
      <c r="T39" s="48">
        <f t="shared" ca="1" si="28"/>
        <v>2</v>
      </c>
      <c r="U39" s="48">
        <f t="shared" ca="1" si="28"/>
        <v>2</v>
      </c>
      <c r="V39" s="48">
        <f t="shared" ca="1" si="28"/>
        <v>3</v>
      </c>
      <c r="W39" s="48">
        <f t="shared" ca="1" si="28"/>
        <v>2</v>
      </c>
      <c r="X39" s="48">
        <f t="shared" ca="1" si="28"/>
        <v>2</v>
      </c>
      <c r="Y39" s="48">
        <f t="shared" ca="1" si="28"/>
        <v>2</v>
      </c>
      <c r="Z39" s="48">
        <f t="shared" ca="1" si="29"/>
        <v>2</v>
      </c>
      <c r="AA39" s="48">
        <f t="shared" ca="1" si="29"/>
        <v>2</v>
      </c>
      <c r="AB39" s="48">
        <f t="shared" ca="1" si="29"/>
        <v>3</v>
      </c>
      <c r="AC39" s="48">
        <f t="shared" ca="1" si="29"/>
        <v>2</v>
      </c>
      <c r="AD39" s="48">
        <f t="shared" ca="1" si="29"/>
        <v>2</v>
      </c>
      <c r="AE39" s="48">
        <f t="shared" ca="1" si="29"/>
        <v>3</v>
      </c>
      <c r="AF39" s="48">
        <f t="shared" ca="1" si="29"/>
        <v>3</v>
      </c>
      <c r="AG39" s="48">
        <f t="shared" ca="1" si="29"/>
        <v>2</v>
      </c>
      <c r="AH39" s="48">
        <f t="shared" ca="1" si="29"/>
        <v>2</v>
      </c>
      <c r="AI39" s="48">
        <f t="shared" ca="1" si="29"/>
        <v>2</v>
      </c>
      <c r="AJ39" s="48">
        <f t="shared" ca="1" si="30"/>
        <v>3</v>
      </c>
      <c r="AK39" s="48">
        <f t="shared" ca="1" si="30"/>
        <v>3</v>
      </c>
      <c r="AL39" s="48">
        <f t="shared" ca="1" si="30"/>
        <v>3</v>
      </c>
      <c r="AM39" s="48">
        <f t="shared" ca="1" si="30"/>
        <v>2</v>
      </c>
      <c r="AN39" s="48">
        <f t="shared" ca="1" si="30"/>
        <v>3</v>
      </c>
      <c r="AO39" s="48">
        <f t="shared" ca="1" si="30"/>
        <v>3</v>
      </c>
      <c r="AP39" s="48">
        <f t="shared" ca="1" si="30"/>
        <v>3</v>
      </c>
      <c r="AQ39" s="48">
        <f t="shared" ca="1" si="30"/>
        <v>2</v>
      </c>
      <c r="AR39" s="48">
        <f t="shared" ca="1" si="30"/>
        <v>3</v>
      </c>
      <c r="AS39" s="48">
        <f t="shared" ca="1" si="30"/>
        <v>3</v>
      </c>
      <c r="AT39" s="48">
        <f t="shared" ca="1" si="31"/>
        <v>2</v>
      </c>
      <c r="AU39" s="48">
        <f t="shared" ca="1" si="31"/>
        <v>3</v>
      </c>
      <c r="AV39" s="48">
        <f t="shared" ca="1" si="31"/>
        <v>2</v>
      </c>
      <c r="AW39" s="48">
        <f t="shared" ca="1" si="31"/>
        <v>3</v>
      </c>
      <c r="AX39" s="48">
        <f t="shared" ca="1" si="31"/>
        <v>2</v>
      </c>
      <c r="AY39" s="48">
        <f t="shared" ca="1" si="31"/>
        <v>2</v>
      </c>
      <c r="AZ39" s="48">
        <f t="shared" ca="1" si="31"/>
        <v>2</v>
      </c>
      <c r="BA39" s="48">
        <f t="shared" ca="1" si="31"/>
        <v>3</v>
      </c>
      <c r="BB39" s="48">
        <f t="shared" ca="1" si="31"/>
        <v>3</v>
      </c>
      <c r="BC39" s="48">
        <f t="shared" ca="1" si="31"/>
        <v>2</v>
      </c>
      <c r="BD39" s="48">
        <f t="shared" ca="1" si="32"/>
        <v>2</v>
      </c>
      <c r="BE39" s="48">
        <f t="shared" ca="1" si="32"/>
        <v>2</v>
      </c>
      <c r="BF39" s="48">
        <f t="shared" ca="1" si="32"/>
        <v>3</v>
      </c>
      <c r="BG39" s="48">
        <f t="shared" ca="1" si="32"/>
        <v>2</v>
      </c>
      <c r="BH39" s="48">
        <f t="shared" ca="1" si="32"/>
        <v>3</v>
      </c>
      <c r="BI39" s="48">
        <f t="shared" ca="1" si="32"/>
        <v>3</v>
      </c>
      <c r="BJ39" s="48">
        <f t="shared" ca="1" si="32"/>
        <v>2</v>
      </c>
      <c r="BK39" s="48">
        <f t="shared" ca="1" si="32"/>
        <v>3</v>
      </c>
      <c r="BL39" s="48">
        <f t="shared" ca="1" si="32"/>
        <v>2</v>
      </c>
      <c r="BM39" s="48">
        <f t="shared" ca="1" si="32"/>
        <v>3</v>
      </c>
      <c r="BN39" s="48">
        <f t="shared" ca="1" si="32"/>
        <v>3</v>
      </c>
      <c r="BO39" s="48">
        <f t="shared" ca="1" si="32"/>
        <v>2</v>
      </c>
    </row>
    <row r="40" spans="1:67" x14ac:dyDescent="0.25">
      <c r="A40" s="48">
        <v>39</v>
      </c>
      <c r="B40" s="48">
        <f t="shared" ca="1" si="0"/>
        <v>13</v>
      </c>
      <c r="C40" s="48">
        <f ca="1">SUM($P40:S40)</f>
        <v>8</v>
      </c>
      <c r="D40" s="48">
        <f t="shared" ca="1" si="6"/>
        <v>18</v>
      </c>
      <c r="E40" s="48">
        <f t="shared" ca="1" si="7"/>
        <v>30</v>
      </c>
      <c r="F40" s="48">
        <f t="shared" ca="1" si="8"/>
        <v>40</v>
      </c>
      <c r="G40" s="48">
        <f t="shared" ca="1" si="9"/>
        <v>50</v>
      </c>
      <c r="H40" s="48">
        <f t="shared" ca="1" si="10"/>
        <v>59</v>
      </c>
      <c r="I40" s="48">
        <f t="shared" ca="1" si="11"/>
        <v>71</v>
      </c>
      <c r="J40" s="48">
        <f t="shared" ca="1" si="12"/>
        <v>82</v>
      </c>
      <c r="K40" s="48">
        <f t="shared" ca="1" si="13"/>
        <v>93</v>
      </c>
      <c r="L40" s="48">
        <f t="shared" ca="1" si="14"/>
        <v>103</v>
      </c>
      <c r="M40" s="48">
        <f t="shared" ca="1" si="15"/>
        <v>111</v>
      </c>
      <c r="N40" s="48">
        <f t="shared" ca="1" si="16"/>
        <v>121</v>
      </c>
      <c r="O40" s="48">
        <f t="shared" ca="1" si="17"/>
        <v>131</v>
      </c>
      <c r="P40" s="48">
        <f t="shared" ca="1" si="28"/>
        <v>2</v>
      </c>
      <c r="Q40" s="48">
        <f t="shared" ca="1" si="28"/>
        <v>2</v>
      </c>
      <c r="R40" s="48">
        <f t="shared" ca="1" si="28"/>
        <v>2</v>
      </c>
      <c r="S40" s="48">
        <f t="shared" ca="1" si="28"/>
        <v>2</v>
      </c>
      <c r="T40" s="48">
        <f t="shared" ca="1" si="28"/>
        <v>3</v>
      </c>
      <c r="U40" s="48">
        <f t="shared" ca="1" si="28"/>
        <v>2</v>
      </c>
      <c r="V40" s="48">
        <f t="shared" ca="1" si="28"/>
        <v>3</v>
      </c>
      <c r="W40" s="48">
        <f t="shared" ca="1" si="28"/>
        <v>2</v>
      </c>
      <c r="X40" s="48">
        <f t="shared" ca="1" si="28"/>
        <v>3</v>
      </c>
      <c r="Y40" s="48">
        <f t="shared" ca="1" si="28"/>
        <v>3</v>
      </c>
      <c r="Z40" s="48">
        <f t="shared" ca="1" si="29"/>
        <v>3</v>
      </c>
      <c r="AA40" s="48">
        <f t="shared" ca="1" si="29"/>
        <v>3</v>
      </c>
      <c r="AB40" s="48">
        <f t="shared" ca="1" si="29"/>
        <v>3</v>
      </c>
      <c r="AC40" s="48">
        <f t="shared" ca="1" si="29"/>
        <v>2</v>
      </c>
      <c r="AD40" s="48">
        <f t="shared" ca="1" si="29"/>
        <v>3</v>
      </c>
      <c r="AE40" s="48">
        <f t="shared" ca="1" si="29"/>
        <v>2</v>
      </c>
      <c r="AF40" s="48">
        <f t="shared" ca="1" si="29"/>
        <v>2</v>
      </c>
      <c r="AG40" s="48">
        <f t="shared" ca="1" si="29"/>
        <v>3</v>
      </c>
      <c r="AH40" s="48">
        <f t="shared" ca="1" si="29"/>
        <v>3</v>
      </c>
      <c r="AI40" s="48">
        <f t="shared" ca="1" si="29"/>
        <v>2</v>
      </c>
      <c r="AJ40" s="48">
        <f t="shared" ca="1" si="30"/>
        <v>2</v>
      </c>
      <c r="AK40" s="48">
        <f t="shared" ca="1" si="30"/>
        <v>2</v>
      </c>
      <c r="AL40" s="48">
        <f t="shared" ca="1" si="30"/>
        <v>2</v>
      </c>
      <c r="AM40" s="48">
        <f t="shared" ca="1" si="30"/>
        <v>3</v>
      </c>
      <c r="AN40" s="48">
        <f t="shared" ca="1" si="30"/>
        <v>3</v>
      </c>
      <c r="AO40" s="48">
        <f t="shared" ca="1" si="30"/>
        <v>3</v>
      </c>
      <c r="AP40" s="48">
        <f t="shared" ca="1" si="30"/>
        <v>3</v>
      </c>
      <c r="AQ40" s="48">
        <f t="shared" ca="1" si="30"/>
        <v>3</v>
      </c>
      <c r="AR40" s="48">
        <f t="shared" ca="1" si="30"/>
        <v>3</v>
      </c>
      <c r="AS40" s="48">
        <f t="shared" ca="1" si="30"/>
        <v>3</v>
      </c>
      <c r="AT40" s="48">
        <f t="shared" ca="1" si="31"/>
        <v>3</v>
      </c>
      <c r="AU40" s="48">
        <f t="shared" ca="1" si="31"/>
        <v>2</v>
      </c>
      <c r="AV40" s="48">
        <f t="shared" ca="1" si="31"/>
        <v>2</v>
      </c>
      <c r="AW40" s="48">
        <f t="shared" ca="1" si="31"/>
        <v>3</v>
      </c>
      <c r="AX40" s="48">
        <f t="shared" ca="1" si="31"/>
        <v>3</v>
      </c>
      <c r="AY40" s="48">
        <f t="shared" ca="1" si="31"/>
        <v>3</v>
      </c>
      <c r="AZ40" s="48">
        <f t="shared" ca="1" si="31"/>
        <v>3</v>
      </c>
      <c r="BA40" s="48">
        <f t="shared" ca="1" si="31"/>
        <v>2</v>
      </c>
      <c r="BB40" s="48">
        <f t="shared" ca="1" si="31"/>
        <v>3</v>
      </c>
      <c r="BC40" s="48">
        <f t="shared" ca="1" si="31"/>
        <v>2</v>
      </c>
      <c r="BD40" s="48">
        <f t="shared" ca="1" si="32"/>
        <v>2</v>
      </c>
      <c r="BE40" s="48">
        <f t="shared" ca="1" si="32"/>
        <v>2</v>
      </c>
      <c r="BF40" s="48">
        <f t="shared" ca="1" si="32"/>
        <v>2</v>
      </c>
      <c r="BG40" s="48">
        <f t="shared" ca="1" si="32"/>
        <v>2</v>
      </c>
      <c r="BH40" s="48">
        <f t="shared" ca="1" si="32"/>
        <v>2</v>
      </c>
      <c r="BI40" s="48">
        <f t="shared" ca="1" si="32"/>
        <v>3</v>
      </c>
      <c r="BJ40" s="48">
        <f t="shared" ca="1" si="32"/>
        <v>2</v>
      </c>
      <c r="BK40" s="48">
        <f t="shared" ca="1" si="32"/>
        <v>3</v>
      </c>
      <c r="BL40" s="48">
        <f t="shared" ca="1" si="32"/>
        <v>2</v>
      </c>
      <c r="BM40" s="48">
        <f t="shared" ca="1" si="32"/>
        <v>3</v>
      </c>
      <c r="BN40" s="48">
        <f t="shared" ca="1" si="32"/>
        <v>2</v>
      </c>
      <c r="BO40" s="48">
        <f t="shared" ca="1" si="32"/>
        <v>3</v>
      </c>
    </row>
    <row r="41" spans="1:67" x14ac:dyDescent="0.25">
      <c r="A41" s="48">
        <v>40</v>
      </c>
      <c r="B41" s="48">
        <f t="shared" ca="1" si="0"/>
        <v>17</v>
      </c>
      <c r="C41" s="48">
        <f ca="1">SUM($P41:S41)</f>
        <v>11</v>
      </c>
      <c r="D41" s="48">
        <f t="shared" ca="1" si="6"/>
        <v>21</v>
      </c>
      <c r="E41" s="48">
        <f t="shared" ca="1" si="7"/>
        <v>31</v>
      </c>
      <c r="F41" s="48">
        <f t="shared" ca="1" si="8"/>
        <v>42</v>
      </c>
      <c r="G41" s="48">
        <f t="shared" ca="1" si="9"/>
        <v>54</v>
      </c>
      <c r="H41" s="48">
        <f t="shared" ca="1" si="10"/>
        <v>64</v>
      </c>
      <c r="I41" s="48">
        <f t="shared" ca="1" si="11"/>
        <v>73</v>
      </c>
      <c r="J41" s="48">
        <f t="shared" ca="1" si="12"/>
        <v>82</v>
      </c>
      <c r="K41" s="48">
        <f t="shared" ca="1" si="13"/>
        <v>92</v>
      </c>
      <c r="L41" s="48">
        <f t="shared" ca="1" si="14"/>
        <v>102</v>
      </c>
      <c r="M41" s="48">
        <f t="shared" ca="1" si="15"/>
        <v>114</v>
      </c>
      <c r="N41" s="48">
        <f t="shared" ca="1" si="16"/>
        <v>123</v>
      </c>
      <c r="O41" s="48">
        <f t="shared" ca="1" si="17"/>
        <v>132</v>
      </c>
      <c r="P41" s="48">
        <f t="shared" ca="1" si="28"/>
        <v>3</v>
      </c>
      <c r="Q41" s="48">
        <f t="shared" ca="1" si="28"/>
        <v>3</v>
      </c>
      <c r="R41" s="48">
        <f t="shared" ca="1" si="28"/>
        <v>3</v>
      </c>
      <c r="S41" s="48">
        <f t="shared" ca="1" si="28"/>
        <v>2</v>
      </c>
      <c r="T41" s="48">
        <f t="shared" ca="1" si="28"/>
        <v>3</v>
      </c>
      <c r="U41" s="48">
        <f t="shared" ca="1" si="28"/>
        <v>3</v>
      </c>
      <c r="V41" s="48">
        <f t="shared" ca="1" si="28"/>
        <v>2</v>
      </c>
      <c r="W41" s="48">
        <f t="shared" ca="1" si="28"/>
        <v>2</v>
      </c>
      <c r="X41" s="48">
        <f t="shared" ca="1" si="28"/>
        <v>2</v>
      </c>
      <c r="Y41" s="48">
        <f t="shared" ca="1" si="28"/>
        <v>2</v>
      </c>
      <c r="Z41" s="48">
        <f t="shared" ca="1" si="29"/>
        <v>3</v>
      </c>
      <c r="AA41" s="48">
        <f t="shared" ca="1" si="29"/>
        <v>3</v>
      </c>
      <c r="AB41" s="48">
        <f t="shared" ca="1" si="29"/>
        <v>3</v>
      </c>
      <c r="AC41" s="48">
        <f t="shared" ca="1" si="29"/>
        <v>3</v>
      </c>
      <c r="AD41" s="48">
        <f t="shared" ca="1" si="29"/>
        <v>3</v>
      </c>
      <c r="AE41" s="48">
        <f t="shared" ca="1" si="29"/>
        <v>2</v>
      </c>
      <c r="AF41" s="48">
        <f t="shared" ca="1" si="29"/>
        <v>3</v>
      </c>
      <c r="AG41" s="48">
        <f t="shared" ca="1" si="29"/>
        <v>3</v>
      </c>
      <c r="AH41" s="48">
        <f t="shared" ca="1" si="29"/>
        <v>3</v>
      </c>
      <c r="AI41" s="48">
        <f t="shared" ca="1" si="29"/>
        <v>3</v>
      </c>
      <c r="AJ41" s="48">
        <f t="shared" ca="1" si="30"/>
        <v>2</v>
      </c>
      <c r="AK41" s="48">
        <f t="shared" ca="1" si="30"/>
        <v>2</v>
      </c>
      <c r="AL41" s="48">
        <f t="shared" ca="1" si="30"/>
        <v>3</v>
      </c>
      <c r="AM41" s="48">
        <f t="shared" ca="1" si="30"/>
        <v>3</v>
      </c>
      <c r="AN41" s="48">
        <f t="shared" ca="1" si="30"/>
        <v>3</v>
      </c>
      <c r="AO41" s="48">
        <f t="shared" ca="1" si="30"/>
        <v>2</v>
      </c>
      <c r="AP41" s="48">
        <f t="shared" ca="1" si="30"/>
        <v>2</v>
      </c>
      <c r="AQ41" s="48">
        <f t="shared" ca="1" si="30"/>
        <v>2</v>
      </c>
      <c r="AR41" s="48">
        <f t="shared" ca="1" si="30"/>
        <v>2</v>
      </c>
      <c r="AS41" s="48">
        <f t="shared" ca="1" si="30"/>
        <v>2</v>
      </c>
      <c r="AT41" s="48">
        <f t="shared" ca="1" si="31"/>
        <v>2</v>
      </c>
      <c r="AU41" s="48">
        <f t="shared" ca="1" si="31"/>
        <v>3</v>
      </c>
      <c r="AV41" s="48">
        <f t="shared" ca="1" si="31"/>
        <v>2</v>
      </c>
      <c r="AW41" s="48">
        <f t="shared" ca="1" si="31"/>
        <v>3</v>
      </c>
      <c r="AX41" s="48">
        <f t="shared" ca="1" si="31"/>
        <v>3</v>
      </c>
      <c r="AY41" s="48">
        <f t="shared" ca="1" si="31"/>
        <v>2</v>
      </c>
      <c r="AZ41" s="48">
        <f t="shared" ca="1" si="31"/>
        <v>3</v>
      </c>
      <c r="BA41" s="48">
        <f t="shared" ca="1" si="31"/>
        <v>2</v>
      </c>
      <c r="BB41" s="48">
        <f t="shared" ca="1" si="31"/>
        <v>2</v>
      </c>
      <c r="BC41" s="48">
        <f t="shared" ca="1" si="31"/>
        <v>3</v>
      </c>
      <c r="BD41" s="48">
        <f t="shared" ca="1" si="32"/>
        <v>3</v>
      </c>
      <c r="BE41" s="48">
        <f t="shared" ca="1" si="32"/>
        <v>3</v>
      </c>
      <c r="BF41" s="48">
        <f t="shared" ca="1" si="32"/>
        <v>3</v>
      </c>
      <c r="BG41" s="48">
        <f t="shared" ca="1" si="32"/>
        <v>3</v>
      </c>
      <c r="BH41" s="48">
        <f t="shared" ca="1" si="32"/>
        <v>2</v>
      </c>
      <c r="BI41" s="48">
        <f t="shared" ca="1" si="32"/>
        <v>2</v>
      </c>
      <c r="BJ41" s="48">
        <f t="shared" ca="1" si="32"/>
        <v>3</v>
      </c>
      <c r="BK41" s="48">
        <f t="shared" ca="1" si="32"/>
        <v>2</v>
      </c>
      <c r="BL41" s="48">
        <f t="shared" ca="1" si="32"/>
        <v>2</v>
      </c>
      <c r="BM41" s="48">
        <f t="shared" ca="1" si="32"/>
        <v>2</v>
      </c>
      <c r="BN41" s="48">
        <f t="shared" ca="1" si="32"/>
        <v>2</v>
      </c>
      <c r="BO41" s="48">
        <f t="shared" ca="1" si="32"/>
        <v>3</v>
      </c>
    </row>
    <row r="42" spans="1:67" x14ac:dyDescent="0.25">
      <c r="A42" s="48">
        <v>41</v>
      </c>
      <c r="B42" s="48">
        <f t="shared" ca="1" si="0"/>
        <v>15</v>
      </c>
      <c r="C42" s="48">
        <f ca="1">SUM($P42:S42)</f>
        <v>9</v>
      </c>
      <c r="D42" s="48">
        <f t="shared" ca="1" si="6"/>
        <v>20</v>
      </c>
      <c r="E42" s="48">
        <f t="shared" ca="1" si="7"/>
        <v>31</v>
      </c>
      <c r="F42" s="48">
        <f t="shared" ca="1" si="8"/>
        <v>41</v>
      </c>
      <c r="G42" s="48">
        <f t="shared" ca="1" si="9"/>
        <v>50</v>
      </c>
      <c r="H42" s="48">
        <f t="shared" ca="1" si="10"/>
        <v>60</v>
      </c>
      <c r="I42" s="48">
        <f t="shared" ca="1" si="11"/>
        <v>71</v>
      </c>
      <c r="J42" s="48">
        <f t="shared" ca="1" si="12"/>
        <v>81</v>
      </c>
      <c r="K42" s="48">
        <f t="shared" ca="1" si="13"/>
        <v>89</v>
      </c>
      <c r="L42" s="48">
        <f t="shared" ca="1" si="14"/>
        <v>99</v>
      </c>
      <c r="M42" s="48">
        <f t="shared" ca="1" si="15"/>
        <v>110</v>
      </c>
      <c r="N42" s="48">
        <f t="shared" ca="1" si="16"/>
        <v>119</v>
      </c>
      <c r="O42" s="48">
        <f t="shared" ca="1" si="17"/>
        <v>129</v>
      </c>
      <c r="P42" s="48">
        <f t="shared" ref="P42:Y51" ca="1" si="33">MAX(1,IF(SamplesOrEstimateFlag = "Data", INDEX(Samples,RANDBETWEEN(1, TotalCount), 0), RANDBETWEEN(ThroughputLowEstimate,ThroughputHighEstimate)) / RANDBETWEEN(StorySplitRateLowEstimate,StorySplitRateHighEstimate))</f>
        <v>2</v>
      </c>
      <c r="Q42" s="48">
        <f t="shared" ca="1" si="33"/>
        <v>2</v>
      </c>
      <c r="R42" s="48">
        <f t="shared" ca="1" si="33"/>
        <v>2</v>
      </c>
      <c r="S42" s="48">
        <f t="shared" ca="1" si="33"/>
        <v>3</v>
      </c>
      <c r="T42" s="48">
        <f t="shared" ca="1" si="33"/>
        <v>3</v>
      </c>
      <c r="U42" s="48">
        <f t="shared" ca="1" si="33"/>
        <v>3</v>
      </c>
      <c r="V42" s="48">
        <f t="shared" ca="1" si="33"/>
        <v>2</v>
      </c>
      <c r="W42" s="48">
        <f t="shared" ca="1" si="33"/>
        <v>3</v>
      </c>
      <c r="X42" s="48">
        <f t="shared" ca="1" si="33"/>
        <v>3</v>
      </c>
      <c r="Y42" s="48">
        <f t="shared" ca="1" si="33"/>
        <v>3</v>
      </c>
      <c r="Z42" s="48">
        <f t="shared" ref="Z42:AI51" ca="1" si="34">MAX(1,IF(SamplesOrEstimateFlag = "Data", INDEX(Samples,RANDBETWEEN(1, TotalCount), 0), RANDBETWEEN(ThroughputLowEstimate,ThroughputHighEstimate)) / RANDBETWEEN(StorySplitRateLowEstimate,StorySplitRateHighEstimate))</f>
        <v>2</v>
      </c>
      <c r="AA42" s="48">
        <f t="shared" ca="1" si="34"/>
        <v>3</v>
      </c>
      <c r="AB42" s="48">
        <f t="shared" ca="1" si="34"/>
        <v>2</v>
      </c>
      <c r="AC42" s="48">
        <f t="shared" ca="1" si="34"/>
        <v>2</v>
      </c>
      <c r="AD42" s="48">
        <f t="shared" ca="1" si="34"/>
        <v>3</v>
      </c>
      <c r="AE42" s="48">
        <f t="shared" ca="1" si="34"/>
        <v>3</v>
      </c>
      <c r="AF42" s="48">
        <f t="shared" ca="1" si="34"/>
        <v>2</v>
      </c>
      <c r="AG42" s="48">
        <f t="shared" ca="1" si="34"/>
        <v>2</v>
      </c>
      <c r="AH42" s="48">
        <f t="shared" ca="1" si="34"/>
        <v>3</v>
      </c>
      <c r="AI42" s="48">
        <f t="shared" ca="1" si="34"/>
        <v>2</v>
      </c>
      <c r="AJ42" s="48">
        <f t="shared" ref="AJ42:AS51" ca="1" si="35">MAX(1,IF(SamplesOrEstimateFlag = "Data", INDEX(Samples,RANDBETWEEN(1, TotalCount), 0), RANDBETWEEN(ThroughputLowEstimate,ThroughputHighEstimate)) / RANDBETWEEN(StorySplitRateLowEstimate,StorySplitRateHighEstimate))</f>
        <v>3</v>
      </c>
      <c r="AK42" s="48">
        <f t="shared" ca="1" si="35"/>
        <v>2</v>
      </c>
      <c r="AL42" s="48">
        <f t="shared" ca="1" si="35"/>
        <v>3</v>
      </c>
      <c r="AM42" s="48">
        <f t="shared" ca="1" si="35"/>
        <v>2</v>
      </c>
      <c r="AN42" s="48">
        <f t="shared" ca="1" si="35"/>
        <v>3</v>
      </c>
      <c r="AO42" s="48">
        <f t="shared" ca="1" si="35"/>
        <v>3</v>
      </c>
      <c r="AP42" s="48">
        <f t="shared" ca="1" si="35"/>
        <v>3</v>
      </c>
      <c r="AQ42" s="48">
        <f t="shared" ca="1" si="35"/>
        <v>2</v>
      </c>
      <c r="AR42" s="48">
        <f t="shared" ca="1" si="35"/>
        <v>3</v>
      </c>
      <c r="AS42" s="48">
        <f t="shared" ca="1" si="35"/>
        <v>2</v>
      </c>
      <c r="AT42" s="48">
        <f t="shared" ref="AT42:BC51" ca="1" si="36">MAX(1,IF(SamplesOrEstimateFlag = "Data", INDEX(Samples,RANDBETWEEN(1, TotalCount), 0), RANDBETWEEN(ThroughputLowEstimate,ThroughputHighEstimate)) / RANDBETWEEN(StorySplitRateLowEstimate,StorySplitRateHighEstimate))</f>
        <v>2</v>
      </c>
      <c r="AU42" s="48">
        <f t="shared" ca="1" si="36"/>
        <v>3</v>
      </c>
      <c r="AV42" s="48">
        <f t="shared" ca="1" si="36"/>
        <v>2</v>
      </c>
      <c r="AW42" s="48">
        <f t="shared" ca="1" si="36"/>
        <v>2</v>
      </c>
      <c r="AX42" s="48">
        <f t="shared" ca="1" si="36"/>
        <v>2</v>
      </c>
      <c r="AY42" s="48">
        <f t="shared" ca="1" si="36"/>
        <v>2</v>
      </c>
      <c r="AZ42" s="48">
        <f t="shared" ca="1" si="36"/>
        <v>3</v>
      </c>
      <c r="BA42" s="48">
        <f t="shared" ca="1" si="36"/>
        <v>2</v>
      </c>
      <c r="BB42" s="48">
        <f t="shared" ca="1" si="36"/>
        <v>3</v>
      </c>
      <c r="BC42" s="48">
        <f t="shared" ca="1" si="36"/>
        <v>2</v>
      </c>
      <c r="BD42" s="48">
        <f t="shared" ref="BD42:BO51" ca="1" si="37">MAX(1,IF(SamplesOrEstimateFlag = "Data", INDEX(Samples,RANDBETWEEN(1, TotalCount), 0), RANDBETWEEN(ThroughputLowEstimate,ThroughputHighEstimate)) / RANDBETWEEN(StorySplitRateLowEstimate,StorySplitRateHighEstimate))</f>
        <v>3</v>
      </c>
      <c r="BE42" s="48">
        <f t="shared" ca="1" si="37"/>
        <v>3</v>
      </c>
      <c r="BF42" s="48">
        <f t="shared" ca="1" si="37"/>
        <v>2</v>
      </c>
      <c r="BG42" s="48">
        <f t="shared" ca="1" si="37"/>
        <v>3</v>
      </c>
      <c r="BH42" s="48">
        <f t="shared" ca="1" si="37"/>
        <v>2</v>
      </c>
      <c r="BI42" s="48">
        <f t="shared" ca="1" si="37"/>
        <v>2</v>
      </c>
      <c r="BJ42" s="48">
        <f t="shared" ca="1" si="37"/>
        <v>3</v>
      </c>
      <c r="BK42" s="48">
        <f t="shared" ca="1" si="37"/>
        <v>2</v>
      </c>
      <c r="BL42" s="48">
        <f t="shared" ca="1" si="37"/>
        <v>3</v>
      </c>
      <c r="BM42" s="48">
        <f t="shared" ca="1" si="37"/>
        <v>2</v>
      </c>
      <c r="BN42" s="48">
        <f t="shared" ca="1" si="37"/>
        <v>2</v>
      </c>
      <c r="BO42" s="48">
        <f t="shared" ca="1" si="37"/>
        <v>3</v>
      </c>
    </row>
    <row r="43" spans="1:67" x14ac:dyDescent="0.25">
      <c r="A43" s="48">
        <v>42</v>
      </c>
      <c r="B43" s="48">
        <f t="shared" ca="1" si="0"/>
        <v>14</v>
      </c>
      <c r="C43" s="48">
        <f ca="1">SUM($P43:S43)</f>
        <v>9</v>
      </c>
      <c r="D43" s="48">
        <f t="shared" ca="1" si="6"/>
        <v>18</v>
      </c>
      <c r="E43" s="48">
        <f t="shared" ca="1" si="7"/>
        <v>28</v>
      </c>
      <c r="F43" s="48">
        <f t="shared" ca="1" si="8"/>
        <v>38</v>
      </c>
      <c r="G43" s="48">
        <f t="shared" ca="1" si="9"/>
        <v>47</v>
      </c>
      <c r="H43" s="48">
        <f t="shared" ca="1" si="10"/>
        <v>58</v>
      </c>
      <c r="I43" s="48">
        <f t="shared" ca="1" si="11"/>
        <v>69</v>
      </c>
      <c r="J43" s="48">
        <f t="shared" ca="1" si="12"/>
        <v>80</v>
      </c>
      <c r="K43" s="48">
        <f t="shared" ca="1" si="13"/>
        <v>89</v>
      </c>
      <c r="L43" s="48">
        <f t="shared" ca="1" si="14"/>
        <v>99</v>
      </c>
      <c r="M43" s="48">
        <f t="shared" ca="1" si="15"/>
        <v>110</v>
      </c>
      <c r="N43" s="48">
        <f t="shared" ca="1" si="16"/>
        <v>120</v>
      </c>
      <c r="O43" s="48">
        <f t="shared" ca="1" si="17"/>
        <v>129</v>
      </c>
      <c r="P43" s="48">
        <f t="shared" ca="1" si="33"/>
        <v>3</v>
      </c>
      <c r="Q43" s="48">
        <f t="shared" ca="1" si="33"/>
        <v>2</v>
      </c>
      <c r="R43" s="48">
        <f t="shared" ca="1" si="33"/>
        <v>2</v>
      </c>
      <c r="S43" s="48">
        <f t="shared" ca="1" si="33"/>
        <v>2</v>
      </c>
      <c r="T43" s="48">
        <f t="shared" ca="1" si="33"/>
        <v>3</v>
      </c>
      <c r="U43" s="48">
        <f t="shared" ca="1" si="33"/>
        <v>2</v>
      </c>
      <c r="V43" s="48">
        <f t="shared" ca="1" si="33"/>
        <v>2</v>
      </c>
      <c r="W43" s="48">
        <f t="shared" ca="1" si="33"/>
        <v>2</v>
      </c>
      <c r="X43" s="48">
        <f t="shared" ca="1" si="33"/>
        <v>2</v>
      </c>
      <c r="Y43" s="48">
        <f t="shared" ca="1" si="33"/>
        <v>2</v>
      </c>
      <c r="Z43" s="48">
        <f t="shared" ca="1" si="34"/>
        <v>3</v>
      </c>
      <c r="AA43" s="48">
        <f t="shared" ca="1" si="34"/>
        <v>3</v>
      </c>
      <c r="AB43" s="48">
        <f t="shared" ca="1" si="34"/>
        <v>2</v>
      </c>
      <c r="AC43" s="48">
        <f t="shared" ca="1" si="34"/>
        <v>2</v>
      </c>
      <c r="AD43" s="48">
        <f t="shared" ca="1" si="34"/>
        <v>3</v>
      </c>
      <c r="AE43" s="48">
        <f t="shared" ca="1" si="34"/>
        <v>3</v>
      </c>
      <c r="AF43" s="48">
        <f t="shared" ca="1" si="34"/>
        <v>2</v>
      </c>
      <c r="AG43" s="48">
        <f t="shared" ca="1" si="34"/>
        <v>3</v>
      </c>
      <c r="AH43" s="48">
        <f t="shared" ca="1" si="34"/>
        <v>2</v>
      </c>
      <c r="AI43" s="48">
        <f t="shared" ca="1" si="34"/>
        <v>2</v>
      </c>
      <c r="AJ43" s="48">
        <f t="shared" ca="1" si="35"/>
        <v>3</v>
      </c>
      <c r="AK43" s="48">
        <f t="shared" ca="1" si="35"/>
        <v>3</v>
      </c>
      <c r="AL43" s="48">
        <f t="shared" ca="1" si="35"/>
        <v>3</v>
      </c>
      <c r="AM43" s="48">
        <f t="shared" ca="1" si="35"/>
        <v>2</v>
      </c>
      <c r="AN43" s="48">
        <f t="shared" ca="1" si="35"/>
        <v>3</v>
      </c>
      <c r="AO43" s="48">
        <f t="shared" ca="1" si="35"/>
        <v>3</v>
      </c>
      <c r="AP43" s="48">
        <f t="shared" ca="1" si="35"/>
        <v>2</v>
      </c>
      <c r="AQ43" s="48">
        <f t="shared" ca="1" si="35"/>
        <v>3</v>
      </c>
      <c r="AR43" s="48">
        <f t="shared" ca="1" si="35"/>
        <v>3</v>
      </c>
      <c r="AS43" s="48">
        <f t="shared" ca="1" si="35"/>
        <v>3</v>
      </c>
      <c r="AT43" s="48">
        <f t="shared" ca="1" si="36"/>
        <v>3</v>
      </c>
      <c r="AU43" s="48">
        <f t="shared" ca="1" si="36"/>
        <v>2</v>
      </c>
      <c r="AV43" s="48">
        <f t="shared" ca="1" si="36"/>
        <v>2</v>
      </c>
      <c r="AW43" s="48">
        <f t="shared" ca="1" si="36"/>
        <v>3</v>
      </c>
      <c r="AX43" s="48">
        <f t="shared" ca="1" si="36"/>
        <v>2</v>
      </c>
      <c r="AY43" s="48">
        <f t="shared" ca="1" si="36"/>
        <v>2</v>
      </c>
      <c r="AZ43" s="48">
        <f t="shared" ca="1" si="36"/>
        <v>2</v>
      </c>
      <c r="BA43" s="48">
        <f t="shared" ca="1" si="36"/>
        <v>2</v>
      </c>
      <c r="BB43" s="48">
        <f t="shared" ca="1" si="36"/>
        <v>3</v>
      </c>
      <c r="BC43" s="48">
        <f t="shared" ca="1" si="36"/>
        <v>3</v>
      </c>
      <c r="BD43" s="48">
        <f t="shared" ca="1" si="37"/>
        <v>3</v>
      </c>
      <c r="BE43" s="48">
        <f t="shared" ca="1" si="37"/>
        <v>2</v>
      </c>
      <c r="BF43" s="48">
        <f t="shared" ca="1" si="37"/>
        <v>3</v>
      </c>
      <c r="BG43" s="48">
        <f t="shared" ca="1" si="37"/>
        <v>3</v>
      </c>
      <c r="BH43" s="48">
        <f t="shared" ca="1" si="37"/>
        <v>2</v>
      </c>
      <c r="BI43" s="48">
        <f t="shared" ca="1" si="37"/>
        <v>3</v>
      </c>
      <c r="BJ43" s="48">
        <f t="shared" ca="1" si="37"/>
        <v>3</v>
      </c>
      <c r="BK43" s="48">
        <f t="shared" ca="1" si="37"/>
        <v>2</v>
      </c>
      <c r="BL43" s="48">
        <f t="shared" ca="1" si="37"/>
        <v>3</v>
      </c>
      <c r="BM43" s="48">
        <f t="shared" ca="1" si="37"/>
        <v>2</v>
      </c>
      <c r="BN43" s="48">
        <f t="shared" ca="1" si="37"/>
        <v>2</v>
      </c>
      <c r="BO43" s="48">
        <f t="shared" ca="1" si="37"/>
        <v>2</v>
      </c>
    </row>
    <row r="44" spans="1:67" x14ac:dyDescent="0.25">
      <c r="A44" s="48">
        <v>43</v>
      </c>
      <c r="B44" s="48">
        <f t="shared" ca="1" si="0"/>
        <v>16</v>
      </c>
      <c r="C44" s="48">
        <f ca="1">SUM($P44:S44)</f>
        <v>11</v>
      </c>
      <c r="D44" s="48">
        <f t="shared" ca="1" si="6"/>
        <v>21</v>
      </c>
      <c r="E44" s="48">
        <f t="shared" ca="1" si="7"/>
        <v>32</v>
      </c>
      <c r="F44" s="48">
        <f t="shared" ca="1" si="8"/>
        <v>42</v>
      </c>
      <c r="G44" s="48">
        <f t="shared" ca="1" si="9"/>
        <v>53</v>
      </c>
      <c r="H44" s="48">
        <f t="shared" ca="1" si="10"/>
        <v>63</v>
      </c>
      <c r="I44" s="48">
        <f t="shared" ca="1" si="11"/>
        <v>72</v>
      </c>
      <c r="J44" s="48">
        <f t="shared" ca="1" si="12"/>
        <v>81</v>
      </c>
      <c r="K44" s="48">
        <f t="shared" ca="1" si="13"/>
        <v>92</v>
      </c>
      <c r="L44" s="48">
        <f t="shared" ca="1" si="14"/>
        <v>103</v>
      </c>
      <c r="M44" s="48">
        <f t="shared" ca="1" si="15"/>
        <v>113</v>
      </c>
      <c r="N44" s="48">
        <f t="shared" ca="1" si="16"/>
        <v>124</v>
      </c>
      <c r="O44" s="48">
        <f t="shared" ca="1" si="17"/>
        <v>134</v>
      </c>
      <c r="P44" s="48">
        <f t="shared" ca="1" si="33"/>
        <v>2</v>
      </c>
      <c r="Q44" s="48">
        <f t="shared" ca="1" si="33"/>
        <v>3</v>
      </c>
      <c r="R44" s="48">
        <f t="shared" ca="1" si="33"/>
        <v>3</v>
      </c>
      <c r="S44" s="48">
        <f t="shared" ca="1" si="33"/>
        <v>3</v>
      </c>
      <c r="T44" s="48">
        <f t="shared" ca="1" si="33"/>
        <v>2</v>
      </c>
      <c r="U44" s="48">
        <f t="shared" ca="1" si="33"/>
        <v>3</v>
      </c>
      <c r="V44" s="48">
        <f t="shared" ca="1" si="33"/>
        <v>3</v>
      </c>
      <c r="W44" s="48">
        <f t="shared" ca="1" si="33"/>
        <v>2</v>
      </c>
      <c r="X44" s="48">
        <f t="shared" ca="1" si="33"/>
        <v>2</v>
      </c>
      <c r="Y44" s="48">
        <f t="shared" ca="1" si="33"/>
        <v>3</v>
      </c>
      <c r="Z44" s="48">
        <f t="shared" ca="1" si="34"/>
        <v>3</v>
      </c>
      <c r="AA44" s="48">
        <f t="shared" ca="1" si="34"/>
        <v>3</v>
      </c>
      <c r="AB44" s="48">
        <f t="shared" ca="1" si="34"/>
        <v>2</v>
      </c>
      <c r="AC44" s="48">
        <f t="shared" ca="1" si="34"/>
        <v>2</v>
      </c>
      <c r="AD44" s="48">
        <f t="shared" ca="1" si="34"/>
        <v>3</v>
      </c>
      <c r="AE44" s="48">
        <f t="shared" ca="1" si="34"/>
        <v>3</v>
      </c>
      <c r="AF44" s="48">
        <f t="shared" ca="1" si="34"/>
        <v>3</v>
      </c>
      <c r="AG44" s="48">
        <f t="shared" ca="1" si="34"/>
        <v>3</v>
      </c>
      <c r="AH44" s="48">
        <f t="shared" ca="1" si="34"/>
        <v>2</v>
      </c>
      <c r="AI44" s="48">
        <f t="shared" ca="1" si="34"/>
        <v>3</v>
      </c>
      <c r="AJ44" s="48">
        <f t="shared" ca="1" si="35"/>
        <v>3</v>
      </c>
      <c r="AK44" s="48">
        <f t="shared" ca="1" si="35"/>
        <v>2</v>
      </c>
      <c r="AL44" s="48">
        <f t="shared" ca="1" si="35"/>
        <v>2</v>
      </c>
      <c r="AM44" s="48">
        <f t="shared" ca="1" si="35"/>
        <v>3</v>
      </c>
      <c r="AN44" s="48">
        <f t="shared" ca="1" si="35"/>
        <v>2</v>
      </c>
      <c r="AO44" s="48">
        <f t="shared" ca="1" si="35"/>
        <v>2</v>
      </c>
      <c r="AP44" s="48">
        <f t="shared" ca="1" si="35"/>
        <v>2</v>
      </c>
      <c r="AQ44" s="48">
        <f t="shared" ca="1" si="35"/>
        <v>3</v>
      </c>
      <c r="AR44" s="48">
        <f t="shared" ca="1" si="35"/>
        <v>2</v>
      </c>
      <c r="AS44" s="48">
        <f t="shared" ca="1" si="35"/>
        <v>3</v>
      </c>
      <c r="AT44" s="48">
        <f t="shared" ca="1" si="36"/>
        <v>2</v>
      </c>
      <c r="AU44" s="48">
        <f t="shared" ca="1" si="36"/>
        <v>2</v>
      </c>
      <c r="AV44" s="48">
        <f t="shared" ca="1" si="36"/>
        <v>2</v>
      </c>
      <c r="AW44" s="48">
        <f t="shared" ca="1" si="36"/>
        <v>3</v>
      </c>
      <c r="AX44" s="48">
        <f t="shared" ca="1" si="36"/>
        <v>3</v>
      </c>
      <c r="AY44" s="48">
        <f t="shared" ca="1" si="36"/>
        <v>3</v>
      </c>
      <c r="AZ44" s="48">
        <f t="shared" ca="1" si="36"/>
        <v>3</v>
      </c>
      <c r="BA44" s="48">
        <f t="shared" ca="1" si="36"/>
        <v>3</v>
      </c>
      <c r="BB44" s="48">
        <f t="shared" ca="1" si="36"/>
        <v>2</v>
      </c>
      <c r="BC44" s="48">
        <f t="shared" ca="1" si="36"/>
        <v>3</v>
      </c>
      <c r="BD44" s="48">
        <f t="shared" ca="1" si="37"/>
        <v>2</v>
      </c>
      <c r="BE44" s="48">
        <f t="shared" ca="1" si="37"/>
        <v>3</v>
      </c>
      <c r="BF44" s="48">
        <f t="shared" ca="1" si="37"/>
        <v>2</v>
      </c>
      <c r="BG44" s="48">
        <f t="shared" ca="1" si="37"/>
        <v>3</v>
      </c>
      <c r="BH44" s="48">
        <f t="shared" ca="1" si="37"/>
        <v>3</v>
      </c>
      <c r="BI44" s="48">
        <f t="shared" ca="1" si="37"/>
        <v>3</v>
      </c>
      <c r="BJ44" s="48">
        <f t="shared" ca="1" si="37"/>
        <v>2</v>
      </c>
      <c r="BK44" s="48">
        <f t="shared" ca="1" si="37"/>
        <v>3</v>
      </c>
      <c r="BL44" s="48">
        <f t="shared" ca="1" si="37"/>
        <v>3</v>
      </c>
      <c r="BM44" s="48">
        <f t="shared" ca="1" si="37"/>
        <v>2</v>
      </c>
      <c r="BN44" s="48">
        <f t="shared" ca="1" si="37"/>
        <v>3</v>
      </c>
      <c r="BO44" s="48">
        <f t="shared" ca="1" si="37"/>
        <v>2</v>
      </c>
    </row>
    <row r="45" spans="1:67" x14ac:dyDescent="0.25">
      <c r="A45" s="48">
        <v>44</v>
      </c>
      <c r="B45" s="48">
        <f t="shared" ca="1" si="0"/>
        <v>13</v>
      </c>
      <c r="C45" s="48">
        <f ca="1">SUM($P45:S45)</f>
        <v>9</v>
      </c>
      <c r="D45" s="48">
        <f t="shared" ca="1" si="6"/>
        <v>18</v>
      </c>
      <c r="E45" s="48">
        <f t="shared" ca="1" si="7"/>
        <v>27</v>
      </c>
      <c r="F45" s="48">
        <f t="shared" ca="1" si="8"/>
        <v>38</v>
      </c>
      <c r="G45" s="48">
        <f t="shared" ca="1" si="9"/>
        <v>47</v>
      </c>
      <c r="H45" s="48">
        <f t="shared" ca="1" si="10"/>
        <v>58</v>
      </c>
      <c r="I45" s="48">
        <f t="shared" ca="1" si="11"/>
        <v>68</v>
      </c>
      <c r="J45" s="48">
        <f t="shared" ca="1" si="12"/>
        <v>77</v>
      </c>
      <c r="K45" s="48">
        <f t="shared" ca="1" si="13"/>
        <v>88</v>
      </c>
      <c r="L45" s="48">
        <f t="shared" ca="1" si="14"/>
        <v>99</v>
      </c>
      <c r="M45" s="48">
        <f t="shared" ca="1" si="15"/>
        <v>110</v>
      </c>
      <c r="N45" s="48">
        <f t="shared" ca="1" si="16"/>
        <v>119</v>
      </c>
      <c r="O45" s="48">
        <f t="shared" ca="1" si="17"/>
        <v>128</v>
      </c>
      <c r="P45" s="48">
        <f t="shared" ca="1" si="33"/>
        <v>2</v>
      </c>
      <c r="Q45" s="48">
        <f t="shared" ca="1" si="33"/>
        <v>3</v>
      </c>
      <c r="R45" s="48">
        <f t="shared" ca="1" si="33"/>
        <v>2</v>
      </c>
      <c r="S45" s="48">
        <f t="shared" ca="1" si="33"/>
        <v>2</v>
      </c>
      <c r="T45" s="48">
        <f t="shared" ca="1" si="33"/>
        <v>2</v>
      </c>
      <c r="U45" s="48">
        <f t="shared" ca="1" si="33"/>
        <v>2</v>
      </c>
      <c r="V45" s="48">
        <f t="shared" ca="1" si="33"/>
        <v>3</v>
      </c>
      <c r="W45" s="48">
        <f t="shared" ca="1" si="33"/>
        <v>2</v>
      </c>
      <c r="X45" s="48">
        <f t="shared" ca="1" si="33"/>
        <v>2</v>
      </c>
      <c r="Y45" s="48">
        <f t="shared" ca="1" si="33"/>
        <v>3</v>
      </c>
      <c r="Z45" s="48">
        <f t="shared" ca="1" si="34"/>
        <v>2</v>
      </c>
      <c r="AA45" s="48">
        <f t="shared" ca="1" si="34"/>
        <v>2</v>
      </c>
      <c r="AB45" s="48">
        <f t="shared" ca="1" si="34"/>
        <v>2</v>
      </c>
      <c r="AC45" s="48">
        <f t="shared" ca="1" si="34"/>
        <v>3</v>
      </c>
      <c r="AD45" s="48">
        <f t="shared" ca="1" si="34"/>
        <v>3</v>
      </c>
      <c r="AE45" s="48">
        <f t="shared" ca="1" si="34"/>
        <v>3</v>
      </c>
      <c r="AF45" s="48">
        <f t="shared" ca="1" si="34"/>
        <v>2</v>
      </c>
      <c r="AG45" s="48">
        <f t="shared" ca="1" si="34"/>
        <v>3</v>
      </c>
      <c r="AH45" s="48">
        <f t="shared" ca="1" si="34"/>
        <v>2</v>
      </c>
      <c r="AI45" s="48">
        <f t="shared" ca="1" si="34"/>
        <v>2</v>
      </c>
      <c r="AJ45" s="48">
        <f t="shared" ca="1" si="35"/>
        <v>3</v>
      </c>
      <c r="AK45" s="48">
        <f t="shared" ca="1" si="35"/>
        <v>3</v>
      </c>
      <c r="AL45" s="48">
        <f t="shared" ca="1" si="35"/>
        <v>2</v>
      </c>
      <c r="AM45" s="48">
        <f t="shared" ca="1" si="35"/>
        <v>3</v>
      </c>
      <c r="AN45" s="48">
        <f t="shared" ca="1" si="35"/>
        <v>2</v>
      </c>
      <c r="AO45" s="48">
        <f t="shared" ca="1" si="35"/>
        <v>3</v>
      </c>
      <c r="AP45" s="48">
        <f t="shared" ca="1" si="35"/>
        <v>2</v>
      </c>
      <c r="AQ45" s="48">
        <f t="shared" ca="1" si="35"/>
        <v>3</v>
      </c>
      <c r="AR45" s="48">
        <f t="shared" ca="1" si="35"/>
        <v>2</v>
      </c>
      <c r="AS45" s="48">
        <f t="shared" ca="1" si="35"/>
        <v>2</v>
      </c>
      <c r="AT45" s="48">
        <f t="shared" ca="1" si="36"/>
        <v>2</v>
      </c>
      <c r="AU45" s="48">
        <f t="shared" ca="1" si="36"/>
        <v>3</v>
      </c>
      <c r="AV45" s="48">
        <f t="shared" ca="1" si="36"/>
        <v>3</v>
      </c>
      <c r="AW45" s="48">
        <f t="shared" ca="1" si="36"/>
        <v>3</v>
      </c>
      <c r="AX45" s="48">
        <f t="shared" ca="1" si="36"/>
        <v>3</v>
      </c>
      <c r="AY45" s="48">
        <f t="shared" ca="1" si="36"/>
        <v>2</v>
      </c>
      <c r="AZ45" s="48">
        <f t="shared" ca="1" si="36"/>
        <v>3</v>
      </c>
      <c r="BA45" s="48">
        <f t="shared" ca="1" si="36"/>
        <v>3</v>
      </c>
      <c r="BB45" s="48">
        <f t="shared" ca="1" si="36"/>
        <v>3</v>
      </c>
      <c r="BC45" s="48">
        <f t="shared" ca="1" si="36"/>
        <v>2</v>
      </c>
      <c r="BD45" s="48">
        <f t="shared" ca="1" si="37"/>
        <v>3</v>
      </c>
      <c r="BE45" s="48">
        <f t="shared" ca="1" si="37"/>
        <v>3</v>
      </c>
      <c r="BF45" s="48">
        <f t="shared" ca="1" si="37"/>
        <v>2</v>
      </c>
      <c r="BG45" s="48">
        <f t="shared" ca="1" si="37"/>
        <v>3</v>
      </c>
      <c r="BH45" s="48">
        <f t="shared" ca="1" si="37"/>
        <v>2</v>
      </c>
      <c r="BI45" s="48">
        <f t="shared" ca="1" si="37"/>
        <v>2</v>
      </c>
      <c r="BJ45" s="48">
        <f t="shared" ca="1" si="37"/>
        <v>2</v>
      </c>
      <c r="BK45" s="48">
        <f t="shared" ca="1" si="37"/>
        <v>3</v>
      </c>
      <c r="BL45" s="48">
        <f t="shared" ca="1" si="37"/>
        <v>2</v>
      </c>
      <c r="BM45" s="48">
        <f t="shared" ca="1" si="37"/>
        <v>3</v>
      </c>
      <c r="BN45" s="48">
        <f t="shared" ca="1" si="37"/>
        <v>2</v>
      </c>
      <c r="BO45" s="48">
        <f t="shared" ca="1" si="37"/>
        <v>2</v>
      </c>
    </row>
    <row r="46" spans="1:67" x14ac:dyDescent="0.25">
      <c r="A46" s="48">
        <v>45</v>
      </c>
      <c r="B46" s="48">
        <f t="shared" ca="1" si="0"/>
        <v>16</v>
      </c>
      <c r="C46" s="48">
        <f ca="1">SUM($P46:S46)</f>
        <v>10</v>
      </c>
      <c r="D46" s="48">
        <f t="shared" ca="1" si="6"/>
        <v>22</v>
      </c>
      <c r="E46" s="48">
        <f t="shared" ca="1" si="7"/>
        <v>32</v>
      </c>
      <c r="F46" s="48">
        <f t="shared" ca="1" si="8"/>
        <v>41</v>
      </c>
      <c r="G46" s="48">
        <f t="shared" ca="1" si="9"/>
        <v>51</v>
      </c>
      <c r="H46" s="48">
        <f t="shared" ca="1" si="10"/>
        <v>61</v>
      </c>
      <c r="I46" s="48">
        <f t="shared" ca="1" si="11"/>
        <v>71</v>
      </c>
      <c r="J46" s="48">
        <f t="shared" ca="1" si="12"/>
        <v>81</v>
      </c>
      <c r="K46" s="48">
        <f t="shared" ca="1" si="13"/>
        <v>89</v>
      </c>
      <c r="L46" s="48">
        <f t="shared" ca="1" si="14"/>
        <v>99</v>
      </c>
      <c r="M46" s="48">
        <f t="shared" ca="1" si="15"/>
        <v>110</v>
      </c>
      <c r="N46" s="48">
        <f t="shared" ca="1" si="16"/>
        <v>119</v>
      </c>
      <c r="O46" s="48">
        <f t="shared" ca="1" si="17"/>
        <v>130</v>
      </c>
      <c r="P46" s="48">
        <f t="shared" ca="1" si="33"/>
        <v>2</v>
      </c>
      <c r="Q46" s="48">
        <f t="shared" ca="1" si="33"/>
        <v>3</v>
      </c>
      <c r="R46" s="48">
        <f t="shared" ca="1" si="33"/>
        <v>2</v>
      </c>
      <c r="S46" s="48">
        <f t="shared" ca="1" si="33"/>
        <v>3</v>
      </c>
      <c r="T46" s="48">
        <f t="shared" ca="1" si="33"/>
        <v>3</v>
      </c>
      <c r="U46" s="48">
        <f t="shared" ca="1" si="33"/>
        <v>3</v>
      </c>
      <c r="V46" s="48">
        <f t="shared" ca="1" si="33"/>
        <v>3</v>
      </c>
      <c r="W46" s="48">
        <f t="shared" ca="1" si="33"/>
        <v>3</v>
      </c>
      <c r="X46" s="48">
        <f t="shared" ca="1" si="33"/>
        <v>3</v>
      </c>
      <c r="Y46" s="48">
        <f t="shared" ca="1" si="33"/>
        <v>2</v>
      </c>
      <c r="Z46" s="48">
        <f t="shared" ca="1" si="34"/>
        <v>3</v>
      </c>
      <c r="AA46" s="48">
        <f t="shared" ca="1" si="34"/>
        <v>2</v>
      </c>
      <c r="AB46" s="48">
        <f t="shared" ca="1" si="34"/>
        <v>3</v>
      </c>
      <c r="AC46" s="48">
        <f t="shared" ca="1" si="34"/>
        <v>2</v>
      </c>
      <c r="AD46" s="48">
        <f t="shared" ca="1" si="34"/>
        <v>2</v>
      </c>
      <c r="AE46" s="48">
        <f t="shared" ca="1" si="34"/>
        <v>2</v>
      </c>
      <c r="AF46" s="48">
        <f t="shared" ca="1" si="34"/>
        <v>2</v>
      </c>
      <c r="AG46" s="48">
        <f t="shared" ca="1" si="34"/>
        <v>3</v>
      </c>
      <c r="AH46" s="48">
        <f t="shared" ca="1" si="34"/>
        <v>3</v>
      </c>
      <c r="AI46" s="48">
        <f t="shared" ca="1" si="34"/>
        <v>2</v>
      </c>
      <c r="AJ46" s="48">
        <f t="shared" ca="1" si="35"/>
        <v>3</v>
      </c>
      <c r="AK46" s="48">
        <f t="shared" ca="1" si="35"/>
        <v>3</v>
      </c>
      <c r="AL46" s="48">
        <f t="shared" ca="1" si="35"/>
        <v>2</v>
      </c>
      <c r="AM46" s="48">
        <f t="shared" ca="1" si="35"/>
        <v>2</v>
      </c>
      <c r="AN46" s="48">
        <f t="shared" ca="1" si="35"/>
        <v>3</v>
      </c>
      <c r="AO46" s="48">
        <f t="shared" ca="1" si="35"/>
        <v>3</v>
      </c>
      <c r="AP46" s="48">
        <f t="shared" ca="1" si="35"/>
        <v>2</v>
      </c>
      <c r="AQ46" s="48">
        <f t="shared" ca="1" si="35"/>
        <v>2</v>
      </c>
      <c r="AR46" s="48">
        <f t="shared" ca="1" si="35"/>
        <v>3</v>
      </c>
      <c r="AS46" s="48">
        <f t="shared" ca="1" si="35"/>
        <v>2</v>
      </c>
      <c r="AT46" s="48">
        <f t="shared" ca="1" si="36"/>
        <v>2</v>
      </c>
      <c r="AU46" s="48">
        <f t="shared" ca="1" si="36"/>
        <v>3</v>
      </c>
      <c r="AV46" s="48">
        <f t="shared" ca="1" si="36"/>
        <v>2</v>
      </c>
      <c r="AW46" s="48">
        <f t="shared" ca="1" si="36"/>
        <v>2</v>
      </c>
      <c r="AX46" s="48">
        <f t="shared" ca="1" si="36"/>
        <v>2</v>
      </c>
      <c r="AY46" s="48">
        <f t="shared" ca="1" si="36"/>
        <v>2</v>
      </c>
      <c r="AZ46" s="48">
        <f t="shared" ca="1" si="36"/>
        <v>2</v>
      </c>
      <c r="BA46" s="48">
        <f t="shared" ca="1" si="36"/>
        <v>3</v>
      </c>
      <c r="BB46" s="48">
        <f t="shared" ca="1" si="36"/>
        <v>2</v>
      </c>
      <c r="BC46" s="48">
        <f t="shared" ca="1" si="36"/>
        <v>3</v>
      </c>
      <c r="BD46" s="48">
        <f t="shared" ca="1" si="37"/>
        <v>3</v>
      </c>
      <c r="BE46" s="48">
        <f t="shared" ca="1" si="37"/>
        <v>3</v>
      </c>
      <c r="BF46" s="48">
        <f t="shared" ca="1" si="37"/>
        <v>3</v>
      </c>
      <c r="BG46" s="48">
        <f t="shared" ca="1" si="37"/>
        <v>2</v>
      </c>
      <c r="BH46" s="48">
        <f t="shared" ca="1" si="37"/>
        <v>3</v>
      </c>
      <c r="BI46" s="48">
        <f t="shared" ca="1" si="37"/>
        <v>2</v>
      </c>
      <c r="BJ46" s="48">
        <f t="shared" ca="1" si="37"/>
        <v>2</v>
      </c>
      <c r="BK46" s="48">
        <f t="shared" ca="1" si="37"/>
        <v>2</v>
      </c>
      <c r="BL46" s="48">
        <f t="shared" ca="1" si="37"/>
        <v>3</v>
      </c>
      <c r="BM46" s="48">
        <f t="shared" ca="1" si="37"/>
        <v>2</v>
      </c>
      <c r="BN46" s="48">
        <f t="shared" ca="1" si="37"/>
        <v>3</v>
      </c>
      <c r="BO46" s="48">
        <f t="shared" ca="1" si="37"/>
        <v>3</v>
      </c>
    </row>
    <row r="47" spans="1:67" x14ac:dyDescent="0.25">
      <c r="A47" s="48">
        <v>46</v>
      </c>
      <c r="B47" s="48">
        <f t="shared" ca="1" si="0"/>
        <v>15</v>
      </c>
      <c r="C47" s="48">
        <f ca="1">SUM($P47:S47)</f>
        <v>9</v>
      </c>
      <c r="D47" s="48">
        <f t="shared" ca="1" si="6"/>
        <v>20</v>
      </c>
      <c r="E47" s="48">
        <f t="shared" ca="1" si="7"/>
        <v>30</v>
      </c>
      <c r="F47" s="48">
        <f t="shared" ca="1" si="8"/>
        <v>39</v>
      </c>
      <c r="G47" s="48">
        <f t="shared" ca="1" si="9"/>
        <v>47</v>
      </c>
      <c r="H47" s="48">
        <f t="shared" ca="1" si="10"/>
        <v>56</v>
      </c>
      <c r="I47" s="48">
        <f t="shared" ca="1" si="11"/>
        <v>67</v>
      </c>
      <c r="J47" s="48">
        <f t="shared" ca="1" si="12"/>
        <v>78</v>
      </c>
      <c r="K47" s="48">
        <f t="shared" ca="1" si="13"/>
        <v>89</v>
      </c>
      <c r="L47" s="48">
        <f t="shared" ca="1" si="14"/>
        <v>99</v>
      </c>
      <c r="M47" s="48">
        <f t="shared" ca="1" si="15"/>
        <v>108</v>
      </c>
      <c r="N47" s="48">
        <f t="shared" ca="1" si="16"/>
        <v>118</v>
      </c>
      <c r="O47" s="48">
        <f t="shared" ca="1" si="17"/>
        <v>128</v>
      </c>
      <c r="P47" s="48">
        <f t="shared" ca="1" si="33"/>
        <v>3</v>
      </c>
      <c r="Q47" s="48">
        <f t="shared" ca="1" si="33"/>
        <v>2</v>
      </c>
      <c r="R47" s="48">
        <f t="shared" ca="1" si="33"/>
        <v>2</v>
      </c>
      <c r="S47" s="48">
        <f t="shared" ca="1" si="33"/>
        <v>2</v>
      </c>
      <c r="T47" s="48">
        <f t="shared" ca="1" si="33"/>
        <v>3</v>
      </c>
      <c r="U47" s="48">
        <f t="shared" ca="1" si="33"/>
        <v>3</v>
      </c>
      <c r="V47" s="48">
        <f t="shared" ca="1" si="33"/>
        <v>2</v>
      </c>
      <c r="W47" s="48">
        <f t="shared" ca="1" si="33"/>
        <v>3</v>
      </c>
      <c r="X47" s="48">
        <f t="shared" ca="1" si="33"/>
        <v>3</v>
      </c>
      <c r="Y47" s="48">
        <f t="shared" ca="1" si="33"/>
        <v>2</v>
      </c>
      <c r="Z47" s="48">
        <f t="shared" ca="1" si="34"/>
        <v>2</v>
      </c>
      <c r="AA47" s="48">
        <f t="shared" ca="1" si="34"/>
        <v>3</v>
      </c>
      <c r="AB47" s="48">
        <f t="shared" ca="1" si="34"/>
        <v>2</v>
      </c>
      <c r="AC47" s="48">
        <f t="shared" ca="1" si="34"/>
        <v>3</v>
      </c>
      <c r="AD47" s="48">
        <f t="shared" ca="1" si="34"/>
        <v>2</v>
      </c>
      <c r="AE47" s="48">
        <f t="shared" ca="1" si="34"/>
        <v>2</v>
      </c>
      <c r="AF47" s="48">
        <f t="shared" ca="1" si="34"/>
        <v>2</v>
      </c>
      <c r="AG47" s="48">
        <f t="shared" ca="1" si="34"/>
        <v>2</v>
      </c>
      <c r="AH47" s="48">
        <f t="shared" ca="1" si="34"/>
        <v>2</v>
      </c>
      <c r="AI47" s="48">
        <f t="shared" ca="1" si="34"/>
        <v>2</v>
      </c>
      <c r="AJ47" s="48">
        <f t="shared" ca="1" si="35"/>
        <v>2</v>
      </c>
      <c r="AK47" s="48">
        <f t="shared" ca="1" si="35"/>
        <v>2</v>
      </c>
      <c r="AL47" s="48">
        <f t="shared" ca="1" si="35"/>
        <v>2</v>
      </c>
      <c r="AM47" s="48">
        <f t="shared" ca="1" si="35"/>
        <v>3</v>
      </c>
      <c r="AN47" s="48">
        <f t="shared" ca="1" si="35"/>
        <v>3</v>
      </c>
      <c r="AO47" s="48">
        <f t="shared" ca="1" si="35"/>
        <v>3</v>
      </c>
      <c r="AP47" s="48">
        <f t="shared" ca="1" si="35"/>
        <v>3</v>
      </c>
      <c r="AQ47" s="48">
        <f t="shared" ca="1" si="35"/>
        <v>2</v>
      </c>
      <c r="AR47" s="48">
        <f t="shared" ca="1" si="35"/>
        <v>3</v>
      </c>
      <c r="AS47" s="48">
        <f t="shared" ca="1" si="35"/>
        <v>3</v>
      </c>
      <c r="AT47" s="48">
        <f t="shared" ca="1" si="36"/>
        <v>2</v>
      </c>
      <c r="AU47" s="48">
        <f t="shared" ca="1" si="36"/>
        <v>3</v>
      </c>
      <c r="AV47" s="48">
        <f t="shared" ca="1" si="36"/>
        <v>3</v>
      </c>
      <c r="AW47" s="48">
        <f t="shared" ca="1" si="36"/>
        <v>3</v>
      </c>
      <c r="AX47" s="48">
        <f t="shared" ca="1" si="36"/>
        <v>3</v>
      </c>
      <c r="AY47" s="48">
        <f t="shared" ca="1" si="36"/>
        <v>2</v>
      </c>
      <c r="AZ47" s="48">
        <f t="shared" ca="1" si="36"/>
        <v>2</v>
      </c>
      <c r="BA47" s="48">
        <f t="shared" ca="1" si="36"/>
        <v>3</v>
      </c>
      <c r="BB47" s="48">
        <f t="shared" ca="1" si="36"/>
        <v>2</v>
      </c>
      <c r="BC47" s="48">
        <f t="shared" ca="1" si="36"/>
        <v>3</v>
      </c>
      <c r="BD47" s="48">
        <f t="shared" ca="1" si="37"/>
        <v>2</v>
      </c>
      <c r="BE47" s="48">
        <f t="shared" ca="1" si="37"/>
        <v>2</v>
      </c>
      <c r="BF47" s="48">
        <f t="shared" ca="1" si="37"/>
        <v>2</v>
      </c>
      <c r="BG47" s="48">
        <f t="shared" ca="1" si="37"/>
        <v>3</v>
      </c>
      <c r="BH47" s="48">
        <f t="shared" ca="1" si="37"/>
        <v>2</v>
      </c>
      <c r="BI47" s="48">
        <f t="shared" ca="1" si="37"/>
        <v>3</v>
      </c>
      <c r="BJ47" s="48">
        <f t="shared" ca="1" si="37"/>
        <v>3</v>
      </c>
      <c r="BK47" s="48">
        <f t="shared" ca="1" si="37"/>
        <v>2</v>
      </c>
      <c r="BL47" s="48">
        <f t="shared" ca="1" si="37"/>
        <v>2</v>
      </c>
      <c r="BM47" s="48">
        <f t="shared" ca="1" si="37"/>
        <v>3</v>
      </c>
      <c r="BN47" s="48">
        <f t="shared" ca="1" si="37"/>
        <v>3</v>
      </c>
      <c r="BO47" s="48">
        <f t="shared" ca="1" si="37"/>
        <v>2</v>
      </c>
    </row>
    <row r="48" spans="1:67" x14ac:dyDescent="0.25">
      <c r="A48" s="48">
        <v>47</v>
      </c>
      <c r="B48" s="48">
        <f t="shared" ca="1" si="0"/>
        <v>17</v>
      </c>
      <c r="C48" s="48">
        <f ca="1">SUM($P48:S48)</f>
        <v>11</v>
      </c>
      <c r="D48" s="48">
        <f t="shared" ca="1" si="6"/>
        <v>22</v>
      </c>
      <c r="E48" s="48">
        <f t="shared" ca="1" si="7"/>
        <v>32</v>
      </c>
      <c r="F48" s="48">
        <f t="shared" ca="1" si="8"/>
        <v>40</v>
      </c>
      <c r="G48" s="48">
        <f t="shared" ca="1" si="9"/>
        <v>50</v>
      </c>
      <c r="H48" s="48">
        <f t="shared" ca="1" si="10"/>
        <v>60</v>
      </c>
      <c r="I48" s="48">
        <f t="shared" ca="1" si="11"/>
        <v>70</v>
      </c>
      <c r="J48" s="48">
        <f t="shared" ca="1" si="12"/>
        <v>80</v>
      </c>
      <c r="K48" s="48">
        <f t="shared" ca="1" si="13"/>
        <v>91</v>
      </c>
      <c r="L48" s="48">
        <f t="shared" ca="1" si="14"/>
        <v>100</v>
      </c>
      <c r="M48" s="48">
        <f t="shared" ca="1" si="15"/>
        <v>111</v>
      </c>
      <c r="N48" s="48">
        <f t="shared" ca="1" si="16"/>
        <v>122</v>
      </c>
      <c r="O48" s="48">
        <f t="shared" ca="1" si="17"/>
        <v>131</v>
      </c>
      <c r="P48" s="48">
        <f t="shared" ca="1" si="33"/>
        <v>3</v>
      </c>
      <c r="Q48" s="48">
        <f t="shared" ca="1" si="33"/>
        <v>3</v>
      </c>
      <c r="R48" s="48">
        <f t="shared" ca="1" si="33"/>
        <v>2</v>
      </c>
      <c r="S48" s="48">
        <f t="shared" ca="1" si="33"/>
        <v>3</v>
      </c>
      <c r="T48" s="48">
        <f t="shared" ca="1" si="33"/>
        <v>3</v>
      </c>
      <c r="U48" s="48">
        <f t="shared" ca="1" si="33"/>
        <v>3</v>
      </c>
      <c r="V48" s="48">
        <f t="shared" ca="1" si="33"/>
        <v>2</v>
      </c>
      <c r="W48" s="48">
        <f t="shared" ca="1" si="33"/>
        <v>3</v>
      </c>
      <c r="X48" s="48">
        <f t="shared" ca="1" si="33"/>
        <v>3</v>
      </c>
      <c r="Y48" s="48">
        <f t="shared" ca="1" si="33"/>
        <v>3</v>
      </c>
      <c r="Z48" s="48">
        <f t="shared" ca="1" si="34"/>
        <v>2</v>
      </c>
      <c r="AA48" s="48">
        <f t="shared" ca="1" si="34"/>
        <v>2</v>
      </c>
      <c r="AB48" s="48">
        <f t="shared" ca="1" si="34"/>
        <v>2</v>
      </c>
      <c r="AC48" s="48">
        <f t="shared" ca="1" si="34"/>
        <v>2</v>
      </c>
      <c r="AD48" s="48">
        <f t="shared" ca="1" si="34"/>
        <v>2</v>
      </c>
      <c r="AE48" s="48">
        <f t="shared" ca="1" si="34"/>
        <v>2</v>
      </c>
      <c r="AF48" s="48">
        <f t="shared" ca="1" si="34"/>
        <v>3</v>
      </c>
      <c r="AG48" s="48">
        <f t="shared" ca="1" si="34"/>
        <v>2</v>
      </c>
      <c r="AH48" s="48">
        <f t="shared" ca="1" si="34"/>
        <v>2</v>
      </c>
      <c r="AI48" s="48">
        <f t="shared" ca="1" si="34"/>
        <v>3</v>
      </c>
      <c r="AJ48" s="48">
        <f t="shared" ca="1" si="35"/>
        <v>2</v>
      </c>
      <c r="AK48" s="48">
        <f t="shared" ca="1" si="35"/>
        <v>3</v>
      </c>
      <c r="AL48" s="48">
        <f t="shared" ca="1" si="35"/>
        <v>2</v>
      </c>
      <c r="AM48" s="48">
        <f t="shared" ca="1" si="35"/>
        <v>3</v>
      </c>
      <c r="AN48" s="48">
        <f t="shared" ca="1" si="35"/>
        <v>3</v>
      </c>
      <c r="AO48" s="48">
        <f t="shared" ca="1" si="35"/>
        <v>3</v>
      </c>
      <c r="AP48" s="48">
        <f t="shared" ca="1" si="35"/>
        <v>2</v>
      </c>
      <c r="AQ48" s="48">
        <f t="shared" ca="1" si="35"/>
        <v>2</v>
      </c>
      <c r="AR48" s="48">
        <f t="shared" ca="1" si="35"/>
        <v>3</v>
      </c>
      <c r="AS48" s="48">
        <f t="shared" ca="1" si="35"/>
        <v>2</v>
      </c>
      <c r="AT48" s="48">
        <f t="shared" ca="1" si="36"/>
        <v>2</v>
      </c>
      <c r="AU48" s="48">
        <f t="shared" ca="1" si="36"/>
        <v>3</v>
      </c>
      <c r="AV48" s="48">
        <f t="shared" ca="1" si="36"/>
        <v>3</v>
      </c>
      <c r="AW48" s="48">
        <f t="shared" ca="1" si="36"/>
        <v>3</v>
      </c>
      <c r="AX48" s="48">
        <f t="shared" ca="1" si="36"/>
        <v>2</v>
      </c>
      <c r="AY48" s="48">
        <f t="shared" ca="1" si="36"/>
        <v>3</v>
      </c>
      <c r="AZ48" s="48">
        <f t="shared" ca="1" si="36"/>
        <v>2</v>
      </c>
      <c r="BA48" s="48">
        <f t="shared" ca="1" si="36"/>
        <v>2</v>
      </c>
      <c r="BB48" s="48">
        <f t="shared" ca="1" si="36"/>
        <v>2</v>
      </c>
      <c r="BC48" s="48">
        <f t="shared" ca="1" si="36"/>
        <v>3</v>
      </c>
      <c r="BD48" s="48">
        <f t="shared" ca="1" si="37"/>
        <v>3</v>
      </c>
      <c r="BE48" s="48">
        <f t="shared" ca="1" si="37"/>
        <v>3</v>
      </c>
      <c r="BF48" s="48">
        <f t="shared" ca="1" si="37"/>
        <v>2</v>
      </c>
      <c r="BG48" s="48">
        <f t="shared" ca="1" si="37"/>
        <v>3</v>
      </c>
      <c r="BH48" s="48">
        <f t="shared" ca="1" si="37"/>
        <v>3</v>
      </c>
      <c r="BI48" s="48">
        <f t="shared" ca="1" si="37"/>
        <v>2</v>
      </c>
      <c r="BJ48" s="48">
        <f t="shared" ca="1" si="37"/>
        <v>3</v>
      </c>
      <c r="BK48" s="48">
        <f t="shared" ca="1" si="37"/>
        <v>3</v>
      </c>
      <c r="BL48" s="48">
        <f t="shared" ca="1" si="37"/>
        <v>2</v>
      </c>
      <c r="BM48" s="48">
        <f t="shared" ca="1" si="37"/>
        <v>3</v>
      </c>
      <c r="BN48" s="48">
        <f t="shared" ca="1" si="37"/>
        <v>2</v>
      </c>
      <c r="BO48" s="48">
        <f t="shared" ca="1" si="37"/>
        <v>2</v>
      </c>
    </row>
    <row r="49" spans="1:67" x14ac:dyDescent="0.25">
      <c r="A49" s="48">
        <v>48</v>
      </c>
      <c r="B49" s="48">
        <f t="shared" ca="1" si="0"/>
        <v>16</v>
      </c>
      <c r="C49" s="48">
        <f ca="1">SUM($P49:S49)</f>
        <v>11</v>
      </c>
      <c r="D49" s="48">
        <f t="shared" ca="1" si="6"/>
        <v>21</v>
      </c>
      <c r="E49" s="48">
        <f t="shared" ca="1" si="7"/>
        <v>31</v>
      </c>
      <c r="F49" s="48">
        <f t="shared" ca="1" si="8"/>
        <v>42</v>
      </c>
      <c r="G49" s="48">
        <f t="shared" ca="1" si="9"/>
        <v>51</v>
      </c>
      <c r="H49" s="48">
        <f t="shared" ca="1" si="10"/>
        <v>62</v>
      </c>
      <c r="I49" s="48">
        <f t="shared" ca="1" si="11"/>
        <v>72</v>
      </c>
      <c r="J49" s="48">
        <f t="shared" ca="1" si="12"/>
        <v>82</v>
      </c>
      <c r="K49" s="48">
        <f t="shared" ca="1" si="13"/>
        <v>92</v>
      </c>
      <c r="L49" s="48">
        <f t="shared" ca="1" si="14"/>
        <v>102</v>
      </c>
      <c r="M49" s="48">
        <f t="shared" ca="1" si="15"/>
        <v>111</v>
      </c>
      <c r="N49" s="48">
        <f t="shared" ca="1" si="16"/>
        <v>121</v>
      </c>
      <c r="O49" s="48">
        <f t="shared" ca="1" si="17"/>
        <v>130</v>
      </c>
      <c r="P49" s="48">
        <f t="shared" ca="1" si="33"/>
        <v>2</v>
      </c>
      <c r="Q49" s="48">
        <f t="shared" ca="1" si="33"/>
        <v>3</v>
      </c>
      <c r="R49" s="48">
        <f t="shared" ca="1" si="33"/>
        <v>3</v>
      </c>
      <c r="S49" s="48">
        <f t="shared" ca="1" si="33"/>
        <v>3</v>
      </c>
      <c r="T49" s="48">
        <f t="shared" ca="1" si="33"/>
        <v>3</v>
      </c>
      <c r="U49" s="48">
        <f t="shared" ca="1" si="33"/>
        <v>2</v>
      </c>
      <c r="V49" s="48">
        <f t="shared" ca="1" si="33"/>
        <v>3</v>
      </c>
      <c r="W49" s="48">
        <f t="shared" ca="1" si="33"/>
        <v>2</v>
      </c>
      <c r="X49" s="48">
        <f t="shared" ca="1" si="33"/>
        <v>2</v>
      </c>
      <c r="Y49" s="48">
        <f t="shared" ca="1" si="33"/>
        <v>3</v>
      </c>
      <c r="Z49" s="48">
        <f t="shared" ca="1" si="34"/>
        <v>3</v>
      </c>
      <c r="AA49" s="48">
        <f t="shared" ca="1" si="34"/>
        <v>2</v>
      </c>
      <c r="AB49" s="48">
        <f t="shared" ca="1" si="34"/>
        <v>3</v>
      </c>
      <c r="AC49" s="48">
        <f t="shared" ca="1" si="34"/>
        <v>3</v>
      </c>
      <c r="AD49" s="48">
        <f t="shared" ca="1" si="34"/>
        <v>2</v>
      </c>
      <c r="AE49" s="48">
        <f t="shared" ca="1" si="34"/>
        <v>3</v>
      </c>
      <c r="AF49" s="48">
        <f t="shared" ca="1" si="34"/>
        <v>2</v>
      </c>
      <c r="AG49" s="48">
        <f t="shared" ca="1" si="34"/>
        <v>2</v>
      </c>
      <c r="AH49" s="48">
        <f t="shared" ca="1" si="34"/>
        <v>3</v>
      </c>
      <c r="AI49" s="48">
        <f t="shared" ca="1" si="34"/>
        <v>2</v>
      </c>
      <c r="AJ49" s="48">
        <f t="shared" ca="1" si="35"/>
        <v>2</v>
      </c>
      <c r="AK49" s="48">
        <f t="shared" ca="1" si="35"/>
        <v>3</v>
      </c>
      <c r="AL49" s="48">
        <f t="shared" ca="1" si="35"/>
        <v>3</v>
      </c>
      <c r="AM49" s="48">
        <f t="shared" ca="1" si="35"/>
        <v>3</v>
      </c>
      <c r="AN49" s="48">
        <f t="shared" ca="1" si="35"/>
        <v>2</v>
      </c>
      <c r="AO49" s="48">
        <f t="shared" ca="1" si="35"/>
        <v>3</v>
      </c>
      <c r="AP49" s="48">
        <f t="shared" ca="1" si="35"/>
        <v>2</v>
      </c>
      <c r="AQ49" s="48">
        <f t="shared" ca="1" si="35"/>
        <v>3</v>
      </c>
      <c r="AR49" s="48">
        <f t="shared" ca="1" si="35"/>
        <v>2</v>
      </c>
      <c r="AS49" s="48">
        <f t="shared" ca="1" si="35"/>
        <v>2</v>
      </c>
      <c r="AT49" s="48">
        <f t="shared" ca="1" si="36"/>
        <v>3</v>
      </c>
      <c r="AU49" s="48">
        <f t="shared" ca="1" si="36"/>
        <v>3</v>
      </c>
      <c r="AV49" s="48">
        <f t="shared" ca="1" si="36"/>
        <v>2</v>
      </c>
      <c r="AW49" s="48">
        <f t="shared" ca="1" si="36"/>
        <v>2</v>
      </c>
      <c r="AX49" s="48">
        <f t="shared" ca="1" si="36"/>
        <v>3</v>
      </c>
      <c r="AY49" s="48">
        <f t="shared" ca="1" si="36"/>
        <v>3</v>
      </c>
      <c r="AZ49" s="48">
        <f t="shared" ca="1" si="36"/>
        <v>3</v>
      </c>
      <c r="BA49" s="48">
        <f t="shared" ca="1" si="36"/>
        <v>3</v>
      </c>
      <c r="BB49" s="48">
        <f t="shared" ca="1" si="36"/>
        <v>2</v>
      </c>
      <c r="BC49" s="48">
        <f t="shared" ca="1" si="36"/>
        <v>2</v>
      </c>
      <c r="BD49" s="48">
        <f t="shared" ca="1" si="37"/>
        <v>2</v>
      </c>
      <c r="BE49" s="48">
        <f t="shared" ca="1" si="37"/>
        <v>3</v>
      </c>
      <c r="BF49" s="48">
        <f t="shared" ca="1" si="37"/>
        <v>2</v>
      </c>
      <c r="BG49" s="48">
        <f t="shared" ca="1" si="37"/>
        <v>2</v>
      </c>
      <c r="BH49" s="48">
        <f t="shared" ca="1" si="37"/>
        <v>3</v>
      </c>
      <c r="BI49" s="48">
        <f t="shared" ca="1" si="37"/>
        <v>2</v>
      </c>
      <c r="BJ49" s="48">
        <f t="shared" ca="1" si="37"/>
        <v>3</v>
      </c>
      <c r="BK49" s="48">
        <f t="shared" ca="1" si="37"/>
        <v>2</v>
      </c>
      <c r="BL49" s="48">
        <f t="shared" ca="1" si="37"/>
        <v>2</v>
      </c>
      <c r="BM49" s="48">
        <f t="shared" ca="1" si="37"/>
        <v>2</v>
      </c>
      <c r="BN49" s="48">
        <f t="shared" ca="1" si="37"/>
        <v>2</v>
      </c>
      <c r="BO49" s="48">
        <f t="shared" ca="1" si="37"/>
        <v>3</v>
      </c>
    </row>
    <row r="50" spans="1:67" x14ac:dyDescent="0.25">
      <c r="A50" s="48">
        <v>49</v>
      </c>
      <c r="B50" s="48">
        <f t="shared" ca="1" si="0"/>
        <v>14</v>
      </c>
      <c r="C50" s="48">
        <f ca="1">SUM($P50:S50)</f>
        <v>9</v>
      </c>
      <c r="D50" s="48">
        <f t="shared" ca="1" si="6"/>
        <v>20</v>
      </c>
      <c r="E50" s="48">
        <f t="shared" ca="1" si="7"/>
        <v>30</v>
      </c>
      <c r="F50" s="48">
        <f t="shared" ca="1" si="8"/>
        <v>39</v>
      </c>
      <c r="G50" s="48">
        <f t="shared" ca="1" si="9"/>
        <v>49</v>
      </c>
      <c r="H50" s="48">
        <f t="shared" ca="1" si="10"/>
        <v>59</v>
      </c>
      <c r="I50" s="48">
        <f t="shared" ca="1" si="11"/>
        <v>69</v>
      </c>
      <c r="J50" s="48">
        <f t="shared" ca="1" si="12"/>
        <v>78</v>
      </c>
      <c r="K50" s="48">
        <f t="shared" ca="1" si="13"/>
        <v>90</v>
      </c>
      <c r="L50" s="48">
        <f t="shared" ca="1" si="14"/>
        <v>99</v>
      </c>
      <c r="M50" s="48">
        <f t="shared" ca="1" si="15"/>
        <v>111</v>
      </c>
      <c r="N50" s="48">
        <f t="shared" ca="1" si="16"/>
        <v>120</v>
      </c>
      <c r="O50" s="48">
        <f t="shared" ca="1" si="17"/>
        <v>130</v>
      </c>
      <c r="P50" s="48">
        <f t="shared" ca="1" si="33"/>
        <v>2</v>
      </c>
      <c r="Q50" s="48">
        <f t="shared" ca="1" si="33"/>
        <v>2</v>
      </c>
      <c r="R50" s="48">
        <f t="shared" ca="1" si="33"/>
        <v>3</v>
      </c>
      <c r="S50" s="48">
        <f t="shared" ca="1" si="33"/>
        <v>2</v>
      </c>
      <c r="T50" s="48">
        <f t="shared" ca="1" si="33"/>
        <v>3</v>
      </c>
      <c r="U50" s="48">
        <f t="shared" ca="1" si="33"/>
        <v>2</v>
      </c>
      <c r="V50" s="48">
        <f t="shared" ca="1" si="33"/>
        <v>3</v>
      </c>
      <c r="W50" s="48">
        <f t="shared" ca="1" si="33"/>
        <v>3</v>
      </c>
      <c r="X50" s="48">
        <f t="shared" ca="1" si="33"/>
        <v>3</v>
      </c>
      <c r="Y50" s="48">
        <f t="shared" ca="1" si="33"/>
        <v>2</v>
      </c>
      <c r="Z50" s="48">
        <f t="shared" ca="1" si="34"/>
        <v>3</v>
      </c>
      <c r="AA50" s="48">
        <f t="shared" ca="1" si="34"/>
        <v>2</v>
      </c>
      <c r="AB50" s="48">
        <f t="shared" ca="1" si="34"/>
        <v>2</v>
      </c>
      <c r="AC50" s="48">
        <f t="shared" ca="1" si="34"/>
        <v>2</v>
      </c>
      <c r="AD50" s="48">
        <f t="shared" ca="1" si="34"/>
        <v>2</v>
      </c>
      <c r="AE50" s="48">
        <f t="shared" ca="1" si="34"/>
        <v>3</v>
      </c>
      <c r="AF50" s="48">
        <f t="shared" ca="1" si="34"/>
        <v>3</v>
      </c>
      <c r="AG50" s="48">
        <f t="shared" ca="1" si="34"/>
        <v>2</v>
      </c>
      <c r="AH50" s="48">
        <f t="shared" ca="1" si="34"/>
        <v>3</v>
      </c>
      <c r="AI50" s="48">
        <f t="shared" ca="1" si="34"/>
        <v>2</v>
      </c>
      <c r="AJ50" s="48">
        <f t="shared" ca="1" si="35"/>
        <v>3</v>
      </c>
      <c r="AK50" s="48">
        <f t="shared" ca="1" si="35"/>
        <v>3</v>
      </c>
      <c r="AL50" s="48">
        <f t="shared" ca="1" si="35"/>
        <v>2</v>
      </c>
      <c r="AM50" s="48">
        <f t="shared" ca="1" si="35"/>
        <v>2</v>
      </c>
      <c r="AN50" s="48">
        <f t="shared" ca="1" si="35"/>
        <v>2</v>
      </c>
      <c r="AO50" s="48">
        <f t="shared" ca="1" si="35"/>
        <v>2</v>
      </c>
      <c r="AP50" s="48">
        <f t="shared" ca="1" si="35"/>
        <v>3</v>
      </c>
      <c r="AQ50" s="48">
        <f t="shared" ca="1" si="35"/>
        <v>3</v>
      </c>
      <c r="AR50" s="48">
        <f t="shared" ca="1" si="35"/>
        <v>3</v>
      </c>
      <c r="AS50" s="48">
        <f t="shared" ca="1" si="35"/>
        <v>2</v>
      </c>
      <c r="AT50" s="48">
        <f t="shared" ca="1" si="36"/>
        <v>2</v>
      </c>
      <c r="AU50" s="48">
        <f t="shared" ca="1" si="36"/>
        <v>2</v>
      </c>
      <c r="AV50" s="48">
        <f t="shared" ca="1" si="36"/>
        <v>3</v>
      </c>
      <c r="AW50" s="48">
        <f t="shared" ca="1" si="36"/>
        <v>3</v>
      </c>
      <c r="AX50" s="48">
        <f t="shared" ca="1" si="36"/>
        <v>3</v>
      </c>
      <c r="AY50" s="48">
        <f t="shared" ca="1" si="36"/>
        <v>3</v>
      </c>
      <c r="AZ50" s="48">
        <f t="shared" ca="1" si="36"/>
        <v>2</v>
      </c>
      <c r="BA50" s="48">
        <f t="shared" ca="1" si="36"/>
        <v>2</v>
      </c>
      <c r="BB50" s="48">
        <f t="shared" ca="1" si="36"/>
        <v>2</v>
      </c>
      <c r="BC50" s="48">
        <f t="shared" ca="1" si="36"/>
        <v>3</v>
      </c>
      <c r="BD50" s="48">
        <f t="shared" ca="1" si="37"/>
        <v>3</v>
      </c>
      <c r="BE50" s="48">
        <f t="shared" ca="1" si="37"/>
        <v>3</v>
      </c>
      <c r="BF50" s="48">
        <f t="shared" ca="1" si="37"/>
        <v>3</v>
      </c>
      <c r="BG50" s="48">
        <f t="shared" ca="1" si="37"/>
        <v>3</v>
      </c>
      <c r="BH50" s="48">
        <f t="shared" ca="1" si="37"/>
        <v>2</v>
      </c>
      <c r="BI50" s="48">
        <f t="shared" ca="1" si="37"/>
        <v>2</v>
      </c>
      <c r="BJ50" s="48">
        <f t="shared" ca="1" si="37"/>
        <v>2</v>
      </c>
      <c r="BK50" s="48">
        <f t="shared" ca="1" si="37"/>
        <v>3</v>
      </c>
      <c r="BL50" s="48">
        <f t="shared" ca="1" si="37"/>
        <v>2</v>
      </c>
      <c r="BM50" s="48">
        <f t="shared" ca="1" si="37"/>
        <v>3</v>
      </c>
      <c r="BN50" s="48">
        <f t="shared" ca="1" si="37"/>
        <v>3</v>
      </c>
      <c r="BO50" s="48">
        <f t="shared" ca="1" si="37"/>
        <v>2</v>
      </c>
    </row>
    <row r="51" spans="1:67" x14ac:dyDescent="0.25">
      <c r="A51" s="48">
        <v>50</v>
      </c>
      <c r="B51" s="48">
        <f t="shared" ca="1" si="0"/>
        <v>14</v>
      </c>
      <c r="C51" s="48">
        <f ca="1">SUM($P51:S51)</f>
        <v>10</v>
      </c>
      <c r="D51" s="48">
        <f t="shared" ca="1" si="6"/>
        <v>19</v>
      </c>
      <c r="E51" s="48">
        <f t="shared" ca="1" si="7"/>
        <v>30</v>
      </c>
      <c r="F51" s="48">
        <f t="shared" ca="1" si="8"/>
        <v>39</v>
      </c>
      <c r="G51" s="48">
        <f t="shared" ca="1" si="9"/>
        <v>48</v>
      </c>
      <c r="H51" s="48">
        <f t="shared" ca="1" si="10"/>
        <v>57</v>
      </c>
      <c r="I51" s="48">
        <f t="shared" ca="1" si="11"/>
        <v>66</v>
      </c>
      <c r="J51" s="48">
        <f t="shared" ca="1" si="12"/>
        <v>76</v>
      </c>
      <c r="K51" s="48">
        <f t="shared" ca="1" si="13"/>
        <v>86</v>
      </c>
      <c r="L51" s="48">
        <f t="shared" ca="1" si="14"/>
        <v>95</v>
      </c>
      <c r="M51" s="48">
        <f t="shared" ca="1" si="15"/>
        <v>106</v>
      </c>
      <c r="N51" s="48">
        <f t="shared" ca="1" si="16"/>
        <v>116</v>
      </c>
      <c r="O51" s="48">
        <f t="shared" ca="1" si="17"/>
        <v>126</v>
      </c>
      <c r="P51" s="48">
        <f t="shared" ca="1" si="33"/>
        <v>2</v>
      </c>
      <c r="Q51" s="48">
        <f t="shared" ca="1" si="33"/>
        <v>3</v>
      </c>
      <c r="R51" s="48">
        <f t="shared" ca="1" si="33"/>
        <v>2</v>
      </c>
      <c r="S51" s="48">
        <f t="shared" ca="1" si="33"/>
        <v>3</v>
      </c>
      <c r="T51" s="48">
        <f t="shared" ca="1" si="33"/>
        <v>2</v>
      </c>
      <c r="U51" s="48">
        <f t="shared" ca="1" si="33"/>
        <v>2</v>
      </c>
      <c r="V51" s="48">
        <f t="shared" ca="1" si="33"/>
        <v>3</v>
      </c>
      <c r="W51" s="48">
        <f t="shared" ca="1" si="33"/>
        <v>2</v>
      </c>
      <c r="X51" s="48">
        <f t="shared" ca="1" si="33"/>
        <v>3</v>
      </c>
      <c r="Y51" s="48">
        <f t="shared" ca="1" si="33"/>
        <v>3</v>
      </c>
      <c r="Z51" s="48">
        <f t="shared" ca="1" si="34"/>
        <v>2</v>
      </c>
      <c r="AA51" s="48">
        <f t="shared" ca="1" si="34"/>
        <v>3</v>
      </c>
      <c r="AB51" s="48">
        <f t="shared" ca="1" si="34"/>
        <v>2</v>
      </c>
      <c r="AC51" s="48">
        <f t="shared" ca="1" si="34"/>
        <v>2</v>
      </c>
      <c r="AD51" s="48">
        <f t="shared" ca="1" si="34"/>
        <v>2</v>
      </c>
      <c r="AE51" s="48">
        <f t="shared" ca="1" si="34"/>
        <v>3</v>
      </c>
      <c r="AF51" s="48">
        <f t="shared" ca="1" si="34"/>
        <v>3</v>
      </c>
      <c r="AG51" s="48">
        <f t="shared" ca="1" si="34"/>
        <v>2</v>
      </c>
      <c r="AH51" s="48">
        <f t="shared" ca="1" si="34"/>
        <v>2</v>
      </c>
      <c r="AI51" s="48">
        <f t="shared" ca="1" si="34"/>
        <v>2</v>
      </c>
      <c r="AJ51" s="48">
        <f t="shared" ca="1" si="35"/>
        <v>2</v>
      </c>
      <c r="AK51" s="48">
        <f t="shared" ca="1" si="35"/>
        <v>2</v>
      </c>
      <c r="AL51" s="48">
        <f t="shared" ca="1" si="35"/>
        <v>3</v>
      </c>
      <c r="AM51" s="48">
        <f t="shared" ca="1" si="35"/>
        <v>2</v>
      </c>
      <c r="AN51" s="48">
        <f t="shared" ca="1" si="35"/>
        <v>2</v>
      </c>
      <c r="AO51" s="48">
        <f t="shared" ca="1" si="35"/>
        <v>2</v>
      </c>
      <c r="AP51" s="48">
        <f t="shared" ca="1" si="35"/>
        <v>2</v>
      </c>
      <c r="AQ51" s="48">
        <f t="shared" ca="1" si="35"/>
        <v>3</v>
      </c>
      <c r="AR51" s="48">
        <f t="shared" ca="1" si="35"/>
        <v>2</v>
      </c>
      <c r="AS51" s="48">
        <f t="shared" ca="1" si="35"/>
        <v>3</v>
      </c>
      <c r="AT51" s="48">
        <f t="shared" ca="1" si="36"/>
        <v>3</v>
      </c>
      <c r="AU51" s="48">
        <f t="shared" ca="1" si="36"/>
        <v>2</v>
      </c>
      <c r="AV51" s="48">
        <f t="shared" ca="1" si="36"/>
        <v>2</v>
      </c>
      <c r="AW51" s="48">
        <f t="shared" ca="1" si="36"/>
        <v>2</v>
      </c>
      <c r="AX51" s="48">
        <f t="shared" ca="1" si="36"/>
        <v>3</v>
      </c>
      <c r="AY51" s="48">
        <f t="shared" ca="1" si="36"/>
        <v>3</v>
      </c>
      <c r="AZ51" s="48">
        <f t="shared" ca="1" si="36"/>
        <v>2</v>
      </c>
      <c r="BA51" s="48">
        <f t="shared" ca="1" si="36"/>
        <v>2</v>
      </c>
      <c r="BB51" s="48">
        <f t="shared" ca="1" si="36"/>
        <v>3</v>
      </c>
      <c r="BC51" s="48">
        <f t="shared" ca="1" si="36"/>
        <v>2</v>
      </c>
      <c r="BD51" s="48">
        <f t="shared" ca="1" si="37"/>
        <v>2</v>
      </c>
      <c r="BE51" s="48">
        <f t="shared" ca="1" si="37"/>
        <v>3</v>
      </c>
      <c r="BF51" s="48">
        <f t="shared" ca="1" si="37"/>
        <v>3</v>
      </c>
      <c r="BG51" s="48">
        <f t="shared" ca="1" si="37"/>
        <v>3</v>
      </c>
      <c r="BH51" s="48">
        <f t="shared" ca="1" si="37"/>
        <v>3</v>
      </c>
      <c r="BI51" s="48">
        <f t="shared" ca="1" si="37"/>
        <v>2</v>
      </c>
      <c r="BJ51" s="48">
        <f t="shared" ca="1" si="37"/>
        <v>3</v>
      </c>
      <c r="BK51" s="48">
        <f t="shared" ca="1" si="37"/>
        <v>2</v>
      </c>
      <c r="BL51" s="48">
        <f t="shared" ca="1" si="37"/>
        <v>2</v>
      </c>
      <c r="BM51" s="48">
        <f t="shared" ca="1" si="37"/>
        <v>2</v>
      </c>
      <c r="BN51" s="48">
        <f t="shared" ca="1" si="37"/>
        <v>3</v>
      </c>
      <c r="BO51" s="48">
        <f t="shared" ca="1" si="37"/>
        <v>3</v>
      </c>
    </row>
    <row r="52" spans="1:67" x14ac:dyDescent="0.25">
      <c r="A52" s="48">
        <v>51</v>
      </c>
      <c r="B52" s="48">
        <f t="shared" ca="1" si="0"/>
        <v>12</v>
      </c>
      <c r="C52" s="48">
        <f ca="1">SUM($P52:S52)</f>
        <v>8</v>
      </c>
      <c r="D52" s="48">
        <f t="shared" ca="1" si="6"/>
        <v>16</v>
      </c>
      <c r="E52" s="48">
        <f t="shared" ca="1" si="7"/>
        <v>24</v>
      </c>
      <c r="F52" s="48">
        <f t="shared" ca="1" si="8"/>
        <v>35</v>
      </c>
      <c r="G52" s="48">
        <f t="shared" ca="1" si="9"/>
        <v>45</v>
      </c>
      <c r="H52" s="48">
        <f t="shared" ca="1" si="10"/>
        <v>54</v>
      </c>
      <c r="I52" s="48">
        <f t="shared" ca="1" si="11"/>
        <v>65</v>
      </c>
      <c r="J52" s="48">
        <f t="shared" ca="1" si="12"/>
        <v>74</v>
      </c>
      <c r="K52" s="48">
        <f t="shared" ca="1" si="13"/>
        <v>84</v>
      </c>
      <c r="L52" s="48">
        <f t="shared" ca="1" si="14"/>
        <v>93</v>
      </c>
      <c r="M52" s="48">
        <f t="shared" ca="1" si="15"/>
        <v>104</v>
      </c>
      <c r="N52" s="48">
        <f t="shared" ca="1" si="16"/>
        <v>113</v>
      </c>
      <c r="O52" s="48">
        <f t="shared" ca="1" si="17"/>
        <v>125</v>
      </c>
      <c r="P52" s="48">
        <f t="shared" ref="P52:Y61" ca="1" si="38">MAX(1,IF(SamplesOrEstimateFlag = "Data", INDEX(Samples,RANDBETWEEN(1, TotalCount), 0), RANDBETWEEN(ThroughputLowEstimate,ThroughputHighEstimate)) / RANDBETWEEN(StorySplitRateLowEstimate,StorySplitRateHighEstimate))</f>
        <v>2</v>
      </c>
      <c r="Q52" s="48">
        <f t="shared" ca="1" si="38"/>
        <v>2</v>
      </c>
      <c r="R52" s="48">
        <f t="shared" ca="1" si="38"/>
        <v>2</v>
      </c>
      <c r="S52" s="48">
        <f t="shared" ca="1" si="38"/>
        <v>2</v>
      </c>
      <c r="T52" s="48">
        <f t="shared" ca="1" si="38"/>
        <v>2</v>
      </c>
      <c r="U52" s="48">
        <f t="shared" ca="1" si="38"/>
        <v>2</v>
      </c>
      <c r="V52" s="48">
        <f t="shared" ca="1" si="38"/>
        <v>2</v>
      </c>
      <c r="W52" s="48">
        <f t="shared" ca="1" si="38"/>
        <v>2</v>
      </c>
      <c r="X52" s="48">
        <f t="shared" ca="1" si="38"/>
        <v>2</v>
      </c>
      <c r="Y52" s="48">
        <f t="shared" ca="1" si="38"/>
        <v>2</v>
      </c>
      <c r="Z52" s="48">
        <f t="shared" ref="Z52:AI61" ca="1" si="39">MAX(1,IF(SamplesOrEstimateFlag = "Data", INDEX(Samples,RANDBETWEEN(1, TotalCount), 0), RANDBETWEEN(ThroughputLowEstimate,ThroughputHighEstimate)) / RANDBETWEEN(StorySplitRateLowEstimate,StorySplitRateHighEstimate))</f>
        <v>2</v>
      </c>
      <c r="AA52" s="48">
        <f t="shared" ca="1" si="39"/>
        <v>2</v>
      </c>
      <c r="AB52" s="48">
        <f t="shared" ca="1" si="39"/>
        <v>3</v>
      </c>
      <c r="AC52" s="48">
        <f t="shared" ca="1" si="39"/>
        <v>2</v>
      </c>
      <c r="AD52" s="48">
        <f t="shared" ca="1" si="39"/>
        <v>3</v>
      </c>
      <c r="AE52" s="48">
        <f t="shared" ca="1" si="39"/>
        <v>3</v>
      </c>
      <c r="AF52" s="48">
        <f t="shared" ca="1" si="39"/>
        <v>2</v>
      </c>
      <c r="AG52" s="48">
        <f t="shared" ca="1" si="39"/>
        <v>3</v>
      </c>
      <c r="AH52" s="48">
        <f t="shared" ca="1" si="39"/>
        <v>2</v>
      </c>
      <c r="AI52" s="48">
        <f t="shared" ca="1" si="39"/>
        <v>3</v>
      </c>
      <c r="AJ52" s="48">
        <f t="shared" ref="AJ52:AS61" ca="1" si="40">MAX(1,IF(SamplesOrEstimateFlag = "Data", INDEX(Samples,RANDBETWEEN(1, TotalCount), 0), RANDBETWEEN(ThroughputLowEstimate,ThroughputHighEstimate)) / RANDBETWEEN(StorySplitRateLowEstimate,StorySplitRateHighEstimate))</f>
        <v>2</v>
      </c>
      <c r="AK52" s="48">
        <f t="shared" ca="1" si="40"/>
        <v>2</v>
      </c>
      <c r="AL52" s="48">
        <f t="shared" ca="1" si="40"/>
        <v>2</v>
      </c>
      <c r="AM52" s="48">
        <f t="shared" ca="1" si="40"/>
        <v>3</v>
      </c>
      <c r="AN52" s="48">
        <f t="shared" ca="1" si="40"/>
        <v>2</v>
      </c>
      <c r="AO52" s="48">
        <f t="shared" ca="1" si="40"/>
        <v>3</v>
      </c>
      <c r="AP52" s="48">
        <f t="shared" ca="1" si="40"/>
        <v>3</v>
      </c>
      <c r="AQ52" s="48">
        <f t="shared" ca="1" si="40"/>
        <v>3</v>
      </c>
      <c r="AR52" s="48">
        <f t="shared" ca="1" si="40"/>
        <v>3</v>
      </c>
      <c r="AS52" s="48">
        <f t="shared" ca="1" si="40"/>
        <v>2</v>
      </c>
      <c r="AT52" s="48">
        <f t="shared" ref="AT52:BC61" ca="1" si="41">MAX(1,IF(SamplesOrEstimateFlag = "Data", INDEX(Samples,RANDBETWEEN(1, TotalCount), 0), RANDBETWEEN(ThroughputLowEstimate,ThroughputHighEstimate)) / RANDBETWEEN(StorySplitRateLowEstimate,StorySplitRateHighEstimate))</f>
        <v>2</v>
      </c>
      <c r="AU52" s="48">
        <f t="shared" ca="1" si="41"/>
        <v>2</v>
      </c>
      <c r="AV52" s="48">
        <f t="shared" ca="1" si="41"/>
        <v>3</v>
      </c>
      <c r="AW52" s="48">
        <f t="shared" ca="1" si="41"/>
        <v>2</v>
      </c>
      <c r="AX52" s="48">
        <f t="shared" ca="1" si="41"/>
        <v>2</v>
      </c>
      <c r="AY52" s="48">
        <f t="shared" ca="1" si="41"/>
        <v>3</v>
      </c>
      <c r="AZ52" s="48">
        <f t="shared" ca="1" si="41"/>
        <v>2</v>
      </c>
      <c r="BA52" s="48">
        <f t="shared" ca="1" si="41"/>
        <v>2</v>
      </c>
      <c r="BB52" s="48">
        <f t="shared" ca="1" si="41"/>
        <v>3</v>
      </c>
      <c r="BC52" s="48">
        <f t="shared" ca="1" si="41"/>
        <v>2</v>
      </c>
      <c r="BD52" s="48">
        <f t="shared" ref="BD52:BO61" ca="1" si="42">MAX(1,IF(SamplesOrEstimateFlag = "Data", INDEX(Samples,RANDBETWEEN(1, TotalCount), 0), RANDBETWEEN(ThroughputLowEstimate,ThroughputHighEstimate)) / RANDBETWEEN(StorySplitRateLowEstimate,StorySplitRateHighEstimate))</f>
        <v>3</v>
      </c>
      <c r="BE52" s="48">
        <f t="shared" ca="1" si="42"/>
        <v>2</v>
      </c>
      <c r="BF52" s="48">
        <f t="shared" ca="1" si="42"/>
        <v>3</v>
      </c>
      <c r="BG52" s="48">
        <f t="shared" ca="1" si="42"/>
        <v>3</v>
      </c>
      <c r="BH52" s="48">
        <f t="shared" ca="1" si="42"/>
        <v>2</v>
      </c>
      <c r="BI52" s="48">
        <f t="shared" ca="1" si="42"/>
        <v>2</v>
      </c>
      <c r="BJ52" s="48">
        <f t="shared" ca="1" si="42"/>
        <v>2</v>
      </c>
      <c r="BK52" s="48">
        <f t="shared" ca="1" si="42"/>
        <v>3</v>
      </c>
      <c r="BL52" s="48">
        <f t="shared" ca="1" si="42"/>
        <v>3</v>
      </c>
      <c r="BM52" s="48">
        <f t="shared" ca="1" si="42"/>
        <v>3</v>
      </c>
      <c r="BN52" s="48">
        <f t="shared" ca="1" si="42"/>
        <v>3</v>
      </c>
      <c r="BO52" s="48">
        <f t="shared" ca="1" si="42"/>
        <v>3</v>
      </c>
    </row>
    <row r="53" spans="1:67" x14ac:dyDescent="0.25">
      <c r="A53" s="48">
        <v>52</v>
      </c>
      <c r="B53" s="48">
        <f t="shared" ca="1" si="0"/>
        <v>14</v>
      </c>
      <c r="C53" s="48">
        <f ca="1">SUM($P53:S53)</f>
        <v>8</v>
      </c>
      <c r="D53" s="48">
        <f t="shared" ca="1" si="6"/>
        <v>19</v>
      </c>
      <c r="E53" s="48">
        <f t="shared" ca="1" si="7"/>
        <v>29</v>
      </c>
      <c r="F53" s="48">
        <f t="shared" ca="1" si="8"/>
        <v>38</v>
      </c>
      <c r="G53" s="48">
        <f t="shared" ca="1" si="9"/>
        <v>47</v>
      </c>
      <c r="H53" s="48">
        <f t="shared" ca="1" si="10"/>
        <v>57</v>
      </c>
      <c r="I53" s="48">
        <f t="shared" ca="1" si="11"/>
        <v>68</v>
      </c>
      <c r="J53" s="48">
        <f t="shared" ca="1" si="12"/>
        <v>79</v>
      </c>
      <c r="K53" s="48">
        <f t="shared" ca="1" si="13"/>
        <v>90</v>
      </c>
      <c r="L53" s="48">
        <f t="shared" ca="1" si="14"/>
        <v>101</v>
      </c>
      <c r="M53" s="48">
        <f t="shared" ca="1" si="15"/>
        <v>111</v>
      </c>
      <c r="N53" s="48">
        <f t="shared" ca="1" si="16"/>
        <v>121</v>
      </c>
      <c r="O53" s="48">
        <f t="shared" ca="1" si="17"/>
        <v>129</v>
      </c>
      <c r="P53" s="48">
        <f t="shared" ca="1" si="38"/>
        <v>2</v>
      </c>
      <c r="Q53" s="48">
        <f t="shared" ca="1" si="38"/>
        <v>2</v>
      </c>
      <c r="R53" s="48">
        <f t="shared" ca="1" si="38"/>
        <v>2</v>
      </c>
      <c r="S53" s="48">
        <f t="shared" ca="1" si="38"/>
        <v>2</v>
      </c>
      <c r="T53" s="48">
        <f t="shared" ca="1" si="38"/>
        <v>3</v>
      </c>
      <c r="U53" s="48">
        <f t="shared" ca="1" si="38"/>
        <v>3</v>
      </c>
      <c r="V53" s="48">
        <f t="shared" ca="1" si="38"/>
        <v>2</v>
      </c>
      <c r="W53" s="48">
        <f t="shared" ca="1" si="38"/>
        <v>3</v>
      </c>
      <c r="X53" s="48">
        <f t="shared" ca="1" si="38"/>
        <v>2</v>
      </c>
      <c r="Y53" s="48">
        <f t="shared" ca="1" si="38"/>
        <v>2</v>
      </c>
      <c r="Z53" s="48">
        <f t="shared" ca="1" si="39"/>
        <v>3</v>
      </c>
      <c r="AA53" s="48">
        <f t="shared" ca="1" si="39"/>
        <v>3</v>
      </c>
      <c r="AB53" s="48">
        <f t="shared" ca="1" si="39"/>
        <v>3</v>
      </c>
      <c r="AC53" s="48">
        <f t="shared" ca="1" si="39"/>
        <v>2</v>
      </c>
      <c r="AD53" s="48">
        <f t="shared" ca="1" si="39"/>
        <v>2</v>
      </c>
      <c r="AE53" s="48">
        <f t="shared" ca="1" si="39"/>
        <v>2</v>
      </c>
      <c r="AF53" s="48">
        <f t="shared" ca="1" si="39"/>
        <v>3</v>
      </c>
      <c r="AG53" s="48">
        <f t="shared" ca="1" si="39"/>
        <v>2</v>
      </c>
      <c r="AH53" s="48">
        <f t="shared" ca="1" si="39"/>
        <v>2</v>
      </c>
      <c r="AI53" s="48">
        <f t="shared" ca="1" si="39"/>
        <v>2</v>
      </c>
      <c r="AJ53" s="48">
        <f t="shared" ca="1" si="40"/>
        <v>2</v>
      </c>
      <c r="AK53" s="48">
        <f t="shared" ca="1" si="40"/>
        <v>3</v>
      </c>
      <c r="AL53" s="48">
        <f t="shared" ca="1" si="40"/>
        <v>2</v>
      </c>
      <c r="AM53" s="48">
        <f t="shared" ca="1" si="40"/>
        <v>3</v>
      </c>
      <c r="AN53" s="48">
        <f t="shared" ca="1" si="40"/>
        <v>3</v>
      </c>
      <c r="AO53" s="48">
        <f t="shared" ca="1" si="40"/>
        <v>3</v>
      </c>
      <c r="AP53" s="48">
        <f t="shared" ca="1" si="40"/>
        <v>2</v>
      </c>
      <c r="AQ53" s="48">
        <f t="shared" ca="1" si="40"/>
        <v>3</v>
      </c>
      <c r="AR53" s="48">
        <f t="shared" ca="1" si="40"/>
        <v>3</v>
      </c>
      <c r="AS53" s="48">
        <f t="shared" ca="1" si="40"/>
        <v>3</v>
      </c>
      <c r="AT53" s="48">
        <f t="shared" ca="1" si="41"/>
        <v>3</v>
      </c>
      <c r="AU53" s="48">
        <f t="shared" ca="1" si="41"/>
        <v>2</v>
      </c>
      <c r="AV53" s="48">
        <f t="shared" ca="1" si="41"/>
        <v>2</v>
      </c>
      <c r="AW53" s="48">
        <f t="shared" ca="1" si="41"/>
        <v>3</v>
      </c>
      <c r="AX53" s="48">
        <f t="shared" ca="1" si="41"/>
        <v>3</v>
      </c>
      <c r="AY53" s="48">
        <f t="shared" ca="1" si="41"/>
        <v>3</v>
      </c>
      <c r="AZ53" s="48">
        <f t="shared" ca="1" si="41"/>
        <v>3</v>
      </c>
      <c r="BA53" s="48">
        <f t="shared" ca="1" si="41"/>
        <v>2</v>
      </c>
      <c r="BB53" s="48">
        <f t="shared" ca="1" si="41"/>
        <v>3</v>
      </c>
      <c r="BC53" s="48">
        <f t="shared" ca="1" si="41"/>
        <v>3</v>
      </c>
      <c r="BD53" s="48">
        <f t="shared" ca="1" si="42"/>
        <v>3</v>
      </c>
      <c r="BE53" s="48">
        <f t="shared" ca="1" si="42"/>
        <v>2</v>
      </c>
      <c r="BF53" s="48">
        <f t="shared" ca="1" si="42"/>
        <v>3</v>
      </c>
      <c r="BG53" s="48">
        <f t="shared" ca="1" si="42"/>
        <v>2</v>
      </c>
      <c r="BH53" s="48">
        <f t="shared" ca="1" si="42"/>
        <v>3</v>
      </c>
      <c r="BI53" s="48">
        <f t="shared" ca="1" si="42"/>
        <v>2</v>
      </c>
      <c r="BJ53" s="48">
        <f t="shared" ca="1" si="42"/>
        <v>2</v>
      </c>
      <c r="BK53" s="48">
        <f t="shared" ca="1" si="42"/>
        <v>3</v>
      </c>
      <c r="BL53" s="48">
        <f t="shared" ca="1" si="42"/>
        <v>2</v>
      </c>
      <c r="BM53" s="48">
        <f t="shared" ca="1" si="42"/>
        <v>2</v>
      </c>
      <c r="BN53" s="48">
        <f t="shared" ca="1" si="42"/>
        <v>2</v>
      </c>
      <c r="BO53" s="48">
        <f t="shared" ca="1" si="42"/>
        <v>2</v>
      </c>
    </row>
    <row r="54" spans="1:67" x14ac:dyDescent="0.25">
      <c r="A54" s="48">
        <v>53</v>
      </c>
      <c r="B54" s="48">
        <f t="shared" ca="1" si="0"/>
        <v>14</v>
      </c>
      <c r="C54" s="48">
        <f ca="1">SUM($P54:S54)</f>
        <v>10</v>
      </c>
      <c r="D54" s="48">
        <f t="shared" ca="1" si="6"/>
        <v>20</v>
      </c>
      <c r="E54" s="48">
        <f t="shared" ca="1" si="7"/>
        <v>30</v>
      </c>
      <c r="F54" s="48">
        <f t="shared" ca="1" si="8"/>
        <v>40</v>
      </c>
      <c r="G54" s="48">
        <f t="shared" ca="1" si="9"/>
        <v>52</v>
      </c>
      <c r="H54" s="48">
        <f t="shared" ca="1" si="10"/>
        <v>63</v>
      </c>
      <c r="I54" s="48">
        <f t="shared" ca="1" si="11"/>
        <v>72</v>
      </c>
      <c r="J54" s="48">
        <f t="shared" ca="1" si="12"/>
        <v>82</v>
      </c>
      <c r="K54" s="48">
        <f t="shared" ca="1" si="13"/>
        <v>92</v>
      </c>
      <c r="L54" s="48">
        <f t="shared" ca="1" si="14"/>
        <v>102</v>
      </c>
      <c r="M54" s="48">
        <f t="shared" ca="1" si="15"/>
        <v>112</v>
      </c>
      <c r="N54" s="48">
        <f t="shared" ca="1" si="16"/>
        <v>123</v>
      </c>
      <c r="O54" s="48">
        <f t="shared" ca="1" si="17"/>
        <v>132</v>
      </c>
      <c r="P54" s="48">
        <f t="shared" ca="1" si="38"/>
        <v>2</v>
      </c>
      <c r="Q54" s="48">
        <f t="shared" ca="1" si="38"/>
        <v>2</v>
      </c>
      <c r="R54" s="48">
        <f t="shared" ca="1" si="38"/>
        <v>3</v>
      </c>
      <c r="S54" s="48">
        <f t="shared" ca="1" si="38"/>
        <v>3</v>
      </c>
      <c r="T54" s="48">
        <f t="shared" ca="1" si="38"/>
        <v>2</v>
      </c>
      <c r="U54" s="48">
        <f t="shared" ca="1" si="38"/>
        <v>2</v>
      </c>
      <c r="V54" s="48">
        <f t="shared" ca="1" si="38"/>
        <v>3</v>
      </c>
      <c r="W54" s="48">
        <f t="shared" ca="1" si="38"/>
        <v>3</v>
      </c>
      <c r="X54" s="48">
        <f t="shared" ca="1" si="38"/>
        <v>3</v>
      </c>
      <c r="Y54" s="48">
        <f t="shared" ca="1" si="38"/>
        <v>2</v>
      </c>
      <c r="Z54" s="48">
        <f t="shared" ca="1" si="39"/>
        <v>2</v>
      </c>
      <c r="AA54" s="48">
        <f t="shared" ca="1" si="39"/>
        <v>3</v>
      </c>
      <c r="AB54" s="48">
        <f t="shared" ca="1" si="39"/>
        <v>2</v>
      </c>
      <c r="AC54" s="48">
        <f t="shared" ca="1" si="39"/>
        <v>3</v>
      </c>
      <c r="AD54" s="48">
        <f t="shared" ca="1" si="39"/>
        <v>2</v>
      </c>
      <c r="AE54" s="48">
        <f t="shared" ca="1" si="39"/>
        <v>3</v>
      </c>
      <c r="AF54" s="48">
        <f t="shared" ca="1" si="39"/>
        <v>3</v>
      </c>
      <c r="AG54" s="48">
        <f t="shared" ca="1" si="39"/>
        <v>3</v>
      </c>
      <c r="AH54" s="48">
        <f t="shared" ca="1" si="39"/>
        <v>3</v>
      </c>
      <c r="AI54" s="48">
        <f t="shared" ca="1" si="39"/>
        <v>3</v>
      </c>
      <c r="AJ54" s="48">
        <f t="shared" ca="1" si="40"/>
        <v>3</v>
      </c>
      <c r="AK54" s="48">
        <f t="shared" ca="1" si="40"/>
        <v>2</v>
      </c>
      <c r="AL54" s="48">
        <f t="shared" ca="1" si="40"/>
        <v>3</v>
      </c>
      <c r="AM54" s="48">
        <f t="shared" ca="1" si="40"/>
        <v>3</v>
      </c>
      <c r="AN54" s="48">
        <f t="shared" ca="1" si="40"/>
        <v>2</v>
      </c>
      <c r="AO54" s="48">
        <f t="shared" ca="1" si="40"/>
        <v>2</v>
      </c>
      <c r="AP54" s="48">
        <f t="shared" ca="1" si="40"/>
        <v>3</v>
      </c>
      <c r="AQ54" s="48">
        <f t="shared" ca="1" si="40"/>
        <v>2</v>
      </c>
      <c r="AR54" s="48">
        <f t="shared" ca="1" si="40"/>
        <v>3</v>
      </c>
      <c r="AS54" s="48">
        <f t="shared" ca="1" si="40"/>
        <v>2</v>
      </c>
      <c r="AT54" s="48">
        <f t="shared" ca="1" si="41"/>
        <v>3</v>
      </c>
      <c r="AU54" s="48">
        <f t="shared" ca="1" si="41"/>
        <v>2</v>
      </c>
      <c r="AV54" s="48">
        <f t="shared" ca="1" si="41"/>
        <v>3</v>
      </c>
      <c r="AW54" s="48">
        <f t="shared" ca="1" si="41"/>
        <v>2</v>
      </c>
      <c r="AX54" s="48">
        <f t="shared" ca="1" si="41"/>
        <v>2</v>
      </c>
      <c r="AY54" s="48">
        <f t="shared" ca="1" si="41"/>
        <v>3</v>
      </c>
      <c r="AZ54" s="48">
        <f t="shared" ca="1" si="41"/>
        <v>3</v>
      </c>
      <c r="BA54" s="48">
        <f t="shared" ca="1" si="41"/>
        <v>3</v>
      </c>
      <c r="BB54" s="48">
        <f t="shared" ca="1" si="41"/>
        <v>2</v>
      </c>
      <c r="BC54" s="48">
        <f t="shared" ca="1" si="41"/>
        <v>2</v>
      </c>
      <c r="BD54" s="48">
        <f t="shared" ca="1" si="42"/>
        <v>3</v>
      </c>
      <c r="BE54" s="48">
        <f t="shared" ca="1" si="42"/>
        <v>2</v>
      </c>
      <c r="BF54" s="48">
        <f t="shared" ca="1" si="42"/>
        <v>2</v>
      </c>
      <c r="BG54" s="48">
        <f t="shared" ca="1" si="42"/>
        <v>3</v>
      </c>
      <c r="BH54" s="48">
        <f t="shared" ca="1" si="42"/>
        <v>3</v>
      </c>
      <c r="BI54" s="48">
        <f t="shared" ca="1" si="42"/>
        <v>3</v>
      </c>
      <c r="BJ54" s="48">
        <f t="shared" ca="1" si="42"/>
        <v>2</v>
      </c>
      <c r="BK54" s="48">
        <f t="shared" ca="1" si="42"/>
        <v>3</v>
      </c>
      <c r="BL54" s="48">
        <f t="shared" ca="1" si="42"/>
        <v>3</v>
      </c>
      <c r="BM54" s="48">
        <f t="shared" ca="1" si="42"/>
        <v>2</v>
      </c>
      <c r="BN54" s="48">
        <f t="shared" ca="1" si="42"/>
        <v>2</v>
      </c>
      <c r="BO54" s="48">
        <f t="shared" ca="1" si="42"/>
        <v>2</v>
      </c>
    </row>
    <row r="55" spans="1:67" x14ac:dyDescent="0.25">
      <c r="A55" s="48">
        <v>54</v>
      </c>
      <c r="B55" s="48">
        <f t="shared" ca="1" si="0"/>
        <v>14</v>
      </c>
      <c r="C55" s="48">
        <f ca="1">SUM($P55:S55)</f>
        <v>10</v>
      </c>
      <c r="D55" s="48">
        <f t="shared" ca="1" si="6"/>
        <v>19</v>
      </c>
      <c r="E55" s="48">
        <f t="shared" ca="1" si="7"/>
        <v>29</v>
      </c>
      <c r="F55" s="48">
        <f t="shared" ca="1" si="8"/>
        <v>40</v>
      </c>
      <c r="G55" s="48">
        <f t="shared" ca="1" si="9"/>
        <v>51</v>
      </c>
      <c r="H55" s="48">
        <f t="shared" ca="1" si="10"/>
        <v>61</v>
      </c>
      <c r="I55" s="48">
        <f t="shared" ca="1" si="11"/>
        <v>71</v>
      </c>
      <c r="J55" s="48">
        <f t="shared" ca="1" si="12"/>
        <v>80</v>
      </c>
      <c r="K55" s="48">
        <f t="shared" ca="1" si="13"/>
        <v>91</v>
      </c>
      <c r="L55" s="48">
        <f t="shared" ca="1" si="14"/>
        <v>102</v>
      </c>
      <c r="M55" s="48">
        <f t="shared" ca="1" si="15"/>
        <v>113</v>
      </c>
      <c r="N55" s="48">
        <f t="shared" ca="1" si="16"/>
        <v>124</v>
      </c>
      <c r="O55" s="48">
        <f t="shared" ca="1" si="17"/>
        <v>134</v>
      </c>
      <c r="P55" s="48">
        <f t="shared" ca="1" si="38"/>
        <v>2</v>
      </c>
      <c r="Q55" s="48">
        <f t="shared" ca="1" si="38"/>
        <v>3</v>
      </c>
      <c r="R55" s="48">
        <f t="shared" ca="1" si="38"/>
        <v>3</v>
      </c>
      <c r="S55" s="48">
        <f t="shared" ca="1" si="38"/>
        <v>2</v>
      </c>
      <c r="T55" s="48">
        <f t="shared" ca="1" si="38"/>
        <v>2</v>
      </c>
      <c r="U55" s="48">
        <f t="shared" ca="1" si="38"/>
        <v>2</v>
      </c>
      <c r="V55" s="48">
        <f t="shared" ca="1" si="38"/>
        <v>2</v>
      </c>
      <c r="W55" s="48">
        <f t="shared" ca="1" si="38"/>
        <v>3</v>
      </c>
      <c r="X55" s="48">
        <f t="shared" ca="1" si="38"/>
        <v>2</v>
      </c>
      <c r="Y55" s="48">
        <f t="shared" ca="1" si="38"/>
        <v>3</v>
      </c>
      <c r="Z55" s="48">
        <f t="shared" ca="1" si="39"/>
        <v>2</v>
      </c>
      <c r="AA55" s="48">
        <f t="shared" ca="1" si="39"/>
        <v>3</v>
      </c>
      <c r="AB55" s="48">
        <f t="shared" ca="1" si="39"/>
        <v>2</v>
      </c>
      <c r="AC55" s="48">
        <f t="shared" ca="1" si="39"/>
        <v>3</v>
      </c>
      <c r="AD55" s="48">
        <f t="shared" ca="1" si="39"/>
        <v>3</v>
      </c>
      <c r="AE55" s="48">
        <f t="shared" ca="1" si="39"/>
        <v>3</v>
      </c>
      <c r="AF55" s="48">
        <f t="shared" ca="1" si="39"/>
        <v>3</v>
      </c>
      <c r="AG55" s="48">
        <f t="shared" ca="1" si="39"/>
        <v>3</v>
      </c>
      <c r="AH55" s="48">
        <f t="shared" ca="1" si="39"/>
        <v>2</v>
      </c>
      <c r="AI55" s="48">
        <f t="shared" ca="1" si="39"/>
        <v>3</v>
      </c>
      <c r="AJ55" s="48">
        <f t="shared" ca="1" si="40"/>
        <v>3</v>
      </c>
      <c r="AK55" s="48">
        <f t="shared" ca="1" si="40"/>
        <v>2</v>
      </c>
      <c r="AL55" s="48">
        <f t="shared" ca="1" si="40"/>
        <v>2</v>
      </c>
      <c r="AM55" s="48">
        <f t="shared" ca="1" si="40"/>
        <v>3</v>
      </c>
      <c r="AN55" s="48">
        <f t="shared" ca="1" si="40"/>
        <v>3</v>
      </c>
      <c r="AO55" s="48">
        <f t="shared" ca="1" si="40"/>
        <v>2</v>
      </c>
      <c r="AP55" s="48">
        <f t="shared" ca="1" si="40"/>
        <v>3</v>
      </c>
      <c r="AQ55" s="48">
        <f t="shared" ca="1" si="40"/>
        <v>2</v>
      </c>
      <c r="AR55" s="48">
        <f t="shared" ca="1" si="40"/>
        <v>2</v>
      </c>
      <c r="AS55" s="48">
        <f t="shared" ca="1" si="40"/>
        <v>2</v>
      </c>
      <c r="AT55" s="48">
        <f t="shared" ca="1" si="41"/>
        <v>3</v>
      </c>
      <c r="AU55" s="48">
        <f t="shared" ca="1" si="41"/>
        <v>2</v>
      </c>
      <c r="AV55" s="48">
        <f t="shared" ca="1" si="41"/>
        <v>2</v>
      </c>
      <c r="AW55" s="48">
        <f t="shared" ca="1" si="41"/>
        <v>3</v>
      </c>
      <c r="AX55" s="48">
        <f t="shared" ca="1" si="41"/>
        <v>3</v>
      </c>
      <c r="AY55" s="48">
        <f t="shared" ca="1" si="41"/>
        <v>3</v>
      </c>
      <c r="AZ55" s="48">
        <f t="shared" ca="1" si="41"/>
        <v>3</v>
      </c>
      <c r="BA55" s="48">
        <f t="shared" ca="1" si="41"/>
        <v>3</v>
      </c>
      <c r="BB55" s="48">
        <f t="shared" ca="1" si="41"/>
        <v>3</v>
      </c>
      <c r="BC55" s="48">
        <f t="shared" ca="1" si="41"/>
        <v>2</v>
      </c>
      <c r="BD55" s="48">
        <f t="shared" ca="1" si="42"/>
        <v>2</v>
      </c>
      <c r="BE55" s="48">
        <f t="shared" ca="1" si="42"/>
        <v>3</v>
      </c>
      <c r="BF55" s="48">
        <f t="shared" ca="1" si="42"/>
        <v>3</v>
      </c>
      <c r="BG55" s="48">
        <f t="shared" ca="1" si="42"/>
        <v>3</v>
      </c>
      <c r="BH55" s="48">
        <f t="shared" ca="1" si="42"/>
        <v>2</v>
      </c>
      <c r="BI55" s="48">
        <f t="shared" ca="1" si="42"/>
        <v>3</v>
      </c>
      <c r="BJ55" s="48">
        <f t="shared" ca="1" si="42"/>
        <v>3</v>
      </c>
      <c r="BK55" s="48">
        <f t="shared" ca="1" si="42"/>
        <v>3</v>
      </c>
      <c r="BL55" s="48">
        <f t="shared" ca="1" si="42"/>
        <v>3</v>
      </c>
      <c r="BM55" s="48">
        <f t="shared" ca="1" si="42"/>
        <v>2</v>
      </c>
      <c r="BN55" s="48">
        <f t="shared" ca="1" si="42"/>
        <v>3</v>
      </c>
      <c r="BO55" s="48">
        <f t="shared" ca="1" si="42"/>
        <v>2</v>
      </c>
    </row>
    <row r="56" spans="1:67" x14ac:dyDescent="0.25">
      <c r="A56" s="48">
        <v>55</v>
      </c>
      <c r="B56" s="48">
        <f t="shared" ca="1" si="0"/>
        <v>15</v>
      </c>
      <c r="C56" s="48">
        <f ca="1">SUM($P56:S56)</f>
        <v>11</v>
      </c>
      <c r="D56" s="48">
        <f t="shared" ca="1" si="6"/>
        <v>20</v>
      </c>
      <c r="E56" s="48">
        <f t="shared" ca="1" si="7"/>
        <v>29</v>
      </c>
      <c r="F56" s="48">
        <f t="shared" ca="1" si="8"/>
        <v>38</v>
      </c>
      <c r="G56" s="48">
        <f t="shared" ca="1" si="9"/>
        <v>50</v>
      </c>
      <c r="H56" s="48">
        <f t="shared" ca="1" si="10"/>
        <v>58</v>
      </c>
      <c r="I56" s="48">
        <f t="shared" ca="1" si="11"/>
        <v>68</v>
      </c>
      <c r="J56" s="48">
        <f t="shared" ca="1" si="12"/>
        <v>79</v>
      </c>
      <c r="K56" s="48">
        <f t="shared" ca="1" si="13"/>
        <v>91</v>
      </c>
      <c r="L56" s="48">
        <f t="shared" ca="1" si="14"/>
        <v>102</v>
      </c>
      <c r="M56" s="48">
        <f t="shared" ca="1" si="15"/>
        <v>112</v>
      </c>
      <c r="N56" s="48">
        <f t="shared" ca="1" si="16"/>
        <v>120</v>
      </c>
      <c r="O56" s="48">
        <f t="shared" ca="1" si="17"/>
        <v>131</v>
      </c>
      <c r="P56" s="48">
        <f t="shared" ca="1" si="38"/>
        <v>3</v>
      </c>
      <c r="Q56" s="48">
        <f t="shared" ca="1" si="38"/>
        <v>3</v>
      </c>
      <c r="R56" s="48">
        <f t="shared" ca="1" si="38"/>
        <v>3</v>
      </c>
      <c r="S56" s="48">
        <f t="shared" ca="1" si="38"/>
        <v>2</v>
      </c>
      <c r="T56" s="48">
        <f t="shared" ca="1" si="38"/>
        <v>2</v>
      </c>
      <c r="U56" s="48">
        <f t="shared" ca="1" si="38"/>
        <v>2</v>
      </c>
      <c r="V56" s="48">
        <f t="shared" ca="1" si="38"/>
        <v>2</v>
      </c>
      <c r="W56" s="48">
        <f t="shared" ca="1" si="38"/>
        <v>3</v>
      </c>
      <c r="X56" s="48">
        <f t="shared" ca="1" si="38"/>
        <v>3</v>
      </c>
      <c r="Y56" s="48">
        <f t="shared" ca="1" si="38"/>
        <v>2</v>
      </c>
      <c r="Z56" s="48">
        <f t="shared" ca="1" si="39"/>
        <v>2</v>
      </c>
      <c r="AA56" s="48">
        <f t="shared" ca="1" si="39"/>
        <v>2</v>
      </c>
      <c r="AB56" s="48">
        <f t="shared" ca="1" si="39"/>
        <v>2</v>
      </c>
      <c r="AC56" s="48">
        <f t="shared" ca="1" si="39"/>
        <v>2</v>
      </c>
      <c r="AD56" s="48">
        <f t="shared" ca="1" si="39"/>
        <v>2</v>
      </c>
      <c r="AE56" s="48">
        <f t="shared" ca="1" si="39"/>
        <v>3</v>
      </c>
      <c r="AF56" s="48">
        <f t="shared" ca="1" si="39"/>
        <v>3</v>
      </c>
      <c r="AG56" s="48">
        <f t="shared" ca="1" si="39"/>
        <v>3</v>
      </c>
      <c r="AH56" s="48">
        <f t="shared" ca="1" si="39"/>
        <v>3</v>
      </c>
      <c r="AI56" s="48">
        <f t="shared" ca="1" si="39"/>
        <v>3</v>
      </c>
      <c r="AJ56" s="48">
        <f t="shared" ca="1" si="40"/>
        <v>2</v>
      </c>
      <c r="AK56" s="48">
        <f t="shared" ca="1" si="40"/>
        <v>2</v>
      </c>
      <c r="AL56" s="48">
        <f t="shared" ca="1" si="40"/>
        <v>2</v>
      </c>
      <c r="AM56" s="48">
        <f t="shared" ca="1" si="40"/>
        <v>2</v>
      </c>
      <c r="AN56" s="48">
        <f t="shared" ca="1" si="40"/>
        <v>2</v>
      </c>
      <c r="AO56" s="48">
        <f t="shared" ca="1" si="40"/>
        <v>3</v>
      </c>
      <c r="AP56" s="48">
        <f t="shared" ca="1" si="40"/>
        <v>2</v>
      </c>
      <c r="AQ56" s="48">
        <f t="shared" ca="1" si="40"/>
        <v>3</v>
      </c>
      <c r="AR56" s="48">
        <f t="shared" ca="1" si="40"/>
        <v>3</v>
      </c>
      <c r="AS56" s="48">
        <f t="shared" ca="1" si="40"/>
        <v>2</v>
      </c>
      <c r="AT56" s="48">
        <f t="shared" ca="1" si="41"/>
        <v>3</v>
      </c>
      <c r="AU56" s="48">
        <f t="shared" ca="1" si="41"/>
        <v>3</v>
      </c>
      <c r="AV56" s="48">
        <f t="shared" ca="1" si="41"/>
        <v>3</v>
      </c>
      <c r="AW56" s="48">
        <f t="shared" ca="1" si="41"/>
        <v>3</v>
      </c>
      <c r="AX56" s="48">
        <f t="shared" ca="1" si="41"/>
        <v>3</v>
      </c>
      <c r="AY56" s="48">
        <f t="shared" ca="1" si="41"/>
        <v>3</v>
      </c>
      <c r="AZ56" s="48">
        <f t="shared" ca="1" si="41"/>
        <v>3</v>
      </c>
      <c r="BA56" s="48">
        <f t="shared" ca="1" si="41"/>
        <v>3</v>
      </c>
      <c r="BB56" s="48">
        <f t="shared" ca="1" si="41"/>
        <v>3</v>
      </c>
      <c r="BC56" s="48">
        <f t="shared" ca="1" si="41"/>
        <v>2</v>
      </c>
      <c r="BD56" s="48">
        <f t="shared" ca="1" si="42"/>
        <v>2</v>
      </c>
      <c r="BE56" s="48">
        <f t="shared" ca="1" si="42"/>
        <v>2</v>
      </c>
      <c r="BF56" s="48">
        <f t="shared" ca="1" si="42"/>
        <v>3</v>
      </c>
      <c r="BG56" s="48">
        <f t="shared" ca="1" si="42"/>
        <v>3</v>
      </c>
      <c r="BH56" s="48">
        <f t="shared" ca="1" si="42"/>
        <v>2</v>
      </c>
      <c r="BI56" s="48">
        <f t="shared" ca="1" si="42"/>
        <v>2</v>
      </c>
      <c r="BJ56" s="48">
        <f t="shared" ca="1" si="42"/>
        <v>2</v>
      </c>
      <c r="BK56" s="48">
        <f t="shared" ca="1" si="42"/>
        <v>2</v>
      </c>
      <c r="BL56" s="48">
        <f t="shared" ca="1" si="42"/>
        <v>3</v>
      </c>
      <c r="BM56" s="48">
        <f t="shared" ca="1" si="42"/>
        <v>2</v>
      </c>
      <c r="BN56" s="48">
        <f t="shared" ca="1" si="42"/>
        <v>3</v>
      </c>
      <c r="BO56" s="48">
        <f t="shared" ca="1" si="42"/>
        <v>3</v>
      </c>
    </row>
    <row r="57" spans="1:67" x14ac:dyDescent="0.25">
      <c r="A57" s="48">
        <v>56</v>
      </c>
      <c r="B57" s="48">
        <f t="shared" ca="1" si="0"/>
        <v>15</v>
      </c>
      <c r="C57" s="48">
        <f ca="1">SUM($P57:S57)</f>
        <v>9</v>
      </c>
      <c r="D57" s="48">
        <f t="shared" ca="1" si="6"/>
        <v>20</v>
      </c>
      <c r="E57" s="48">
        <f t="shared" ca="1" si="7"/>
        <v>29</v>
      </c>
      <c r="F57" s="48">
        <f t="shared" ca="1" si="8"/>
        <v>39</v>
      </c>
      <c r="G57" s="48">
        <f t="shared" ca="1" si="9"/>
        <v>50</v>
      </c>
      <c r="H57" s="48">
        <f t="shared" ca="1" si="10"/>
        <v>61</v>
      </c>
      <c r="I57" s="48">
        <f t="shared" ca="1" si="11"/>
        <v>69</v>
      </c>
      <c r="J57" s="48">
        <f t="shared" ca="1" si="12"/>
        <v>80</v>
      </c>
      <c r="K57" s="48">
        <f t="shared" ca="1" si="13"/>
        <v>91</v>
      </c>
      <c r="L57" s="48">
        <f t="shared" ca="1" si="14"/>
        <v>102</v>
      </c>
      <c r="M57" s="48">
        <f t="shared" ca="1" si="15"/>
        <v>112</v>
      </c>
      <c r="N57" s="48">
        <f t="shared" ca="1" si="16"/>
        <v>122</v>
      </c>
      <c r="O57" s="48">
        <f t="shared" ca="1" si="17"/>
        <v>132</v>
      </c>
      <c r="P57" s="48">
        <f t="shared" ca="1" si="38"/>
        <v>2</v>
      </c>
      <c r="Q57" s="48">
        <f t="shared" ca="1" si="38"/>
        <v>3</v>
      </c>
      <c r="R57" s="48">
        <f t="shared" ca="1" si="38"/>
        <v>2</v>
      </c>
      <c r="S57" s="48">
        <f t="shared" ca="1" si="38"/>
        <v>2</v>
      </c>
      <c r="T57" s="48">
        <f t="shared" ca="1" si="38"/>
        <v>3</v>
      </c>
      <c r="U57" s="48">
        <f t="shared" ca="1" si="38"/>
        <v>3</v>
      </c>
      <c r="V57" s="48">
        <f t="shared" ca="1" si="38"/>
        <v>3</v>
      </c>
      <c r="W57" s="48">
        <f t="shared" ca="1" si="38"/>
        <v>2</v>
      </c>
      <c r="X57" s="48">
        <f t="shared" ca="1" si="38"/>
        <v>2</v>
      </c>
      <c r="Y57" s="48">
        <f t="shared" ca="1" si="38"/>
        <v>2</v>
      </c>
      <c r="Z57" s="48">
        <f t="shared" ca="1" si="39"/>
        <v>3</v>
      </c>
      <c r="AA57" s="48">
        <f t="shared" ca="1" si="39"/>
        <v>2</v>
      </c>
      <c r="AB57" s="48">
        <f t="shared" ca="1" si="39"/>
        <v>3</v>
      </c>
      <c r="AC57" s="48">
        <f t="shared" ca="1" si="39"/>
        <v>3</v>
      </c>
      <c r="AD57" s="48">
        <f t="shared" ca="1" si="39"/>
        <v>2</v>
      </c>
      <c r="AE57" s="48">
        <f t="shared" ca="1" si="39"/>
        <v>2</v>
      </c>
      <c r="AF57" s="48">
        <f t="shared" ca="1" si="39"/>
        <v>3</v>
      </c>
      <c r="AG57" s="48">
        <f t="shared" ca="1" si="39"/>
        <v>2</v>
      </c>
      <c r="AH57" s="48">
        <f t="shared" ca="1" si="39"/>
        <v>3</v>
      </c>
      <c r="AI57" s="48">
        <f t="shared" ca="1" si="39"/>
        <v>3</v>
      </c>
      <c r="AJ57" s="48">
        <f t="shared" ca="1" si="40"/>
        <v>3</v>
      </c>
      <c r="AK57" s="48">
        <f t="shared" ca="1" si="40"/>
        <v>3</v>
      </c>
      <c r="AL57" s="48">
        <f t="shared" ca="1" si="40"/>
        <v>2</v>
      </c>
      <c r="AM57" s="48">
        <f t="shared" ca="1" si="40"/>
        <v>3</v>
      </c>
      <c r="AN57" s="48">
        <f t="shared" ca="1" si="40"/>
        <v>2</v>
      </c>
      <c r="AO57" s="48">
        <f t="shared" ca="1" si="40"/>
        <v>2</v>
      </c>
      <c r="AP57" s="48">
        <f t="shared" ca="1" si="40"/>
        <v>2</v>
      </c>
      <c r="AQ57" s="48">
        <f t="shared" ca="1" si="40"/>
        <v>2</v>
      </c>
      <c r="AR57" s="48">
        <f t="shared" ca="1" si="40"/>
        <v>2</v>
      </c>
      <c r="AS57" s="48">
        <f t="shared" ca="1" si="40"/>
        <v>3</v>
      </c>
      <c r="AT57" s="48">
        <f t="shared" ca="1" si="41"/>
        <v>3</v>
      </c>
      <c r="AU57" s="48">
        <f t="shared" ca="1" si="41"/>
        <v>3</v>
      </c>
      <c r="AV57" s="48">
        <f t="shared" ca="1" si="41"/>
        <v>3</v>
      </c>
      <c r="AW57" s="48">
        <f t="shared" ca="1" si="41"/>
        <v>2</v>
      </c>
      <c r="AX57" s="48">
        <f t="shared" ca="1" si="41"/>
        <v>3</v>
      </c>
      <c r="AY57" s="48">
        <f t="shared" ca="1" si="41"/>
        <v>3</v>
      </c>
      <c r="AZ57" s="48">
        <f t="shared" ca="1" si="41"/>
        <v>3</v>
      </c>
      <c r="BA57" s="48">
        <f t="shared" ca="1" si="41"/>
        <v>3</v>
      </c>
      <c r="BB57" s="48">
        <f t="shared" ca="1" si="41"/>
        <v>2</v>
      </c>
      <c r="BC57" s="48">
        <f t="shared" ca="1" si="41"/>
        <v>3</v>
      </c>
      <c r="BD57" s="48">
        <f t="shared" ca="1" si="42"/>
        <v>2</v>
      </c>
      <c r="BE57" s="48">
        <f t="shared" ca="1" si="42"/>
        <v>2</v>
      </c>
      <c r="BF57" s="48">
        <f t="shared" ca="1" si="42"/>
        <v>3</v>
      </c>
      <c r="BG57" s="48">
        <f t="shared" ca="1" si="42"/>
        <v>3</v>
      </c>
      <c r="BH57" s="48">
        <f t="shared" ca="1" si="42"/>
        <v>3</v>
      </c>
      <c r="BI57" s="48">
        <f t="shared" ca="1" si="42"/>
        <v>3</v>
      </c>
      <c r="BJ57" s="48">
        <f t="shared" ca="1" si="42"/>
        <v>2</v>
      </c>
      <c r="BK57" s="48">
        <f t="shared" ca="1" si="42"/>
        <v>2</v>
      </c>
      <c r="BL57" s="48">
        <f t="shared" ca="1" si="42"/>
        <v>3</v>
      </c>
      <c r="BM57" s="48">
        <f t="shared" ca="1" si="42"/>
        <v>2</v>
      </c>
      <c r="BN57" s="48">
        <f t="shared" ca="1" si="42"/>
        <v>3</v>
      </c>
      <c r="BO57" s="48">
        <f t="shared" ca="1" si="42"/>
        <v>2</v>
      </c>
    </row>
    <row r="58" spans="1:67" x14ac:dyDescent="0.25">
      <c r="A58" s="48">
        <v>57</v>
      </c>
      <c r="B58" s="48">
        <f t="shared" ca="1" si="0"/>
        <v>14</v>
      </c>
      <c r="C58" s="48">
        <f ca="1">SUM($P58:S58)</f>
        <v>9</v>
      </c>
      <c r="D58" s="48">
        <f t="shared" ca="1" si="6"/>
        <v>18</v>
      </c>
      <c r="E58" s="48">
        <f t="shared" ca="1" si="7"/>
        <v>28</v>
      </c>
      <c r="F58" s="48">
        <f t="shared" ca="1" si="8"/>
        <v>39</v>
      </c>
      <c r="G58" s="48">
        <f t="shared" ca="1" si="9"/>
        <v>48</v>
      </c>
      <c r="H58" s="48">
        <f t="shared" ca="1" si="10"/>
        <v>60</v>
      </c>
      <c r="I58" s="48">
        <f t="shared" ca="1" si="11"/>
        <v>70</v>
      </c>
      <c r="J58" s="48">
        <f t="shared" ca="1" si="12"/>
        <v>79</v>
      </c>
      <c r="K58" s="48">
        <f t="shared" ca="1" si="13"/>
        <v>87</v>
      </c>
      <c r="L58" s="48">
        <f t="shared" ca="1" si="14"/>
        <v>95</v>
      </c>
      <c r="M58" s="48">
        <f t="shared" ca="1" si="15"/>
        <v>104</v>
      </c>
      <c r="N58" s="48">
        <f t="shared" ca="1" si="16"/>
        <v>115</v>
      </c>
      <c r="O58" s="48">
        <f t="shared" ca="1" si="17"/>
        <v>126</v>
      </c>
      <c r="P58" s="48">
        <f t="shared" ca="1" si="38"/>
        <v>3</v>
      </c>
      <c r="Q58" s="48">
        <f t="shared" ca="1" si="38"/>
        <v>2</v>
      </c>
      <c r="R58" s="48">
        <f t="shared" ca="1" si="38"/>
        <v>2</v>
      </c>
      <c r="S58" s="48">
        <f t="shared" ca="1" si="38"/>
        <v>2</v>
      </c>
      <c r="T58" s="48">
        <f t="shared" ca="1" si="38"/>
        <v>2</v>
      </c>
      <c r="U58" s="48">
        <f t="shared" ca="1" si="38"/>
        <v>3</v>
      </c>
      <c r="V58" s="48">
        <f t="shared" ca="1" si="38"/>
        <v>2</v>
      </c>
      <c r="W58" s="48">
        <f t="shared" ca="1" si="38"/>
        <v>2</v>
      </c>
      <c r="X58" s="48">
        <f t="shared" ca="1" si="38"/>
        <v>2</v>
      </c>
      <c r="Y58" s="48">
        <f t="shared" ca="1" si="38"/>
        <v>3</v>
      </c>
      <c r="Z58" s="48">
        <f t="shared" ca="1" si="39"/>
        <v>2</v>
      </c>
      <c r="AA58" s="48">
        <f t="shared" ca="1" si="39"/>
        <v>3</v>
      </c>
      <c r="AB58" s="48">
        <f t="shared" ca="1" si="39"/>
        <v>3</v>
      </c>
      <c r="AC58" s="48">
        <f t="shared" ca="1" si="39"/>
        <v>2</v>
      </c>
      <c r="AD58" s="48">
        <f t="shared" ca="1" si="39"/>
        <v>3</v>
      </c>
      <c r="AE58" s="48">
        <f t="shared" ca="1" si="39"/>
        <v>3</v>
      </c>
      <c r="AF58" s="48">
        <f t="shared" ca="1" si="39"/>
        <v>2</v>
      </c>
      <c r="AG58" s="48">
        <f t="shared" ca="1" si="39"/>
        <v>2</v>
      </c>
      <c r="AH58" s="48">
        <f t="shared" ca="1" si="39"/>
        <v>2</v>
      </c>
      <c r="AI58" s="48">
        <f t="shared" ca="1" si="39"/>
        <v>3</v>
      </c>
      <c r="AJ58" s="48">
        <f t="shared" ca="1" si="40"/>
        <v>3</v>
      </c>
      <c r="AK58" s="48">
        <f t="shared" ca="1" si="40"/>
        <v>3</v>
      </c>
      <c r="AL58" s="48">
        <f t="shared" ca="1" si="40"/>
        <v>3</v>
      </c>
      <c r="AM58" s="48">
        <f t="shared" ca="1" si="40"/>
        <v>3</v>
      </c>
      <c r="AN58" s="48">
        <f t="shared" ca="1" si="40"/>
        <v>3</v>
      </c>
      <c r="AO58" s="48">
        <f t="shared" ca="1" si="40"/>
        <v>2</v>
      </c>
      <c r="AP58" s="48">
        <f t="shared" ca="1" si="40"/>
        <v>2</v>
      </c>
      <c r="AQ58" s="48">
        <f t="shared" ca="1" si="40"/>
        <v>3</v>
      </c>
      <c r="AR58" s="48">
        <f t="shared" ca="1" si="40"/>
        <v>2</v>
      </c>
      <c r="AS58" s="48">
        <f t="shared" ca="1" si="40"/>
        <v>2</v>
      </c>
      <c r="AT58" s="48">
        <f t="shared" ca="1" si="41"/>
        <v>3</v>
      </c>
      <c r="AU58" s="48">
        <f t="shared" ca="1" si="41"/>
        <v>2</v>
      </c>
      <c r="AV58" s="48">
        <f t="shared" ca="1" si="41"/>
        <v>2</v>
      </c>
      <c r="AW58" s="48">
        <f t="shared" ca="1" si="41"/>
        <v>2</v>
      </c>
      <c r="AX58" s="48">
        <f t="shared" ca="1" si="41"/>
        <v>2</v>
      </c>
      <c r="AY58" s="48">
        <f t="shared" ca="1" si="41"/>
        <v>2</v>
      </c>
      <c r="AZ58" s="48">
        <f t="shared" ca="1" si="41"/>
        <v>2</v>
      </c>
      <c r="BA58" s="48">
        <f t="shared" ca="1" si="41"/>
        <v>2</v>
      </c>
      <c r="BB58" s="48">
        <f t="shared" ca="1" si="41"/>
        <v>2</v>
      </c>
      <c r="BC58" s="48">
        <f t="shared" ca="1" si="41"/>
        <v>2</v>
      </c>
      <c r="BD58" s="48">
        <f t="shared" ca="1" si="42"/>
        <v>2</v>
      </c>
      <c r="BE58" s="48">
        <f t="shared" ca="1" si="42"/>
        <v>3</v>
      </c>
      <c r="BF58" s="48">
        <f t="shared" ca="1" si="42"/>
        <v>2</v>
      </c>
      <c r="BG58" s="48">
        <f t="shared" ca="1" si="42"/>
        <v>2</v>
      </c>
      <c r="BH58" s="48">
        <f t="shared" ca="1" si="42"/>
        <v>3</v>
      </c>
      <c r="BI58" s="48">
        <f t="shared" ca="1" si="42"/>
        <v>3</v>
      </c>
      <c r="BJ58" s="48">
        <f t="shared" ca="1" si="42"/>
        <v>3</v>
      </c>
      <c r="BK58" s="48">
        <f t="shared" ca="1" si="42"/>
        <v>2</v>
      </c>
      <c r="BL58" s="48">
        <f t="shared" ca="1" si="42"/>
        <v>2</v>
      </c>
      <c r="BM58" s="48">
        <f t="shared" ca="1" si="42"/>
        <v>3</v>
      </c>
      <c r="BN58" s="48">
        <f t="shared" ca="1" si="42"/>
        <v>3</v>
      </c>
      <c r="BO58" s="48">
        <f t="shared" ca="1" si="42"/>
        <v>3</v>
      </c>
    </row>
    <row r="59" spans="1:67" x14ac:dyDescent="0.25">
      <c r="A59" s="48">
        <v>58</v>
      </c>
      <c r="B59" s="48">
        <f t="shared" ca="1" si="0"/>
        <v>15</v>
      </c>
      <c r="C59" s="48">
        <f ca="1">SUM($P59:S59)</f>
        <v>10</v>
      </c>
      <c r="D59" s="48">
        <f t="shared" ca="1" si="6"/>
        <v>20</v>
      </c>
      <c r="E59" s="48">
        <f t="shared" ca="1" si="7"/>
        <v>31</v>
      </c>
      <c r="F59" s="48">
        <f t="shared" ca="1" si="8"/>
        <v>42</v>
      </c>
      <c r="G59" s="48">
        <f t="shared" ca="1" si="9"/>
        <v>51</v>
      </c>
      <c r="H59" s="48">
        <f t="shared" ca="1" si="10"/>
        <v>63</v>
      </c>
      <c r="I59" s="48">
        <f t="shared" ca="1" si="11"/>
        <v>74</v>
      </c>
      <c r="J59" s="48">
        <f t="shared" ca="1" si="12"/>
        <v>83</v>
      </c>
      <c r="K59" s="48">
        <f t="shared" ca="1" si="13"/>
        <v>92</v>
      </c>
      <c r="L59" s="48">
        <f t="shared" ca="1" si="14"/>
        <v>101</v>
      </c>
      <c r="M59" s="48">
        <f t="shared" ca="1" si="15"/>
        <v>111</v>
      </c>
      <c r="N59" s="48">
        <f t="shared" ca="1" si="16"/>
        <v>120</v>
      </c>
      <c r="O59" s="48">
        <f t="shared" ca="1" si="17"/>
        <v>130</v>
      </c>
      <c r="P59" s="48">
        <f t="shared" ca="1" si="38"/>
        <v>3</v>
      </c>
      <c r="Q59" s="48">
        <f t="shared" ca="1" si="38"/>
        <v>2</v>
      </c>
      <c r="R59" s="48">
        <f t="shared" ca="1" si="38"/>
        <v>3</v>
      </c>
      <c r="S59" s="48">
        <f t="shared" ca="1" si="38"/>
        <v>2</v>
      </c>
      <c r="T59" s="48">
        <f t="shared" ca="1" si="38"/>
        <v>3</v>
      </c>
      <c r="U59" s="48">
        <f t="shared" ca="1" si="38"/>
        <v>2</v>
      </c>
      <c r="V59" s="48">
        <f t="shared" ca="1" si="38"/>
        <v>2</v>
      </c>
      <c r="W59" s="48">
        <f t="shared" ca="1" si="38"/>
        <v>3</v>
      </c>
      <c r="X59" s="48">
        <f t="shared" ca="1" si="38"/>
        <v>3</v>
      </c>
      <c r="Y59" s="48">
        <f t="shared" ca="1" si="38"/>
        <v>3</v>
      </c>
      <c r="Z59" s="48">
        <f t="shared" ca="1" si="39"/>
        <v>2</v>
      </c>
      <c r="AA59" s="48">
        <f t="shared" ca="1" si="39"/>
        <v>3</v>
      </c>
      <c r="AB59" s="48">
        <f t="shared" ca="1" si="39"/>
        <v>2</v>
      </c>
      <c r="AC59" s="48">
        <f t="shared" ca="1" si="39"/>
        <v>3</v>
      </c>
      <c r="AD59" s="48">
        <f t="shared" ca="1" si="39"/>
        <v>3</v>
      </c>
      <c r="AE59" s="48">
        <f t="shared" ca="1" si="39"/>
        <v>3</v>
      </c>
      <c r="AF59" s="48">
        <f t="shared" ca="1" si="39"/>
        <v>2</v>
      </c>
      <c r="AG59" s="48">
        <f t="shared" ca="1" si="39"/>
        <v>3</v>
      </c>
      <c r="AH59" s="48">
        <f t="shared" ca="1" si="39"/>
        <v>2</v>
      </c>
      <c r="AI59" s="48">
        <f t="shared" ca="1" si="39"/>
        <v>2</v>
      </c>
      <c r="AJ59" s="48">
        <f t="shared" ca="1" si="40"/>
        <v>3</v>
      </c>
      <c r="AK59" s="48">
        <f t="shared" ca="1" si="40"/>
        <v>3</v>
      </c>
      <c r="AL59" s="48">
        <f t="shared" ca="1" si="40"/>
        <v>3</v>
      </c>
      <c r="AM59" s="48">
        <f t="shared" ca="1" si="40"/>
        <v>3</v>
      </c>
      <c r="AN59" s="48">
        <f t="shared" ca="1" si="40"/>
        <v>3</v>
      </c>
      <c r="AO59" s="48">
        <f t="shared" ca="1" si="40"/>
        <v>3</v>
      </c>
      <c r="AP59" s="48">
        <f t="shared" ca="1" si="40"/>
        <v>3</v>
      </c>
      <c r="AQ59" s="48">
        <f t="shared" ca="1" si="40"/>
        <v>2</v>
      </c>
      <c r="AR59" s="48">
        <f t="shared" ca="1" si="40"/>
        <v>3</v>
      </c>
      <c r="AS59" s="48">
        <f t="shared" ca="1" si="40"/>
        <v>2</v>
      </c>
      <c r="AT59" s="48">
        <f t="shared" ca="1" si="41"/>
        <v>2</v>
      </c>
      <c r="AU59" s="48">
        <f t="shared" ca="1" si="41"/>
        <v>2</v>
      </c>
      <c r="AV59" s="48">
        <f t="shared" ca="1" si="41"/>
        <v>2</v>
      </c>
      <c r="AW59" s="48">
        <f t="shared" ca="1" si="41"/>
        <v>3</v>
      </c>
      <c r="AX59" s="48">
        <f t="shared" ca="1" si="41"/>
        <v>2</v>
      </c>
      <c r="AY59" s="48">
        <f t="shared" ca="1" si="41"/>
        <v>2</v>
      </c>
      <c r="AZ59" s="48">
        <f t="shared" ca="1" si="41"/>
        <v>2</v>
      </c>
      <c r="BA59" s="48">
        <f t="shared" ca="1" si="41"/>
        <v>3</v>
      </c>
      <c r="BB59" s="48">
        <f t="shared" ca="1" si="41"/>
        <v>2</v>
      </c>
      <c r="BC59" s="48">
        <f t="shared" ca="1" si="41"/>
        <v>2</v>
      </c>
      <c r="BD59" s="48">
        <f t="shared" ca="1" si="42"/>
        <v>2</v>
      </c>
      <c r="BE59" s="48">
        <f t="shared" ca="1" si="42"/>
        <v>2</v>
      </c>
      <c r="BF59" s="48">
        <f t="shared" ca="1" si="42"/>
        <v>3</v>
      </c>
      <c r="BG59" s="48">
        <f t="shared" ca="1" si="42"/>
        <v>3</v>
      </c>
      <c r="BH59" s="48">
        <f t="shared" ca="1" si="42"/>
        <v>3</v>
      </c>
      <c r="BI59" s="48">
        <f t="shared" ca="1" si="42"/>
        <v>2</v>
      </c>
      <c r="BJ59" s="48">
        <f t="shared" ca="1" si="42"/>
        <v>2</v>
      </c>
      <c r="BK59" s="48">
        <f t="shared" ca="1" si="42"/>
        <v>2</v>
      </c>
      <c r="BL59" s="48">
        <f t="shared" ca="1" si="42"/>
        <v>3</v>
      </c>
      <c r="BM59" s="48">
        <f t="shared" ca="1" si="42"/>
        <v>2</v>
      </c>
      <c r="BN59" s="48">
        <f t="shared" ca="1" si="42"/>
        <v>3</v>
      </c>
      <c r="BO59" s="48">
        <f t="shared" ca="1" si="42"/>
        <v>2</v>
      </c>
    </row>
    <row r="60" spans="1:67" x14ac:dyDescent="0.25">
      <c r="A60" s="48">
        <v>59</v>
      </c>
      <c r="B60" s="48">
        <f t="shared" ca="1" si="0"/>
        <v>15</v>
      </c>
      <c r="C60" s="48">
        <f ca="1">SUM($P60:S60)</f>
        <v>9</v>
      </c>
      <c r="D60" s="48">
        <f t="shared" ca="1" si="6"/>
        <v>19</v>
      </c>
      <c r="E60" s="48">
        <f t="shared" ca="1" si="7"/>
        <v>29</v>
      </c>
      <c r="F60" s="48">
        <f t="shared" ca="1" si="8"/>
        <v>39</v>
      </c>
      <c r="G60" s="48">
        <f t="shared" ca="1" si="9"/>
        <v>49</v>
      </c>
      <c r="H60" s="48">
        <f t="shared" ca="1" si="10"/>
        <v>61</v>
      </c>
      <c r="I60" s="48">
        <f t="shared" ca="1" si="11"/>
        <v>70</v>
      </c>
      <c r="J60" s="48">
        <f t="shared" ca="1" si="12"/>
        <v>79</v>
      </c>
      <c r="K60" s="48">
        <f t="shared" ca="1" si="13"/>
        <v>90</v>
      </c>
      <c r="L60" s="48">
        <f t="shared" ca="1" si="14"/>
        <v>101</v>
      </c>
      <c r="M60" s="48">
        <f t="shared" ca="1" si="15"/>
        <v>112</v>
      </c>
      <c r="N60" s="48">
        <f t="shared" ca="1" si="16"/>
        <v>123</v>
      </c>
      <c r="O60" s="48">
        <f t="shared" ca="1" si="17"/>
        <v>134</v>
      </c>
      <c r="P60" s="48">
        <f t="shared" ca="1" si="38"/>
        <v>2</v>
      </c>
      <c r="Q60" s="48">
        <f t="shared" ca="1" si="38"/>
        <v>3</v>
      </c>
      <c r="R60" s="48">
        <f t="shared" ca="1" si="38"/>
        <v>2</v>
      </c>
      <c r="S60" s="48">
        <f t="shared" ca="1" si="38"/>
        <v>2</v>
      </c>
      <c r="T60" s="48">
        <f t="shared" ca="1" si="38"/>
        <v>3</v>
      </c>
      <c r="U60" s="48">
        <f t="shared" ca="1" si="38"/>
        <v>3</v>
      </c>
      <c r="V60" s="48">
        <f t="shared" ca="1" si="38"/>
        <v>2</v>
      </c>
      <c r="W60" s="48">
        <f t="shared" ca="1" si="38"/>
        <v>2</v>
      </c>
      <c r="X60" s="48">
        <f t="shared" ca="1" si="38"/>
        <v>3</v>
      </c>
      <c r="Y60" s="48">
        <f t="shared" ca="1" si="38"/>
        <v>3</v>
      </c>
      <c r="Z60" s="48">
        <f t="shared" ca="1" si="39"/>
        <v>2</v>
      </c>
      <c r="AA60" s="48">
        <f t="shared" ca="1" si="39"/>
        <v>2</v>
      </c>
      <c r="AB60" s="48">
        <f t="shared" ca="1" si="39"/>
        <v>3</v>
      </c>
      <c r="AC60" s="48">
        <f t="shared" ca="1" si="39"/>
        <v>3</v>
      </c>
      <c r="AD60" s="48">
        <f t="shared" ca="1" si="39"/>
        <v>2</v>
      </c>
      <c r="AE60" s="48">
        <f t="shared" ca="1" si="39"/>
        <v>2</v>
      </c>
      <c r="AF60" s="48">
        <f t="shared" ca="1" si="39"/>
        <v>3</v>
      </c>
      <c r="AG60" s="48">
        <f t="shared" ca="1" si="39"/>
        <v>3</v>
      </c>
      <c r="AH60" s="48">
        <f t="shared" ca="1" si="39"/>
        <v>2</v>
      </c>
      <c r="AI60" s="48">
        <f t="shared" ca="1" si="39"/>
        <v>2</v>
      </c>
      <c r="AJ60" s="48">
        <f t="shared" ca="1" si="40"/>
        <v>3</v>
      </c>
      <c r="AK60" s="48">
        <f t="shared" ca="1" si="40"/>
        <v>3</v>
      </c>
      <c r="AL60" s="48">
        <f t="shared" ca="1" si="40"/>
        <v>3</v>
      </c>
      <c r="AM60" s="48">
        <f t="shared" ca="1" si="40"/>
        <v>3</v>
      </c>
      <c r="AN60" s="48">
        <f t="shared" ca="1" si="40"/>
        <v>3</v>
      </c>
      <c r="AO60" s="48">
        <f t="shared" ca="1" si="40"/>
        <v>2</v>
      </c>
      <c r="AP60" s="48">
        <f t="shared" ca="1" si="40"/>
        <v>2</v>
      </c>
      <c r="AQ60" s="48">
        <f t="shared" ca="1" si="40"/>
        <v>2</v>
      </c>
      <c r="AR60" s="48">
        <f t="shared" ca="1" si="40"/>
        <v>2</v>
      </c>
      <c r="AS60" s="48">
        <f t="shared" ca="1" si="40"/>
        <v>2</v>
      </c>
      <c r="AT60" s="48">
        <f t="shared" ca="1" si="41"/>
        <v>3</v>
      </c>
      <c r="AU60" s="48">
        <f t="shared" ca="1" si="41"/>
        <v>2</v>
      </c>
      <c r="AV60" s="48">
        <f t="shared" ca="1" si="41"/>
        <v>2</v>
      </c>
      <c r="AW60" s="48">
        <f t="shared" ca="1" si="41"/>
        <v>3</v>
      </c>
      <c r="AX60" s="48">
        <f t="shared" ca="1" si="41"/>
        <v>3</v>
      </c>
      <c r="AY60" s="48">
        <f t="shared" ca="1" si="41"/>
        <v>3</v>
      </c>
      <c r="AZ60" s="48">
        <f t="shared" ca="1" si="41"/>
        <v>3</v>
      </c>
      <c r="BA60" s="48">
        <f t="shared" ca="1" si="41"/>
        <v>2</v>
      </c>
      <c r="BB60" s="48">
        <f t="shared" ca="1" si="41"/>
        <v>3</v>
      </c>
      <c r="BC60" s="48">
        <f t="shared" ca="1" si="41"/>
        <v>3</v>
      </c>
      <c r="BD60" s="48">
        <f t="shared" ca="1" si="42"/>
        <v>3</v>
      </c>
      <c r="BE60" s="48">
        <f t="shared" ca="1" si="42"/>
        <v>3</v>
      </c>
      <c r="BF60" s="48">
        <f t="shared" ca="1" si="42"/>
        <v>3</v>
      </c>
      <c r="BG60" s="48">
        <f t="shared" ca="1" si="42"/>
        <v>2</v>
      </c>
      <c r="BH60" s="48">
        <f t="shared" ca="1" si="42"/>
        <v>3</v>
      </c>
      <c r="BI60" s="48">
        <f t="shared" ca="1" si="42"/>
        <v>2</v>
      </c>
      <c r="BJ60" s="48">
        <f t="shared" ca="1" si="42"/>
        <v>3</v>
      </c>
      <c r="BK60" s="48">
        <f t="shared" ca="1" si="42"/>
        <v>3</v>
      </c>
      <c r="BL60" s="48">
        <f t="shared" ca="1" si="42"/>
        <v>2</v>
      </c>
      <c r="BM60" s="48">
        <f t="shared" ca="1" si="42"/>
        <v>3</v>
      </c>
      <c r="BN60" s="48">
        <f t="shared" ca="1" si="42"/>
        <v>3</v>
      </c>
      <c r="BO60" s="48">
        <f t="shared" ca="1" si="42"/>
        <v>3</v>
      </c>
    </row>
    <row r="61" spans="1:67" x14ac:dyDescent="0.25">
      <c r="A61" s="48">
        <v>60</v>
      </c>
      <c r="B61" s="48">
        <f t="shared" ca="1" si="0"/>
        <v>14</v>
      </c>
      <c r="C61" s="48">
        <f ca="1">SUM($P61:S61)</f>
        <v>10</v>
      </c>
      <c r="D61" s="48">
        <f t="shared" ca="1" si="6"/>
        <v>20</v>
      </c>
      <c r="E61" s="48">
        <f t="shared" ca="1" si="7"/>
        <v>29</v>
      </c>
      <c r="F61" s="48">
        <f t="shared" ca="1" si="8"/>
        <v>39</v>
      </c>
      <c r="G61" s="48">
        <f t="shared" ca="1" si="9"/>
        <v>49</v>
      </c>
      <c r="H61" s="48">
        <f t="shared" ca="1" si="10"/>
        <v>60</v>
      </c>
      <c r="I61" s="48">
        <f t="shared" ca="1" si="11"/>
        <v>71</v>
      </c>
      <c r="J61" s="48">
        <f t="shared" ca="1" si="12"/>
        <v>81</v>
      </c>
      <c r="K61" s="48">
        <f t="shared" ca="1" si="13"/>
        <v>93</v>
      </c>
      <c r="L61" s="48">
        <f t="shared" ca="1" si="14"/>
        <v>101</v>
      </c>
      <c r="M61" s="48">
        <f t="shared" ca="1" si="15"/>
        <v>112</v>
      </c>
      <c r="N61" s="48">
        <f t="shared" ca="1" si="16"/>
        <v>123</v>
      </c>
      <c r="O61" s="48">
        <f t="shared" ca="1" si="17"/>
        <v>134</v>
      </c>
      <c r="P61" s="48">
        <f t="shared" ca="1" si="38"/>
        <v>3</v>
      </c>
      <c r="Q61" s="48">
        <f t="shared" ca="1" si="38"/>
        <v>3</v>
      </c>
      <c r="R61" s="48">
        <f t="shared" ca="1" si="38"/>
        <v>2</v>
      </c>
      <c r="S61" s="48">
        <f t="shared" ca="1" si="38"/>
        <v>2</v>
      </c>
      <c r="T61" s="48">
        <f t="shared" ca="1" si="38"/>
        <v>2</v>
      </c>
      <c r="U61" s="48">
        <f t="shared" ca="1" si="38"/>
        <v>2</v>
      </c>
      <c r="V61" s="48">
        <f t="shared" ca="1" si="38"/>
        <v>3</v>
      </c>
      <c r="W61" s="48">
        <f t="shared" ca="1" si="38"/>
        <v>3</v>
      </c>
      <c r="X61" s="48">
        <f t="shared" ca="1" si="38"/>
        <v>2</v>
      </c>
      <c r="Y61" s="48">
        <f t="shared" ca="1" si="38"/>
        <v>2</v>
      </c>
      <c r="Z61" s="48">
        <f t="shared" ca="1" si="39"/>
        <v>3</v>
      </c>
      <c r="AA61" s="48">
        <f t="shared" ca="1" si="39"/>
        <v>2</v>
      </c>
      <c r="AB61" s="48">
        <f t="shared" ca="1" si="39"/>
        <v>2</v>
      </c>
      <c r="AC61" s="48">
        <f t="shared" ca="1" si="39"/>
        <v>3</v>
      </c>
      <c r="AD61" s="48">
        <f t="shared" ca="1" si="39"/>
        <v>3</v>
      </c>
      <c r="AE61" s="48">
        <f t="shared" ca="1" si="39"/>
        <v>2</v>
      </c>
      <c r="AF61" s="48">
        <f t="shared" ca="1" si="39"/>
        <v>3</v>
      </c>
      <c r="AG61" s="48">
        <f t="shared" ca="1" si="39"/>
        <v>2</v>
      </c>
      <c r="AH61" s="48">
        <f t="shared" ca="1" si="39"/>
        <v>2</v>
      </c>
      <c r="AI61" s="48">
        <f t="shared" ca="1" si="39"/>
        <v>3</v>
      </c>
      <c r="AJ61" s="48">
        <f t="shared" ca="1" si="40"/>
        <v>3</v>
      </c>
      <c r="AK61" s="48">
        <f t="shared" ca="1" si="40"/>
        <v>3</v>
      </c>
      <c r="AL61" s="48">
        <f t="shared" ca="1" si="40"/>
        <v>2</v>
      </c>
      <c r="AM61" s="48">
        <f t="shared" ca="1" si="40"/>
        <v>3</v>
      </c>
      <c r="AN61" s="48">
        <f t="shared" ca="1" si="40"/>
        <v>2</v>
      </c>
      <c r="AO61" s="48">
        <f t="shared" ca="1" si="40"/>
        <v>3</v>
      </c>
      <c r="AP61" s="48">
        <f t="shared" ca="1" si="40"/>
        <v>3</v>
      </c>
      <c r="AQ61" s="48">
        <f t="shared" ca="1" si="40"/>
        <v>3</v>
      </c>
      <c r="AR61" s="48">
        <f t="shared" ca="1" si="40"/>
        <v>3</v>
      </c>
      <c r="AS61" s="48">
        <f t="shared" ca="1" si="40"/>
        <v>2</v>
      </c>
      <c r="AT61" s="48">
        <f t="shared" ca="1" si="41"/>
        <v>2</v>
      </c>
      <c r="AU61" s="48">
        <f t="shared" ca="1" si="41"/>
        <v>3</v>
      </c>
      <c r="AV61" s="48">
        <f t="shared" ca="1" si="41"/>
        <v>3</v>
      </c>
      <c r="AW61" s="48">
        <f t="shared" ca="1" si="41"/>
        <v>3</v>
      </c>
      <c r="AX61" s="48">
        <f t="shared" ca="1" si="41"/>
        <v>3</v>
      </c>
      <c r="AY61" s="48">
        <f t="shared" ca="1" si="41"/>
        <v>3</v>
      </c>
      <c r="AZ61" s="48">
        <f t="shared" ca="1" si="41"/>
        <v>2</v>
      </c>
      <c r="BA61" s="48">
        <f t="shared" ca="1" si="41"/>
        <v>2</v>
      </c>
      <c r="BB61" s="48">
        <f t="shared" ca="1" si="41"/>
        <v>2</v>
      </c>
      <c r="BC61" s="48">
        <f t="shared" ca="1" si="41"/>
        <v>2</v>
      </c>
      <c r="BD61" s="48">
        <f t="shared" ca="1" si="42"/>
        <v>3</v>
      </c>
      <c r="BE61" s="48">
        <f t="shared" ca="1" si="42"/>
        <v>2</v>
      </c>
      <c r="BF61" s="48">
        <f t="shared" ca="1" si="42"/>
        <v>3</v>
      </c>
      <c r="BG61" s="48">
        <f t="shared" ca="1" si="42"/>
        <v>3</v>
      </c>
      <c r="BH61" s="48">
        <f t="shared" ca="1" si="42"/>
        <v>3</v>
      </c>
      <c r="BI61" s="48">
        <f t="shared" ca="1" si="42"/>
        <v>2</v>
      </c>
      <c r="BJ61" s="48">
        <f t="shared" ca="1" si="42"/>
        <v>3</v>
      </c>
      <c r="BK61" s="48">
        <f t="shared" ca="1" si="42"/>
        <v>3</v>
      </c>
      <c r="BL61" s="48">
        <f t="shared" ca="1" si="42"/>
        <v>3</v>
      </c>
      <c r="BM61" s="48">
        <f t="shared" ca="1" si="42"/>
        <v>2</v>
      </c>
      <c r="BN61" s="48">
        <f t="shared" ca="1" si="42"/>
        <v>3</v>
      </c>
      <c r="BO61" s="48">
        <f t="shared" ca="1" si="42"/>
        <v>3</v>
      </c>
    </row>
    <row r="62" spans="1:67" x14ac:dyDescent="0.25">
      <c r="A62" s="48">
        <v>61</v>
      </c>
      <c r="B62" s="48">
        <f t="shared" ca="1" si="0"/>
        <v>15</v>
      </c>
      <c r="C62" s="48">
        <f ca="1">SUM($P62:S62)</f>
        <v>10</v>
      </c>
      <c r="D62" s="48">
        <f t="shared" ca="1" si="6"/>
        <v>19</v>
      </c>
      <c r="E62" s="48">
        <f t="shared" ca="1" si="7"/>
        <v>28</v>
      </c>
      <c r="F62" s="48">
        <f t="shared" ca="1" si="8"/>
        <v>38</v>
      </c>
      <c r="G62" s="48">
        <f t="shared" ca="1" si="9"/>
        <v>47</v>
      </c>
      <c r="H62" s="48">
        <f t="shared" ca="1" si="10"/>
        <v>57</v>
      </c>
      <c r="I62" s="48">
        <f t="shared" ca="1" si="11"/>
        <v>68</v>
      </c>
      <c r="J62" s="48">
        <f t="shared" ca="1" si="12"/>
        <v>78</v>
      </c>
      <c r="K62" s="48">
        <f t="shared" ca="1" si="13"/>
        <v>88</v>
      </c>
      <c r="L62" s="48">
        <f t="shared" ca="1" si="14"/>
        <v>97</v>
      </c>
      <c r="M62" s="48">
        <f t="shared" ca="1" si="15"/>
        <v>107</v>
      </c>
      <c r="N62" s="48">
        <f t="shared" ca="1" si="16"/>
        <v>116</v>
      </c>
      <c r="O62" s="48">
        <f t="shared" ca="1" si="17"/>
        <v>124</v>
      </c>
      <c r="P62" s="48">
        <f t="shared" ref="P62:Y71" ca="1" si="43">MAX(1,IF(SamplesOrEstimateFlag = "Data", INDEX(Samples,RANDBETWEEN(1, TotalCount), 0), RANDBETWEEN(ThroughputLowEstimate,ThroughputHighEstimate)) / RANDBETWEEN(StorySplitRateLowEstimate,StorySplitRateHighEstimate))</f>
        <v>2</v>
      </c>
      <c r="Q62" s="48">
        <f t="shared" ca="1" si="43"/>
        <v>3</v>
      </c>
      <c r="R62" s="48">
        <f t="shared" ca="1" si="43"/>
        <v>2</v>
      </c>
      <c r="S62" s="48">
        <f t="shared" ca="1" si="43"/>
        <v>3</v>
      </c>
      <c r="T62" s="48">
        <f t="shared" ca="1" si="43"/>
        <v>2</v>
      </c>
      <c r="U62" s="48">
        <f t="shared" ca="1" si="43"/>
        <v>3</v>
      </c>
      <c r="V62" s="48">
        <f t="shared" ca="1" si="43"/>
        <v>2</v>
      </c>
      <c r="W62" s="48">
        <f t="shared" ca="1" si="43"/>
        <v>2</v>
      </c>
      <c r="X62" s="48">
        <f t="shared" ca="1" si="43"/>
        <v>2</v>
      </c>
      <c r="Y62" s="48">
        <f t="shared" ca="1" si="43"/>
        <v>3</v>
      </c>
      <c r="Z62" s="48">
        <f t="shared" ref="Z62:AI71" ca="1" si="44">MAX(1,IF(SamplesOrEstimateFlag = "Data", INDEX(Samples,RANDBETWEEN(1, TotalCount), 0), RANDBETWEEN(ThroughputLowEstimate,ThroughputHighEstimate)) / RANDBETWEEN(StorySplitRateLowEstimate,StorySplitRateHighEstimate))</f>
        <v>2</v>
      </c>
      <c r="AA62" s="48">
        <f t="shared" ca="1" si="44"/>
        <v>2</v>
      </c>
      <c r="AB62" s="48">
        <f t="shared" ca="1" si="44"/>
        <v>2</v>
      </c>
      <c r="AC62" s="48">
        <f t="shared" ca="1" si="44"/>
        <v>3</v>
      </c>
      <c r="AD62" s="48">
        <f t="shared" ca="1" si="44"/>
        <v>3</v>
      </c>
      <c r="AE62" s="48">
        <f t="shared" ca="1" si="44"/>
        <v>2</v>
      </c>
      <c r="AF62" s="48">
        <f t="shared" ca="1" si="44"/>
        <v>3</v>
      </c>
      <c r="AG62" s="48">
        <f t="shared" ca="1" si="44"/>
        <v>2</v>
      </c>
      <c r="AH62" s="48">
        <f t="shared" ca="1" si="44"/>
        <v>2</v>
      </c>
      <c r="AI62" s="48">
        <f t="shared" ca="1" si="44"/>
        <v>2</v>
      </c>
      <c r="AJ62" s="48">
        <f t="shared" ref="AJ62:AS71" ca="1" si="45">MAX(1,IF(SamplesOrEstimateFlag = "Data", INDEX(Samples,RANDBETWEEN(1, TotalCount), 0), RANDBETWEEN(ThroughputLowEstimate,ThroughputHighEstimate)) / RANDBETWEEN(StorySplitRateLowEstimate,StorySplitRateHighEstimate))</f>
        <v>3</v>
      </c>
      <c r="AK62" s="48">
        <f t="shared" ca="1" si="45"/>
        <v>3</v>
      </c>
      <c r="AL62" s="48">
        <f t="shared" ca="1" si="45"/>
        <v>2</v>
      </c>
      <c r="AM62" s="48">
        <f t="shared" ca="1" si="45"/>
        <v>2</v>
      </c>
      <c r="AN62" s="48">
        <f t="shared" ca="1" si="45"/>
        <v>2</v>
      </c>
      <c r="AO62" s="48">
        <f t="shared" ca="1" si="45"/>
        <v>3</v>
      </c>
      <c r="AP62" s="48">
        <f t="shared" ca="1" si="45"/>
        <v>3</v>
      </c>
      <c r="AQ62" s="48">
        <f t="shared" ca="1" si="45"/>
        <v>3</v>
      </c>
      <c r="AR62" s="48">
        <f t="shared" ca="1" si="45"/>
        <v>2</v>
      </c>
      <c r="AS62" s="48">
        <f t="shared" ca="1" si="45"/>
        <v>2</v>
      </c>
      <c r="AT62" s="48">
        <f t="shared" ref="AT62:BC71" ca="1" si="46">MAX(1,IF(SamplesOrEstimateFlag = "Data", INDEX(Samples,RANDBETWEEN(1, TotalCount), 0), RANDBETWEEN(ThroughputLowEstimate,ThroughputHighEstimate)) / RANDBETWEEN(StorySplitRateLowEstimate,StorySplitRateHighEstimate))</f>
        <v>3</v>
      </c>
      <c r="AU62" s="48">
        <f t="shared" ca="1" si="46"/>
        <v>3</v>
      </c>
      <c r="AV62" s="48">
        <f t="shared" ca="1" si="46"/>
        <v>3</v>
      </c>
      <c r="AW62" s="48">
        <f t="shared" ca="1" si="46"/>
        <v>2</v>
      </c>
      <c r="AX62" s="48">
        <f t="shared" ca="1" si="46"/>
        <v>3</v>
      </c>
      <c r="AY62" s="48">
        <f t="shared" ca="1" si="46"/>
        <v>2</v>
      </c>
      <c r="AZ62" s="48">
        <f t="shared" ca="1" si="46"/>
        <v>2</v>
      </c>
      <c r="BA62" s="48">
        <f t="shared" ca="1" si="46"/>
        <v>2</v>
      </c>
      <c r="BB62" s="48">
        <f t="shared" ca="1" si="46"/>
        <v>2</v>
      </c>
      <c r="BC62" s="48">
        <f t="shared" ca="1" si="46"/>
        <v>3</v>
      </c>
      <c r="BD62" s="48">
        <f t="shared" ref="BD62:BO71" ca="1" si="47">MAX(1,IF(SamplesOrEstimateFlag = "Data", INDEX(Samples,RANDBETWEEN(1, TotalCount), 0), RANDBETWEEN(ThroughputLowEstimate,ThroughputHighEstimate)) / RANDBETWEEN(StorySplitRateLowEstimate,StorySplitRateHighEstimate))</f>
        <v>3</v>
      </c>
      <c r="BE62" s="48">
        <f t="shared" ca="1" si="47"/>
        <v>2</v>
      </c>
      <c r="BF62" s="48">
        <f t="shared" ca="1" si="47"/>
        <v>2</v>
      </c>
      <c r="BG62" s="48">
        <f t="shared" ca="1" si="47"/>
        <v>3</v>
      </c>
      <c r="BH62" s="48">
        <f t="shared" ca="1" si="47"/>
        <v>3</v>
      </c>
      <c r="BI62" s="48">
        <f t="shared" ca="1" si="47"/>
        <v>2</v>
      </c>
      <c r="BJ62" s="48">
        <f t="shared" ca="1" si="47"/>
        <v>2</v>
      </c>
      <c r="BK62" s="48">
        <f t="shared" ca="1" si="47"/>
        <v>2</v>
      </c>
      <c r="BL62" s="48">
        <f t="shared" ca="1" si="47"/>
        <v>2</v>
      </c>
      <c r="BM62" s="48">
        <f t="shared" ca="1" si="47"/>
        <v>2</v>
      </c>
      <c r="BN62" s="48">
        <f t="shared" ca="1" si="47"/>
        <v>2</v>
      </c>
      <c r="BO62" s="48">
        <f t="shared" ca="1" si="47"/>
        <v>2</v>
      </c>
    </row>
    <row r="63" spans="1:67" x14ac:dyDescent="0.25">
      <c r="A63" s="48">
        <v>62</v>
      </c>
      <c r="B63" s="48">
        <f t="shared" ca="1" si="0"/>
        <v>15</v>
      </c>
      <c r="C63" s="48">
        <f ca="1">SUM($P63:S63)</f>
        <v>10</v>
      </c>
      <c r="D63" s="48">
        <f t="shared" ca="1" si="6"/>
        <v>20</v>
      </c>
      <c r="E63" s="48">
        <f t="shared" ca="1" si="7"/>
        <v>31</v>
      </c>
      <c r="F63" s="48">
        <f t="shared" ca="1" si="8"/>
        <v>42</v>
      </c>
      <c r="G63" s="48">
        <f t="shared" ca="1" si="9"/>
        <v>50</v>
      </c>
      <c r="H63" s="48">
        <f t="shared" ca="1" si="10"/>
        <v>59</v>
      </c>
      <c r="I63" s="48">
        <f t="shared" ca="1" si="11"/>
        <v>69</v>
      </c>
      <c r="J63" s="48">
        <f t="shared" ca="1" si="12"/>
        <v>79</v>
      </c>
      <c r="K63" s="48">
        <f t="shared" ca="1" si="13"/>
        <v>88</v>
      </c>
      <c r="L63" s="48">
        <f t="shared" ca="1" si="14"/>
        <v>99</v>
      </c>
      <c r="M63" s="48">
        <f t="shared" ca="1" si="15"/>
        <v>109</v>
      </c>
      <c r="N63" s="48">
        <f t="shared" ca="1" si="16"/>
        <v>118</v>
      </c>
      <c r="O63" s="48">
        <f t="shared" ca="1" si="17"/>
        <v>128</v>
      </c>
      <c r="P63" s="48">
        <f t="shared" ca="1" si="43"/>
        <v>3</v>
      </c>
      <c r="Q63" s="48">
        <f t="shared" ca="1" si="43"/>
        <v>2</v>
      </c>
      <c r="R63" s="48">
        <f t="shared" ca="1" si="43"/>
        <v>2</v>
      </c>
      <c r="S63" s="48">
        <f t="shared" ca="1" si="43"/>
        <v>3</v>
      </c>
      <c r="T63" s="48">
        <f t="shared" ca="1" si="43"/>
        <v>2</v>
      </c>
      <c r="U63" s="48">
        <f t="shared" ca="1" si="43"/>
        <v>3</v>
      </c>
      <c r="V63" s="48">
        <f t="shared" ca="1" si="43"/>
        <v>2</v>
      </c>
      <c r="W63" s="48">
        <f t="shared" ca="1" si="43"/>
        <v>3</v>
      </c>
      <c r="X63" s="48">
        <f t="shared" ca="1" si="43"/>
        <v>3</v>
      </c>
      <c r="Y63" s="48">
        <f t="shared" ca="1" si="43"/>
        <v>3</v>
      </c>
      <c r="Z63" s="48">
        <f t="shared" ca="1" si="44"/>
        <v>2</v>
      </c>
      <c r="AA63" s="48">
        <f t="shared" ca="1" si="44"/>
        <v>3</v>
      </c>
      <c r="AB63" s="48">
        <f t="shared" ca="1" si="44"/>
        <v>3</v>
      </c>
      <c r="AC63" s="48">
        <f t="shared" ca="1" si="44"/>
        <v>3</v>
      </c>
      <c r="AD63" s="48">
        <f t="shared" ca="1" si="44"/>
        <v>3</v>
      </c>
      <c r="AE63" s="48">
        <f t="shared" ca="1" si="44"/>
        <v>2</v>
      </c>
      <c r="AF63" s="48">
        <f t="shared" ca="1" si="44"/>
        <v>2</v>
      </c>
      <c r="AG63" s="48">
        <f t="shared" ca="1" si="44"/>
        <v>2</v>
      </c>
      <c r="AH63" s="48">
        <f t="shared" ca="1" si="44"/>
        <v>2</v>
      </c>
      <c r="AI63" s="48">
        <f t="shared" ca="1" si="44"/>
        <v>2</v>
      </c>
      <c r="AJ63" s="48">
        <f t="shared" ca="1" si="45"/>
        <v>2</v>
      </c>
      <c r="AK63" s="48">
        <f t="shared" ca="1" si="45"/>
        <v>2</v>
      </c>
      <c r="AL63" s="48">
        <f t="shared" ca="1" si="45"/>
        <v>3</v>
      </c>
      <c r="AM63" s="48">
        <f t="shared" ca="1" si="45"/>
        <v>2</v>
      </c>
      <c r="AN63" s="48">
        <f t="shared" ca="1" si="45"/>
        <v>2</v>
      </c>
      <c r="AO63" s="48">
        <f t="shared" ca="1" si="45"/>
        <v>3</v>
      </c>
      <c r="AP63" s="48">
        <f t="shared" ca="1" si="45"/>
        <v>3</v>
      </c>
      <c r="AQ63" s="48">
        <f t="shared" ca="1" si="45"/>
        <v>2</v>
      </c>
      <c r="AR63" s="48">
        <f t="shared" ca="1" si="45"/>
        <v>2</v>
      </c>
      <c r="AS63" s="48">
        <f t="shared" ca="1" si="45"/>
        <v>3</v>
      </c>
      <c r="AT63" s="48">
        <f t="shared" ca="1" si="46"/>
        <v>3</v>
      </c>
      <c r="AU63" s="48">
        <f t="shared" ca="1" si="46"/>
        <v>2</v>
      </c>
      <c r="AV63" s="48">
        <f t="shared" ca="1" si="46"/>
        <v>2</v>
      </c>
      <c r="AW63" s="48">
        <f t="shared" ca="1" si="46"/>
        <v>2</v>
      </c>
      <c r="AX63" s="48">
        <f t="shared" ca="1" si="46"/>
        <v>3</v>
      </c>
      <c r="AY63" s="48">
        <f t="shared" ca="1" si="46"/>
        <v>2</v>
      </c>
      <c r="AZ63" s="48">
        <f t="shared" ca="1" si="46"/>
        <v>3</v>
      </c>
      <c r="BA63" s="48">
        <f t="shared" ca="1" si="46"/>
        <v>2</v>
      </c>
      <c r="BB63" s="48">
        <f t="shared" ca="1" si="46"/>
        <v>3</v>
      </c>
      <c r="BC63" s="48">
        <f t="shared" ca="1" si="46"/>
        <v>3</v>
      </c>
      <c r="BD63" s="48">
        <f t="shared" ca="1" si="47"/>
        <v>2</v>
      </c>
      <c r="BE63" s="48">
        <f t="shared" ca="1" si="47"/>
        <v>3</v>
      </c>
      <c r="BF63" s="48">
        <f t="shared" ca="1" si="47"/>
        <v>3</v>
      </c>
      <c r="BG63" s="48">
        <f t="shared" ca="1" si="47"/>
        <v>2</v>
      </c>
      <c r="BH63" s="48">
        <f t="shared" ca="1" si="47"/>
        <v>3</v>
      </c>
      <c r="BI63" s="48">
        <f t="shared" ca="1" si="47"/>
        <v>2</v>
      </c>
      <c r="BJ63" s="48">
        <f t="shared" ca="1" si="47"/>
        <v>2</v>
      </c>
      <c r="BK63" s="48">
        <f t="shared" ca="1" si="47"/>
        <v>2</v>
      </c>
      <c r="BL63" s="48">
        <f t="shared" ca="1" si="47"/>
        <v>2</v>
      </c>
      <c r="BM63" s="48">
        <f t="shared" ca="1" si="47"/>
        <v>3</v>
      </c>
      <c r="BN63" s="48">
        <f t="shared" ca="1" si="47"/>
        <v>3</v>
      </c>
      <c r="BO63" s="48">
        <f t="shared" ca="1" si="47"/>
        <v>2</v>
      </c>
    </row>
    <row r="64" spans="1:67" x14ac:dyDescent="0.25">
      <c r="A64" s="48">
        <v>63</v>
      </c>
      <c r="B64" s="48">
        <f t="shared" ca="1" si="0"/>
        <v>14</v>
      </c>
      <c r="C64" s="48">
        <f ca="1">SUM($P64:S64)</f>
        <v>9</v>
      </c>
      <c r="D64" s="48">
        <f t="shared" ca="1" si="6"/>
        <v>19</v>
      </c>
      <c r="E64" s="48">
        <f t="shared" ca="1" si="7"/>
        <v>29</v>
      </c>
      <c r="F64" s="48">
        <f t="shared" ca="1" si="8"/>
        <v>37</v>
      </c>
      <c r="G64" s="48">
        <f t="shared" ca="1" si="9"/>
        <v>48</v>
      </c>
      <c r="H64" s="48">
        <f t="shared" ca="1" si="10"/>
        <v>59</v>
      </c>
      <c r="I64" s="48">
        <f t="shared" ca="1" si="11"/>
        <v>68</v>
      </c>
      <c r="J64" s="48">
        <f t="shared" ca="1" si="12"/>
        <v>78</v>
      </c>
      <c r="K64" s="48">
        <f t="shared" ca="1" si="13"/>
        <v>88</v>
      </c>
      <c r="L64" s="48">
        <f t="shared" ca="1" si="14"/>
        <v>99</v>
      </c>
      <c r="M64" s="48">
        <f t="shared" ca="1" si="15"/>
        <v>109</v>
      </c>
      <c r="N64" s="48">
        <f t="shared" ca="1" si="16"/>
        <v>118</v>
      </c>
      <c r="O64" s="48">
        <f t="shared" ca="1" si="17"/>
        <v>128</v>
      </c>
      <c r="P64" s="48">
        <f t="shared" ca="1" si="43"/>
        <v>2</v>
      </c>
      <c r="Q64" s="48">
        <f t="shared" ca="1" si="43"/>
        <v>3</v>
      </c>
      <c r="R64" s="48">
        <f t="shared" ca="1" si="43"/>
        <v>2</v>
      </c>
      <c r="S64" s="48">
        <f t="shared" ca="1" si="43"/>
        <v>2</v>
      </c>
      <c r="T64" s="48">
        <f t="shared" ca="1" si="43"/>
        <v>2</v>
      </c>
      <c r="U64" s="48">
        <f t="shared" ca="1" si="43"/>
        <v>3</v>
      </c>
      <c r="V64" s="48">
        <f t="shared" ca="1" si="43"/>
        <v>3</v>
      </c>
      <c r="W64" s="48">
        <f t="shared" ca="1" si="43"/>
        <v>2</v>
      </c>
      <c r="X64" s="48">
        <f t="shared" ca="1" si="43"/>
        <v>2</v>
      </c>
      <c r="Y64" s="48">
        <f t="shared" ca="1" si="43"/>
        <v>3</v>
      </c>
      <c r="Z64" s="48">
        <f t="shared" ca="1" si="44"/>
        <v>2</v>
      </c>
      <c r="AA64" s="48">
        <f t="shared" ca="1" si="44"/>
        <v>3</v>
      </c>
      <c r="AB64" s="48">
        <f t="shared" ca="1" si="44"/>
        <v>2</v>
      </c>
      <c r="AC64" s="48">
        <f t="shared" ca="1" si="44"/>
        <v>2</v>
      </c>
      <c r="AD64" s="48">
        <f t="shared" ca="1" si="44"/>
        <v>2</v>
      </c>
      <c r="AE64" s="48">
        <f t="shared" ca="1" si="44"/>
        <v>2</v>
      </c>
      <c r="AF64" s="48">
        <f t="shared" ca="1" si="44"/>
        <v>3</v>
      </c>
      <c r="AG64" s="48">
        <f t="shared" ca="1" si="44"/>
        <v>2</v>
      </c>
      <c r="AH64" s="48">
        <f t="shared" ca="1" si="44"/>
        <v>3</v>
      </c>
      <c r="AI64" s="48">
        <f t="shared" ca="1" si="44"/>
        <v>3</v>
      </c>
      <c r="AJ64" s="48">
        <f t="shared" ca="1" si="45"/>
        <v>2</v>
      </c>
      <c r="AK64" s="48">
        <f t="shared" ca="1" si="45"/>
        <v>3</v>
      </c>
      <c r="AL64" s="48">
        <f t="shared" ca="1" si="45"/>
        <v>3</v>
      </c>
      <c r="AM64" s="48">
        <f t="shared" ca="1" si="45"/>
        <v>3</v>
      </c>
      <c r="AN64" s="48">
        <f t="shared" ca="1" si="45"/>
        <v>3</v>
      </c>
      <c r="AO64" s="48">
        <f t="shared" ca="1" si="45"/>
        <v>2</v>
      </c>
      <c r="AP64" s="48">
        <f t="shared" ca="1" si="45"/>
        <v>2</v>
      </c>
      <c r="AQ64" s="48">
        <f t="shared" ca="1" si="45"/>
        <v>2</v>
      </c>
      <c r="AR64" s="48">
        <f t="shared" ca="1" si="45"/>
        <v>3</v>
      </c>
      <c r="AS64" s="48">
        <f t="shared" ca="1" si="45"/>
        <v>2</v>
      </c>
      <c r="AT64" s="48">
        <f t="shared" ca="1" si="46"/>
        <v>3</v>
      </c>
      <c r="AU64" s="48">
        <f t="shared" ca="1" si="46"/>
        <v>2</v>
      </c>
      <c r="AV64" s="48">
        <f t="shared" ca="1" si="46"/>
        <v>3</v>
      </c>
      <c r="AW64" s="48">
        <f t="shared" ca="1" si="46"/>
        <v>2</v>
      </c>
      <c r="AX64" s="48">
        <f t="shared" ca="1" si="46"/>
        <v>2</v>
      </c>
      <c r="AY64" s="48">
        <f t="shared" ca="1" si="46"/>
        <v>3</v>
      </c>
      <c r="AZ64" s="48">
        <f t="shared" ca="1" si="46"/>
        <v>2</v>
      </c>
      <c r="BA64" s="48">
        <f t="shared" ca="1" si="46"/>
        <v>3</v>
      </c>
      <c r="BB64" s="48">
        <f t="shared" ca="1" si="46"/>
        <v>3</v>
      </c>
      <c r="BC64" s="48">
        <f t="shared" ca="1" si="46"/>
        <v>3</v>
      </c>
      <c r="BD64" s="48">
        <f t="shared" ca="1" si="47"/>
        <v>2</v>
      </c>
      <c r="BE64" s="48">
        <f t="shared" ca="1" si="47"/>
        <v>3</v>
      </c>
      <c r="BF64" s="48">
        <f t="shared" ca="1" si="47"/>
        <v>3</v>
      </c>
      <c r="BG64" s="48">
        <f t="shared" ca="1" si="47"/>
        <v>2</v>
      </c>
      <c r="BH64" s="48">
        <f t="shared" ca="1" si="47"/>
        <v>2</v>
      </c>
      <c r="BI64" s="48">
        <f t="shared" ca="1" si="47"/>
        <v>2</v>
      </c>
      <c r="BJ64" s="48">
        <f t="shared" ca="1" si="47"/>
        <v>2</v>
      </c>
      <c r="BK64" s="48">
        <f t="shared" ca="1" si="47"/>
        <v>3</v>
      </c>
      <c r="BL64" s="48">
        <f t="shared" ca="1" si="47"/>
        <v>3</v>
      </c>
      <c r="BM64" s="48">
        <f t="shared" ca="1" si="47"/>
        <v>2</v>
      </c>
      <c r="BN64" s="48">
        <f t="shared" ca="1" si="47"/>
        <v>3</v>
      </c>
      <c r="BO64" s="48">
        <f t="shared" ca="1" si="47"/>
        <v>2</v>
      </c>
    </row>
    <row r="65" spans="1:67" x14ac:dyDescent="0.25">
      <c r="A65" s="48">
        <v>64</v>
      </c>
      <c r="B65" s="48">
        <f t="shared" ca="1" si="0"/>
        <v>14</v>
      </c>
      <c r="C65" s="48">
        <f ca="1">SUM($P65:S65)</f>
        <v>9</v>
      </c>
      <c r="D65" s="48">
        <f t="shared" ca="1" si="6"/>
        <v>19</v>
      </c>
      <c r="E65" s="48">
        <f t="shared" ca="1" si="7"/>
        <v>31</v>
      </c>
      <c r="F65" s="48">
        <f t="shared" ca="1" si="8"/>
        <v>42</v>
      </c>
      <c r="G65" s="48">
        <f t="shared" ca="1" si="9"/>
        <v>52</v>
      </c>
      <c r="H65" s="48">
        <f t="shared" ca="1" si="10"/>
        <v>62</v>
      </c>
      <c r="I65" s="48">
        <f t="shared" ca="1" si="11"/>
        <v>71</v>
      </c>
      <c r="J65" s="48">
        <f t="shared" ca="1" si="12"/>
        <v>81</v>
      </c>
      <c r="K65" s="48">
        <f t="shared" ca="1" si="13"/>
        <v>93</v>
      </c>
      <c r="L65" s="48">
        <f t="shared" ca="1" si="14"/>
        <v>104</v>
      </c>
      <c r="M65" s="48">
        <f t="shared" ca="1" si="15"/>
        <v>114</v>
      </c>
      <c r="N65" s="48">
        <f t="shared" ca="1" si="16"/>
        <v>125</v>
      </c>
      <c r="O65" s="48">
        <f t="shared" ca="1" si="17"/>
        <v>136</v>
      </c>
      <c r="P65" s="48">
        <f t="shared" ca="1" si="43"/>
        <v>2</v>
      </c>
      <c r="Q65" s="48">
        <f t="shared" ca="1" si="43"/>
        <v>2</v>
      </c>
      <c r="R65" s="48">
        <f t="shared" ca="1" si="43"/>
        <v>2</v>
      </c>
      <c r="S65" s="48">
        <f t="shared" ca="1" si="43"/>
        <v>3</v>
      </c>
      <c r="T65" s="48">
        <f t="shared" ca="1" si="43"/>
        <v>3</v>
      </c>
      <c r="U65" s="48">
        <f t="shared" ca="1" si="43"/>
        <v>2</v>
      </c>
      <c r="V65" s="48">
        <f t="shared" ca="1" si="43"/>
        <v>2</v>
      </c>
      <c r="W65" s="48">
        <f t="shared" ca="1" si="43"/>
        <v>3</v>
      </c>
      <c r="X65" s="48">
        <f t="shared" ca="1" si="43"/>
        <v>3</v>
      </c>
      <c r="Y65" s="48">
        <f t="shared" ca="1" si="43"/>
        <v>3</v>
      </c>
      <c r="Z65" s="48">
        <f t="shared" ca="1" si="44"/>
        <v>3</v>
      </c>
      <c r="AA65" s="48">
        <f t="shared" ca="1" si="44"/>
        <v>3</v>
      </c>
      <c r="AB65" s="48">
        <f t="shared" ca="1" si="44"/>
        <v>3</v>
      </c>
      <c r="AC65" s="48">
        <f t="shared" ca="1" si="44"/>
        <v>3</v>
      </c>
      <c r="AD65" s="48">
        <f t="shared" ca="1" si="44"/>
        <v>3</v>
      </c>
      <c r="AE65" s="48">
        <f t="shared" ca="1" si="44"/>
        <v>2</v>
      </c>
      <c r="AF65" s="48">
        <f t="shared" ca="1" si="44"/>
        <v>2</v>
      </c>
      <c r="AG65" s="48">
        <f t="shared" ca="1" si="44"/>
        <v>3</v>
      </c>
      <c r="AH65" s="48">
        <f t="shared" ca="1" si="44"/>
        <v>2</v>
      </c>
      <c r="AI65" s="48">
        <f t="shared" ca="1" si="44"/>
        <v>3</v>
      </c>
      <c r="AJ65" s="48">
        <f t="shared" ca="1" si="45"/>
        <v>2</v>
      </c>
      <c r="AK65" s="48">
        <f t="shared" ca="1" si="45"/>
        <v>2</v>
      </c>
      <c r="AL65" s="48">
        <f t="shared" ca="1" si="45"/>
        <v>3</v>
      </c>
      <c r="AM65" s="48">
        <f t="shared" ca="1" si="45"/>
        <v>3</v>
      </c>
      <c r="AN65" s="48">
        <f t="shared" ca="1" si="45"/>
        <v>2</v>
      </c>
      <c r="AO65" s="48">
        <f t="shared" ca="1" si="45"/>
        <v>2</v>
      </c>
      <c r="AP65" s="48">
        <f t="shared" ca="1" si="45"/>
        <v>2</v>
      </c>
      <c r="AQ65" s="48">
        <f t="shared" ca="1" si="45"/>
        <v>3</v>
      </c>
      <c r="AR65" s="48">
        <f t="shared" ca="1" si="45"/>
        <v>2</v>
      </c>
      <c r="AS65" s="48">
        <f t="shared" ca="1" si="45"/>
        <v>3</v>
      </c>
      <c r="AT65" s="48">
        <f t="shared" ca="1" si="46"/>
        <v>3</v>
      </c>
      <c r="AU65" s="48">
        <f t="shared" ca="1" si="46"/>
        <v>2</v>
      </c>
      <c r="AV65" s="48">
        <f t="shared" ca="1" si="46"/>
        <v>3</v>
      </c>
      <c r="AW65" s="48">
        <f t="shared" ca="1" si="46"/>
        <v>3</v>
      </c>
      <c r="AX65" s="48">
        <f t="shared" ca="1" si="46"/>
        <v>3</v>
      </c>
      <c r="AY65" s="48">
        <f t="shared" ca="1" si="46"/>
        <v>3</v>
      </c>
      <c r="AZ65" s="48">
        <f t="shared" ca="1" si="46"/>
        <v>2</v>
      </c>
      <c r="BA65" s="48">
        <f t="shared" ca="1" si="46"/>
        <v>3</v>
      </c>
      <c r="BB65" s="48">
        <f t="shared" ca="1" si="46"/>
        <v>3</v>
      </c>
      <c r="BC65" s="48">
        <f t="shared" ca="1" si="46"/>
        <v>3</v>
      </c>
      <c r="BD65" s="48">
        <f t="shared" ca="1" si="47"/>
        <v>3</v>
      </c>
      <c r="BE65" s="48">
        <f t="shared" ca="1" si="47"/>
        <v>3</v>
      </c>
      <c r="BF65" s="48">
        <f t="shared" ca="1" si="47"/>
        <v>2</v>
      </c>
      <c r="BG65" s="48">
        <f t="shared" ca="1" si="47"/>
        <v>2</v>
      </c>
      <c r="BH65" s="48">
        <f t="shared" ca="1" si="47"/>
        <v>3</v>
      </c>
      <c r="BI65" s="48">
        <f t="shared" ca="1" si="47"/>
        <v>3</v>
      </c>
      <c r="BJ65" s="48">
        <f t="shared" ca="1" si="47"/>
        <v>2</v>
      </c>
      <c r="BK65" s="48">
        <f t="shared" ca="1" si="47"/>
        <v>3</v>
      </c>
      <c r="BL65" s="48">
        <f t="shared" ca="1" si="47"/>
        <v>2</v>
      </c>
      <c r="BM65" s="48">
        <f t="shared" ca="1" si="47"/>
        <v>3</v>
      </c>
      <c r="BN65" s="48">
        <f t="shared" ca="1" si="47"/>
        <v>3</v>
      </c>
      <c r="BO65" s="48">
        <f t="shared" ca="1" si="47"/>
        <v>3</v>
      </c>
    </row>
    <row r="66" spans="1:67" x14ac:dyDescent="0.25">
      <c r="A66" s="48">
        <v>65</v>
      </c>
      <c r="B66" s="48">
        <f t="shared" ref="B66:B129" ca="1" si="48">SUMIF(P$1:BO$1,"&lt;=" &amp; WeeksToForecast,P66:BO66)</f>
        <v>15</v>
      </c>
      <c r="C66" s="48">
        <f ca="1">SUM($P66:S66)</f>
        <v>10</v>
      </c>
      <c r="D66" s="48">
        <f t="shared" ca="1" si="6"/>
        <v>19</v>
      </c>
      <c r="E66" s="48">
        <f t="shared" ca="1" si="7"/>
        <v>31</v>
      </c>
      <c r="F66" s="48">
        <f t="shared" ca="1" si="8"/>
        <v>41</v>
      </c>
      <c r="G66" s="48">
        <f t="shared" ca="1" si="9"/>
        <v>53</v>
      </c>
      <c r="H66" s="48">
        <f t="shared" ca="1" si="10"/>
        <v>62</v>
      </c>
      <c r="I66" s="48">
        <f t="shared" ca="1" si="11"/>
        <v>72</v>
      </c>
      <c r="J66" s="48">
        <f t="shared" ca="1" si="12"/>
        <v>82</v>
      </c>
      <c r="K66" s="48">
        <f t="shared" ca="1" si="13"/>
        <v>92</v>
      </c>
      <c r="L66" s="48">
        <f t="shared" ca="1" si="14"/>
        <v>101</v>
      </c>
      <c r="M66" s="48">
        <f t="shared" ca="1" si="15"/>
        <v>111</v>
      </c>
      <c r="N66" s="48">
        <f t="shared" ca="1" si="16"/>
        <v>120</v>
      </c>
      <c r="O66" s="48">
        <f t="shared" ca="1" si="17"/>
        <v>130</v>
      </c>
      <c r="P66" s="48">
        <f t="shared" ca="1" si="43"/>
        <v>3</v>
      </c>
      <c r="Q66" s="48">
        <f t="shared" ca="1" si="43"/>
        <v>2</v>
      </c>
      <c r="R66" s="48">
        <f t="shared" ca="1" si="43"/>
        <v>2</v>
      </c>
      <c r="S66" s="48">
        <f t="shared" ca="1" si="43"/>
        <v>3</v>
      </c>
      <c r="T66" s="48">
        <f t="shared" ca="1" si="43"/>
        <v>3</v>
      </c>
      <c r="U66" s="48">
        <f t="shared" ca="1" si="43"/>
        <v>2</v>
      </c>
      <c r="V66" s="48">
        <f t="shared" ca="1" si="43"/>
        <v>2</v>
      </c>
      <c r="W66" s="48">
        <f t="shared" ca="1" si="43"/>
        <v>2</v>
      </c>
      <c r="X66" s="48">
        <f t="shared" ca="1" si="43"/>
        <v>3</v>
      </c>
      <c r="Y66" s="48">
        <f t="shared" ca="1" si="43"/>
        <v>3</v>
      </c>
      <c r="Z66" s="48">
        <f t="shared" ca="1" si="44"/>
        <v>3</v>
      </c>
      <c r="AA66" s="48">
        <f t="shared" ca="1" si="44"/>
        <v>3</v>
      </c>
      <c r="AB66" s="48">
        <f t="shared" ca="1" si="44"/>
        <v>2</v>
      </c>
      <c r="AC66" s="48">
        <f t="shared" ca="1" si="44"/>
        <v>3</v>
      </c>
      <c r="AD66" s="48">
        <f t="shared" ca="1" si="44"/>
        <v>2</v>
      </c>
      <c r="AE66" s="48">
        <f t="shared" ca="1" si="44"/>
        <v>3</v>
      </c>
      <c r="AF66" s="48">
        <f t="shared" ca="1" si="44"/>
        <v>3</v>
      </c>
      <c r="AG66" s="48">
        <f t="shared" ca="1" si="44"/>
        <v>3</v>
      </c>
      <c r="AH66" s="48">
        <f t="shared" ca="1" si="44"/>
        <v>3</v>
      </c>
      <c r="AI66" s="48">
        <f t="shared" ca="1" si="44"/>
        <v>3</v>
      </c>
      <c r="AJ66" s="48">
        <f t="shared" ca="1" si="45"/>
        <v>3</v>
      </c>
      <c r="AK66" s="48">
        <f t="shared" ca="1" si="45"/>
        <v>2</v>
      </c>
      <c r="AL66" s="48">
        <f t="shared" ca="1" si="45"/>
        <v>2</v>
      </c>
      <c r="AM66" s="48">
        <f t="shared" ca="1" si="45"/>
        <v>2</v>
      </c>
      <c r="AN66" s="48">
        <f t="shared" ca="1" si="45"/>
        <v>3</v>
      </c>
      <c r="AO66" s="48">
        <f t="shared" ca="1" si="45"/>
        <v>2</v>
      </c>
      <c r="AP66" s="48">
        <f t="shared" ca="1" si="45"/>
        <v>2</v>
      </c>
      <c r="AQ66" s="48">
        <f t="shared" ca="1" si="45"/>
        <v>3</v>
      </c>
      <c r="AR66" s="48">
        <f t="shared" ca="1" si="45"/>
        <v>2</v>
      </c>
      <c r="AS66" s="48">
        <f t="shared" ca="1" si="45"/>
        <v>2</v>
      </c>
      <c r="AT66" s="48">
        <f t="shared" ca="1" si="46"/>
        <v>3</v>
      </c>
      <c r="AU66" s="48">
        <f t="shared" ca="1" si="46"/>
        <v>3</v>
      </c>
      <c r="AV66" s="48">
        <f t="shared" ca="1" si="46"/>
        <v>2</v>
      </c>
      <c r="AW66" s="48">
        <f t="shared" ca="1" si="46"/>
        <v>3</v>
      </c>
      <c r="AX66" s="48">
        <f t="shared" ca="1" si="46"/>
        <v>3</v>
      </c>
      <c r="AY66" s="48">
        <f t="shared" ca="1" si="46"/>
        <v>2</v>
      </c>
      <c r="AZ66" s="48">
        <f t="shared" ca="1" si="46"/>
        <v>2</v>
      </c>
      <c r="BA66" s="48">
        <f t="shared" ca="1" si="46"/>
        <v>2</v>
      </c>
      <c r="BB66" s="48">
        <f t="shared" ca="1" si="46"/>
        <v>2</v>
      </c>
      <c r="BC66" s="48">
        <f t="shared" ca="1" si="46"/>
        <v>3</v>
      </c>
      <c r="BD66" s="48">
        <f t="shared" ca="1" si="47"/>
        <v>3</v>
      </c>
      <c r="BE66" s="48">
        <f t="shared" ca="1" si="47"/>
        <v>3</v>
      </c>
      <c r="BF66" s="48">
        <f t="shared" ca="1" si="47"/>
        <v>2</v>
      </c>
      <c r="BG66" s="48">
        <f t="shared" ca="1" si="47"/>
        <v>2</v>
      </c>
      <c r="BH66" s="48">
        <f t="shared" ca="1" si="47"/>
        <v>3</v>
      </c>
      <c r="BI66" s="48">
        <f t="shared" ca="1" si="47"/>
        <v>2</v>
      </c>
      <c r="BJ66" s="48">
        <f t="shared" ca="1" si="47"/>
        <v>2</v>
      </c>
      <c r="BK66" s="48">
        <f t="shared" ca="1" si="47"/>
        <v>2</v>
      </c>
      <c r="BL66" s="48">
        <f t="shared" ca="1" si="47"/>
        <v>3</v>
      </c>
      <c r="BM66" s="48">
        <f t="shared" ca="1" si="47"/>
        <v>3</v>
      </c>
      <c r="BN66" s="48">
        <f t="shared" ca="1" si="47"/>
        <v>2</v>
      </c>
      <c r="BO66" s="48">
        <f t="shared" ca="1" si="47"/>
        <v>2</v>
      </c>
    </row>
    <row r="67" spans="1:67" x14ac:dyDescent="0.25">
      <c r="A67" s="48">
        <v>66</v>
      </c>
      <c r="B67" s="48">
        <f t="shared" ca="1" si="48"/>
        <v>14</v>
      </c>
      <c r="C67" s="48">
        <f ca="1">SUM($P67:S67)</f>
        <v>10</v>
      </c>
      <c r="D67" s="48">
        <f t="shared" ref="D67:D130" ca="1" si="49">SUM(P67:W67)</f>
        <v>18</v>
      </c>
      <c r="E67" s="48">
        <f t="shared" ref="E67:E130" ca="1" si="50">SUM(P67:AA67)</f>
        <v>27</v>
      </c>
      <c r="F67" s="48">
        <f t="shared" ref="F67:F130" ca="1" si="51">SUM(P67:AE67)</f>
        <v>37</v>
      </c>
      <c r="G67" s="48">
        <f t="shared" ref="G67:G130" ca="1" si="52">SUM(P67:AI67)</f>
        <v>45</v>
      </c>
      <c r="H67" s="48">
        <f t="shared" ref="H67:H130" ca="1" si="53">SUM(P67:AM67)</f>
        <v>54</v>
      </c>
      <c r="I67" s="48">
        <f t="shared" ref="I67:I130" ca="1" si="54">SUM(P67:AQ67)</f>
        <v>64</v>
      </c>
      <c r="J67" s="48">
        <f t="shared" ref="J67:J130" ca="1" si="55">SUM(P67:AU67)</f>
        <v>75</v>
      </c>
      <c r="K67" s="48">
        <f t="shared" ref="K67:K130" ca="1" si="56">SUM(P67:AY67)</f>
        <v>85</v>
      </c>
      <c r="L67" s="48">
        <f t="shared" ref="L67:L130" ca="1" si="57">SUM(P67:BC67)</f>
        <v>95</v>
      </c>
      <c r="M67" s="48">
        <f t="shared" ref="M67:M130" ca="1" si="58">SUM(P67:BG67)</f>
        <v>104</v>
      </c>
      <c r="N67" s="48">
        <f t="shared" ref="N67:N130" ca="1" si="59">SUM(P67:BK67)</f>
        <v>112</v>
      </c>
      <c r="O67" s="48">
        <f t="shared" ref="O67:O130" ca="1" si="60">SUM(P67:BO67)</f>
        <v>122</v>
      </c>
      <c r="P67" s="48">
        <f t="shared" ca="1" si="43"/>
        <v>2</v>
      </c>
      <c r="Q67" s="48">
        <f t="shared" ca="1" si="43"/>
        <v>3</v>
      </c>
      <c r="R67" s="48">
        <f t="shared" ca="1" si="43"/>
        <v>3</v>
      </c>
      <c r="S67" s="48">
        <f t="shared" ca="1" si="43"/>
        <v>2</v>
      </c>
      <c r="T67" s="48">
        <f t="shared" ca="1" si="43"/>
        <v>2</v>
      </c>
      <c r="U67" s="48">
        <f t="shared" ca="1" si="43"/>
        <v>2</v>
      </c>
      <c r="V67" s="48">
        <f t="shared" ca="1" si="43"/>
        <v>2</v>
      </c>
      <c r="W67" s="48">
        <f t="shared" ca="1" si="43"/>
        <v>2</v>
      </c>
      <c r="X67" s="48">
        <f t="shared" ca="1" si="43"/>
        <v>2</v>
      </c>
      <c r="Y67" s="48">
        <f t="shared" ca="1" si="43"/>
        <v>3</v>
      </c>
      <c r="Z67" s="48">
        <f t="shared" ca="1" si="44"/>
        <v>2</v>
      </c>
      <c r="AA67" s="48">
        <f t="shared" ca="1" si="44"/>
        <v>2</v>
      </c>
      <c r="AB67" s="48">
        <f t="shared" ca="1" si="44"/>
        <v>3</v>
      </c>
      <c r="AC67" s="48">
        <f t="shared" ca="1" si="44"/>
        <v>2</v>
      </c>
      <c r="AD67" s="48">
        <f t="shared" ca="1" si="44"/>
        <v>3</v>
      </c>
      <c r="AE67" s="48">
        <f t="shared" ca="1" si="44"/>
        <v>2</v>
      </c>
      <c r="AF67" s="48">
        <f t="shared" ca="1" si="44"/>
        <v>2</v>
      </c>
      <c r="AG67" s="48">
        <f t="shared" ca="1" si="44"/>
        <v>2</v>
      </c>
      <c r="AH67" s="48">
        <f t="shared" ca="1" si="44"/>
        <v>2</v>
      </c>
      <c r="AI67" s="48">
        <f t="shared" ca="1" si="44"/>
        <v>2</v>
      </c>
      <c r="AJ67" s="48">
        <f t="shared" ca="1" si="45"/>
        <v>2</v>
      </c>
      <c r="AK67" s="48">
        <f t="shared" ca="1" si="45"/>
        <v>2</v>
      </c>
      <c r="AL67" s="48">
        <f t="shared" ca="1" si="45"/>
        <v>2</v>
      </c>
      <c r="AM67" s="48">
        <f t="shared" ca="1" si="45"/>
        <v>3</v>
      </c>
      <c r="AN67" s="48">
        <f t="shared" ca="1" si="45"/>
        <v>2</v>
      </c>
      <c r="AO67" s="48">
        <f t="shared" ca="1" si="45"/>
        <v>3</v>
      </c>
      <c r="AP67" s="48">
        <f t="shared" ca="1" si="45"/>
        <v>2</v>
      </c>
      <c r="AQ67" s="48">
        <f t="shared" ca="1" si="45"/>
        <v>3</v>
      </c>
      <c r="AR67" s="48">
        <f t="shared" ca="1" si="45"/>
        <v>3</v>
      </c>
      <c r="AS67" s="48">
        <f t="shared" ca="1" si="45"/>
        <v>2</v>
      </c>
      <c r="AT67" s="48">
        <f t="shared" ca="1" si="46"/>
        <v>3</v>
      </c>
      <c r="AU67" s="48">
        <f t="shared" ca="1" si="46"/>
        <v>3</v>
      </c>
      <c r="AV67" s="48">
        <f t="shared" ca="1" si="46"/>
        <v>3</v>
      </c>
      <c r="AW67" s="48">
        <f t="shared" ca="1" si="46"/>
        <v>2</v>
      </c>
      <c r="AX67" s="48">
        <f t="shared" ca="1" si="46"/>
        <v>3</v>
      </c>
      <c r="AY67" s="48">
        <f t="shared" ca="1" si="46"/>
        <v>2</v>
      </c>
      <c r="AZ67" s="48">
        <f t="shared" ca="1" si="46"/>
        <v>2</v>
      </c>
      <c r="BA67" s="48">
        <f t="shared" ca="1" si="46"/>
        <v>2</v>
      </c>
      <c r="BB67" s="48">
        <f t="shared" ca="1" si="46"/>
        <v>3</v>
      </c>
      <c r="BC67" s="48">
        <f t="shared" ca="1" si="46"/>
        <v>3</v>
      </c>
      <c r="BD67" s="48">
        <f t="shared" ca="1" si="47"/>
        <v>2</v>
      </c>
      <c r="BE67" s="48">
        <f t="shared" ca="1" si="47"/>
        <v>3</v>
      </c>
      <c r="BF67" s="48">
        <f t="shared" ca="1" si="47"/>
        <v>2</v>
      </c>
      <c r="BG67" s="48">
        <f t="shared" ca="1" si="47"/>
        <v>2</v>
      </c>
      <c r="BH67" s="48">
        <f t="shared" ca="1" si="47"/>
        <v>2</v>
      </c>
      <c r="BI67" s="48">
        <f t="shared" ca="1" si="47"/>
        <v>2</v>
      </c>
      <c r="BJ67" s="48">
        <f t="shared" ca="1" si="47"/>
        <v>2</v>
      </c>
      <c r="BK67" s="48">
        <f t="shared" ca="1" si="47"/>
        <v>2</v>
      </c>
      <c r="BL67" s="48">
        <f t="shared" ca="1" si="47"/>
        <v>3</v>
      </c>
      <c r="BM67" s="48">
        <f t="shared" ca="1" si="47"/>
        <v>2</v>
      </c>
      <c r="BN67" s="48">
        <f t="shared" ca="1" si="47"/>
        <v>3</v>
      </c>
      <c r="BO67" s="48">
        <f t="shared" ca="1" si="47"/>
        <v>2</v>
      </c>
    </row>
    <row r="68" spans="1:67" x14ac:dyDescent="0.25">
      <c r="A68" s="48">
        <v>67</v>
      </c>
      <c r="B68" s="48">
        <f t="shared" ca="1" si="48"/>
        <v>16</v>
      </c>
      <c r="C68" s="48">
        <f ca="1">SUM($P68:S68)</f>
        <v>11</v>
      </c>
      <c r="D68" s="48">
        <f t="shared" ca="1" si="49"/>
        <v>22</v>
      </c>
      <c r="E68" s="48">
        <f t="shared" ca="1" si="50"/>
        <v>31</v>
      </c>
      <c r="F68" s="48">
        <f t="shared" ca="1" si="51"/>
        <v>42</v>
      </c>
      <c r="G68" s="48">
        <f t="shared" ca="1" si="52"/>
        <v>53</v>
      </c>
      <c r="H68" s="48">
        <f t="shared" ca="1" si="53"/>
        <v>62</v>
      </c>
      <c r="I68" s="48">
        <f t="shared" ca="1" si="54"/>
        <v>71</v>
      </c>
      <c r="J68" s="48">
        <f t="shared" ca="1" si="55"/>
        <v>81</v>
      </c>
      <c r="K68" s="48">
        <f t="shared" ca="1" si="56"/>
        <v>90</v>
      </c>
      <c r="L68" s="48">
        <f t="shared" ca="1" si="57"/>
        <v>100</v>
      </c>
      <c r="M68" s="48">
        <f t="shared" ca="1" si="58"/>
        <v>110</v>
      </c>
      <c r="N68" s="48">
        <f t="shared" ca="1" si="59"/>
        <v>118</v>
      </c>
      <c r="O68" s="48">
        <f t="shared" ca="1" si="60"/>
        <v>128</v>
      </c>
      <c r="P68" s="48">
        <f t="shared" ca="1" si="43"/>
        <v>3</v>
      </c>
      <c r="Q68" s="48">
        <f t="shared" ca="1" si="43"/>
        <v>3</v>
      </c>
      <c r="R68" s="48">
        <f t="shared" ca="1" si="43"/>
        <v>2</v>
      </c>
      <c r="S68" s="48">
        <f t="shared" ca="1" si="43"/>
        <v>3</v>
      </c>
      <c r="T68" s="48">
        <f t="shared" ca="1" si="43"/>
        <v>3</v>
      </c>
      <c r="U68" s="48">
        <f t="shared" ca="1" si="43"/>
        <v>2</v>
      </c>
      <c r="V68" s="48">
        <f t="shared" ca="1" si="43"/>
        <v>3</v>
      </c>
      <c r="W68" s="48">
        <f t="shared" ca="1" si="43"/>
        <v>3</v>
      </c>
      <c r="X68" s="48">
        <f t="shared" ca="1" si="43"/>
        <v>3</v>
      </c>
      <c r="Y68" s="48">
        <f t="shared" ca="1" si="43"/>
        <v>2</v>
      </c>
      <c r="Z68" s="48">
        <f t="shared" ca="1" si="44"/>
        <v>2</v>
      </c>
      <c r="AA68" s="48">
        <f t="shared" ca="1" si="44"/>
        <v>2</v>
      </c>
      <c r="AB68" s="48">
        <f t="shared" ca="1" si="44"/>
        <v>2</v>
      </c>
      <c r="AC68" s="48">
        <f t="shared" ca="1" si="44"/>
        <v>3</v>
      </c>
      <c r="AD68" s="48">
        <f t="shared" ca="1" si="44"/>
        <v>3</v>
      </c>
      <c r="AE68" s="48">
        <f t="shared" ca="1" si="44"/>
        <v>3</v>
      </c>
      <c r="AF68" s="48">
        <f t="shared" ca="1" si="44"/>
        <v>3</v>
      </c>
      <c r="AG68" s="48">
        <f t="shared" ca="1" si="44"/>
        <v>2</v>
      </c>
      <c r="AH68" s="48">
        <f t="shared" ca="1" si="44"/>
        <v>3</v>
      </c>
      <c r="AI68" s="48">
        <f t="shared" ca="1" si="44"/>
        <v>3</v>
      </c>
      <c r="AJ68" s="48">
        <f t="shared" ca="1" si="45"/>
        <v>2</v>
      </c>
      <c r="AK68" s="48">
        <f t="shared" ca="1" si="45"/>
        <v>2</v>
      </c>
      <c r="AL68" s="48">
        <f t="shared" ca="1" si="45"/>
        <v>3</v>
      </c>
      <c r="AM68" s="48">
        <f t="shared" ca="1" si="45"/>
        <v>2</v>
      </c>
      <c r="AN68" s="48">
        <f t="shared" ca="1" si="45"/>
        <v>2</v>
      </c>
      <c r="AO68" s="48">
        <f t="shared" ca="1" si="45"/>
        <v>2</v>
      </c>
      <c r="AP68" s="48">
        <f t="shared" ca="1" si="45"/>
        <v>3</v>
      </c>
      <c r="AQ68" s="48">
        <f t="shared" ca="1" si="45"/>
        <v>2</v>
      </c>
      <c r="AR68" s="48">
        <f t="shared" ca="1" si="45"/>
        <v>2</v>
      </c>
      <c r="AS68" s="48">
        <f t="shared" ca="1" si="45"/>
        <v>3</v>
      </c>
      <c r="AT68" s="48">
        <f t="shared" ca="1" si="46"/>
        <v>3</v>
      </c>
      <c r="AU68" s="48">
        <f t="shared" ca="1" si="46"/>
        <v>2</v>
      </c>
      <c r="AV68" s="48">
        <f t="shared" ca="1" si="46"/>
        <v>3</v>
      </c>
      <c r="AW68" s="48">
        <f t="shared" ca="1" si="46"/>
        <v>2</v>
      </c>
      <c r="AX68" s="48">
        <f t="shared" ca="1" si="46"/>
        <v>2</v>
      </c>
      <c r="AY68" s="48">
        <f t="shared" ca="1" si="46"/>
        <v>2</v>
      </c>
      <c r="AZ68" s="48">
        <f t="shared" ca="1" si="46"/>
        <v>3</v>
      </c>
      <c r="BA68" s="48">
        <f t="shared" ca="1" si="46"/>
        <v>2</v>
      </c>
      <c r="BB68" s="48">
        <f t="shared" ca="1" si="46"/>
        <v>2</v>
      </c>
      <c r="BC68" s="48">
        <f t="shared" ca="1" si="46"/>
        <v>3</v>
      </c>
      <c r="BD68" s="48">
        <f t="shared" ca="1" si="47"/>
        <v>3</v>
      </c>
      <c r="BE68" s="48">
        <f t="shared" ca="1" si="47"/>
        <v>2</v>
      </c>
      <c r="BF68" s="48">
        <f t="shared" ca="1" si="47"/>
        <v>3</v>
      </c>
      <c r="BG68" s="48">
        <f t="shared" ca="1" si="47"/>
        <v>2</v>
      </c>
      <c r="BH68" s="48">
        <f t="shared" ca="1" si="47"/>
        <v>2</v>
      </c>
      <c r="BI68" s="48">
        <f t="shared" ca="1" si="47"/>
        <v>2</v>
      </c>
      <c r="BJ68" s="48">
        <f t="shared" ca="1" si="47"/>
        <v>2</v>
      </c>
      <c r="BK68" s="48">
        <f t="shared" ca="1" si="47"/>
        <v>2</v>
      </c>
      <c r="BL68" s="48">
        <f t="shared" ca="1" si="47"/>
        <v>2</v>
      </c>
      <c r="BM68" s="48">
        <f t="shared" ca="1" si="47"/>
        <v>3</v>
      </c>
      <c r="BN68" s="48">
        <f t="shared" ca="1" si="47"/>
        <v>2</v>
      </c>
      <c r="BO68" s="48">
        <f t="shared" ca="1" si="47"/>
        <v>3</v>
      </c>
    </row>
    <row r="69" spans="1:67" x14ac:dyDescent="0.25">
      <c r="A69" s="48">
        <v>68</v>
      </c>
      <c r="B69" s="48">
        <f t="shared" ca="1" si="48"/>
        <v>16</v>
      </c>
      <c r="C69" s="48">
        <f ca="1">SUM($P69:S69)</f>
        <v>10</v>
      </c>
      <c r="D69" s="48">
        <f t="shared" ca="1" si="49"/>
        <v>20</v>
      </c>
      <c r="E69" s="48">
        <f t="shared" ca="1" si="50"/>
        <v>30</v>
      </c>
      <c r="F69" s="48">
        <f t="shared" ca="1" si="51"/>
        <v>39</v>
      </c>
      <c r="G69" s="48">
        <f t="shared" ca="1" si="52"/>
        <v>51</v>
      </c>
      <c r="H69" s="48">
        <f t="shared" ca="1" si="53"/>
        <v>60</v>
      </c>
      <c r="I69" s="48">
        <f t="shared" ca="1" si="54"/>
        <v>69</v>
      </c>
      <c r="J69" s="48">
        <f t="shared" ca="1" si="55"/>
        <v>80</v>
      </c>
      <c r="K69" s="48">
        <f t="shared" ca="1" si="56"/>
        <v>89</v>
      </c>
      <c r="L69" s="48">
        <f t="shared" ca="1" si="57"/>
        <v>100</v>
      </c>
      <c r="M69" s="48">
        <f t="shared" ca="1" si="58"/>
        <v>111</v>
      </c>
      <c r="N69" s="48">
        <f t="shared" ca="1" si="59"/>
        <v>120</v>
      </c>
      <c r="O69" s="48">
        <f t="shared" ca="1" si="60"/>
        <v>131</v>
      </c>
      <c r="P69" s="48">
        <f t="shared" ca="1" si="43"/>
        <v>3</v>
      </c>
      <c r="Q69" s="48">
        <f t="shared" ca="1" si="43"/>
        <v>2</v>
      </c>
      <c r="R69" s="48">
        <f t="shared" ca="1" si="43"/>
        <v>2</v>
      </c>
      <c r="S69" s="48">
        <f t="shared" ca="1" si="43"/>
        <v>3</v>
      </c>
      <c r="T69" s="48">
        <f t="shared" ca="1" si="43"/>
        <v>3</v>
      </c>
      <c r="U69" s="48">
        <f t="shared" ca="1" si="43"/>
        <v>3</v>
      </c>
      <c r="V69" s="48">
        <f t="shared" ca="1" si="43"/>
        <v>2</v>
      </c>
      <c r="W69" s="48">
        <f t="shared" ca="1" si="43"/>
        <v>2</v>
      </c>
      <c r="X69" s="48">
        <f t="shared" ca="1" si="43"/>
        <v>2</v>
      </c>
      <c r="Y69" s="48">
        <f t="shared" ca="1" si="43"/>
        <v>2</v>
      </c>
      <c r="Z69" s="48">
        <f t="shared" ca="1" si="44"/>
        <v>3</v>
      </c>
      <c r="AA69" s="48">
        <f t="shared" ca="1" si="44"/>
        <v>3</v>
      </c>
      <c r="AB69" s="48">
        <f t="shared" ca="1" si="44"/>
        <v>2</v>
      </c>
      <c r="AC69" s="48">
        <f t="shared" ca="1" si="44"/>
        <v>3</v>
      </c>
      <c r="AD69" s="48">
        <f t="shared" ca="1" si="44"/>
        <v>2</v>
      </c>
      <c r="AE69" s="48">
        <f t="shared" ca="1" si="44"/>
        <v>2</v>
      </c>
      <c r="AF69" s="48">
        <f t="shared" ca="1" si="44"/>
        <v>3</v>
      </c>
      <c r="AG69" s="48">
        <f t="shared" ca="1" si="44"/>
        <v>3</v>
      </c>
      <c r="AH69" s="48">
        <f t="shared" ca="1" si="44"/>
        <v>3</v>
      </c>
      <c r="AI69" s="48">
        <f t="shared" ca="1" si="44"/>
        <v>3</v>
      </c>
      <c r="AJ69" s="48">
        <f t="shared" ca="1" si="45"/>
        <v>2</v>
      </c>
      <c r="AK69" s="48">
        <f t="shared" ca="1" si="45"/>
        <v>2</v>
      </c>
      <c r="AL69" s="48">
        <f t="shared" ca="1" si="45"/>
        <v>3</v>
      </c>
      <c r="AM69" s="48">
        <f t="shared" ca="1" si="45"/>
        <v>2</v>
      </c>
      <c r="AN69" s="48">
        <f t="shared" ca="1" si="45"/>
        <v>2</v>
      </c>
      <c r="AO69" s="48">
        <f t="shared" ca="1" si="45"/>
        <v>3</v>
      </c>
      <c r="AP69" s="48">
        <f t="shared" ca="1" si="45"/>
        <v>2</v>
      </c>
      <c r="AQ69" s="48">
        <f t="shared" ca="1" si="45"/>
        <v>2</v>
      </c>
      <c r="AR69" s="48">
        <f t="shared" ca="1" si="45"/>
        <v>3</v>
      </c>
      <c r="AS69" s="48">
        <f t="shared" ca="1" si="45"/>
        <v>3</v>
      </c>
      <c r="AT69" s="48">
        <f t="shared" ca="1" si="46"/>
        <v>2</v>
      </c>
      <c r="AU69" s="48">
        <f t="shared" ca="1" si="46"/>
        <v>3</v>
      </c>
      <c r="AV69" s="48">
        <f t="shared" ca="1" si="46"/>
        <v>2</v>
      </c>
      <c r="AW69" s="48">
        <f t="shared" ca="1" si="46"/>
        <v>2</v>
      </c>
      <c r="AX69" s="48">
        <f t="shared" ca="1" si="46"/>
        <v>2</v>
      </c>
      <c r="AY69" s="48">
        <f t="shared" ca="1" si="46"/>
        <v>3</v>
      </c>
      <c r="AZ69" s="48">
        <f t="shared" ca="1" si="46"/>
        <v>3</v>
      </c>
      <c r="BA69" s="48">
        <f t="shared" ca="1" si="46"/>
        <v>3</v>
      </c>
      <c r="BB69" s="48">
        <f t="shared" ca="1" si="46"/>
        <v>3</v>
      </c>
      <c r="BC69" s="48">
        <f t="shared" ca="1" si="46"/>
        <v>2</v>
      </c>
      <c r="BD69" s="48">
        <f t="shared" ca="1" si="47"/>
        <v>3</v>
      </c>
      <c r="BE69" s="48">
        <f t="shared" ca="1" si="47"/>
        <v>3</v>
      </c>
      <c r="BF69" s="48">
        <f t="shared" ca="1" si="47"/>
        <v>2</v>
      </c>
      <c r="BG69" s="48">
        <f t="shared" ca="1" si="47"/>
        <v>3</v>
      </c>
      <c r="BH69" s="48">
        <f t="shared" ca="1" si="47"/>
        <v>3</v>
      </c>
      <c r="BI69" s="48">
        <f t="shared" ca="1" si="47"/>
        <v>2</v>
      </c>
      <c r="BJ69" s="48">
        <f t="shared" ca="1" si="47"/>
        <v>2</v>
      </c>
      <c r="BK69" s="48">
        <f t="shared" ca="1" si="47"/>
        <v>2</v>
      </c>
      <c r="BL69" s="48">
        <f t="shared" ca="1" si="47"/>
        <v>3</v>
      </c>
      <c r="BM69" s="48">
        <f t="shared" ca="1" si="47"/>
        <v>2</v>
      </c>
      <c r="BN69" s="48">
        <f t="shared" ca="1" si="47"/>
        <v>3</v>
      </c>
      <c r="BO69" s="48">
        <f t="shared" ca="1" si="47"/>
        <v>3</v>
      </c>
    </row>
    <row r="70" spans="1:67" x14ac:dyDescent="0.25">
      <c r="A70" s="48">
        <v>69</v>
      </c>
      <c r="B70" s="48">
        <f t="shared" ca="1" si="48"/>
        <v>15</v>
      </c>
      <c r="C70" s="48">
        <f ca="1">SUM($P70:S70)</f>
        <v>9</v>
      </c>
      <c r="D70" s="48">
        <f t="shared" ca="1" si="49"/>
        <v>19</v>
      </c>
      <c r="E70" s="48">
        <f t="shared" ca="1" si="50"/>
        <v>29</v>
      </c>
      <c r="F70" s="48">
        <f t="shared" ca="1" si="51"/>
        <v>39</v>
      </c>
      <c r="G70" s="48">
        <f t="shared" ca="1" si="52"/>
        <v>49</v>
      </c>
      <c r="H70" s="48">
        <f t="shared" ca="1" si="53"/>
        <v>58</v>
      </c>
      <c r="I70" s="48">
        <f t="shared" ca="1" si="54"/>
        <v>68</v>
      </c>
      <c r="J70" s="48">
        <f t="shared" ca="1" si="55"/>
        <v>78</v>
      </c>
      <c r="K70" s="48">
        <f t="shared" ca="1" si="56"/>
        <v>87</v>
      </c>
      <c r="L70" s="48">
        <f t="shared" ca="1" si="57"/>
        <v>98</v>
      </c>
      <c r="M70" s="48">
        <f t="shared" ca="1" si="58"/>
        <v>109</v>
      </c>
      <c r="N70" s="48">
        <f t="shared" ca="1" si="59"/>
        <v>120</v>
      </c>
      <c r="O70" s="48">
        <f t="shared" ca="1" si="60"/>
        <v>130</v>
      </c>
      <c r="P70" s="48">
        <f t="shared" ca="1" si="43"/>
        <v>2</v>
      </c>
      <c r="Q70" s="48">
        <f t="shared" ca="1" si="43"/>
        <v>3</v>
      </c>
      <c r="R70" s="48">
        <f t="shared" ca="1" si="43"/>
        <v>2</v>
      </c>
      <c r="S70" s="48">
        <f t="shared" ca="1" si="43"/>
        <v>2</v>
      </c>
      <c r="T70" s="48">
        <f t="shared" ca="1" si="43"/>
        <v>3</v>
      </c>
      <c r="U70" s="48">
        <f t="shared" ca="1" si="43"/>
        <v>3</v>
      </c>
      <c r="V70" s="48">
        <f t="shared" ca="1" si="43"/>
        <v>2</v>
      </c>
      <c r="W70" s="48">
        <f t="shared" ca="1" si="43"/>
        <v>2</v>
      </c>
      <c r="X70" s="48">
        <f t="shared" ca="1" si="43"/>
        <v>3</v>
      </c>
      <c r="Y70" s="48">
        <f t="shared" ca="1" si="43"/>
        <v>2</v>
      </c>
      <c r="Z70" s="48">
        <f t="shared" ca="1" si="44"/>
        <v>3</v>
      </c>
      <c r="AA70" s="48">
        <f t="shared" ca="1" si="44"/>
        <v>2</v>
      </c>
      <c r="AB70" s="48">
        <f t="shared" ca="1" si="44"/>
        <v>3</v>
      </c>
      <c r="AC70" s="48">
        <f t="shared" ca="1" si="44"/>
        <v>2</v>
      </c>
      <c r="AD70" s="48">
        <f t="shared" ca="1" si="44"/>
        <v>3</v>
      </c>
      <c r="AE70" s="48">
        <f t="shared" ca="1" si="44"/>
        <v>2</v>
      </c>
      <c r="AF70" s="48">
        <f t="shared" ca="1" si="44"/>
        <v>3</v>
      </c>
      <c r="AG70" s="48">
        <f t="shared" ca="1" si="44"/>
        <v>2</v>
      </c>
      <c r="AH70" s="48">
        <f t="shared" ca="1" si="44"/>
        <v>2</v>
      </c>
      <c r="AI70" s="48">
        <f t="shared" ca="1" si="44"/>
        <v>3</v>
      </c>
      <c r="AJ70" s="48">
        <f t="shared" ca="1" si="45"/>
        <v>3</v>
      </c>
      <c r="AK70" s="48">
        <f t="shared" ca="1" si="45"/>
        <v>2</v>
      </c>
      <c r="AL70" s="48">
        <f t="shared" ca="1" si="45"/>
        <v>2</v>
      </c>
      <c r="AM70" s="48">
        <f t="shared" ca="1" si="45"/>
        <v>2</v>
      </c>
      <c r="AN70" s="48">
        <f t="shared" ca="1" si="45"/>
        <v>2</v>
      </c>
      <c r="AO70" s="48">
        <f t="shared" ca="1" si="45"/>
        <v>3</v>
      </c>
      <c r="AP70" s="48">
        <f t="shared" ca="1" si="45"/>
        <v>3</v>
      </c>
      <c r="AQ70" s="48">
        <f t="shared" ca="1" si="45"/>
        <v>2</v>
      </c>
      <c r="AR70" s="48">
        <f t="shared" ca="1" si="45"/>
        <v>3</v>
      </c>
      <c r="AS70" s="48">
        <f t="shared" ca="1" si="45"/>
        <v>2</v>
      </c>
      <c r="AT70" s="48">
        <f t="shared" ca="1" si="46"/>
        <v>3</v>
      </c>
      <c r="AU70" s="48">
        <f t="shared" ca="1" si="46"/>
        <v>2</v>
      </c>
      <c r="AV70" s="48">
        <f t="shared" ca="1" si="46"/>
        <v>2</v>
      </c>
      <c r="AW70" s="48">
        <f t="shared" ca="1" si="46"/>
        <v>2</v>
      </c>
      <c r="AX70" s="48">
        <f t="shared" ca="1" si="46"/>
        <v>3</v>
      </c>
      <c r="AY70" s="48">
        <f t="shared" ca="1" si="46"/>
        <v>2</v>
      </c>
      <c r="AZ70" s="48">
        <f t="shared" ca="1" si="46"/>
        <v>3</v>
      </c>
      <c r="BA70" s="48">
        <f t="shared" ca="1" si="46"/>
        <v>2</v>
      </c>
      <c r="BB70" s="48">
        <f t="shared" ca="1" si="46"/>
        <v>3</v>
      </c>
      <c r="BC70" s="48">
        <f t="shared" ca="1" si="46"/>
        <v>3</v>
      </c>
      <c r="BD70" s="48">
        <f t="shared" ca="1" si="47"/>
        <v>3</v>
      </c>
      <c r="BE70" s="48">
        <f t="shared" ca="1" si="47"/>
        <v>2</v>
      </c>
      <c r="BF70" s="48">
        <f t="shared" ca="1" si="47"/>
        <v>3</v>
      </c>
      <c r="BG70" s="48">
        <f t="shared" ca="1" si="47"/>
        <v>3</v>
      </c>
      <c r="BH70" s="48">
        <f t="shared" ca="1" si="47"/>
        <v>3</v>
      </c>
      <c r="BI70" s="48">
        <f t="shared" ca="1" si="47"/>
        <v>3</v>
      </c>
      <c r="BJ70" s="48">
        <f t="shared" ca="1" si="47"/>
        <v>3</v>
      </c>
      <c r="BK70" s="48">
        <f t="shared" ca="1" si="47"/>
        <v>2</v>
      </c>
      <c r="BL70" s="48">
        <f t="shared" ca="1" si="47"/>
        <v>2</v>
      </c>
      <c r="BM70" s="48">
        <f t="shared" ca="1" si="47"/>
        <v>3</v>
      </c>
      <c r="BN70" s="48">
        <f t="shared" ca="1" si="47"/>
        <v>3</v>
      </c>
      <c r="BO70" s="48">
        <f t="shared" ca="1" si="47"/>
        <v>2</v>
      </c>
    </row>
    <row r="71" spans="1:67" x14ac:dyDescent="0.25">
      <c r="A71" s="48">
        <v>70</v>
      </c>
      <c r="B71" s="48">
        <f t="shared" ca="1" si="48"/>
        <v>16</v>
      </c>
      <c r="C71" s="48">
        <f ca="1">SUM($P71:S71)</f>
        <v>11</v>
      </c>
      <c r="D71" s="48">
        <f t="shared" ca="1" si="49"/>
        <v>21</v>
      </c>
      <c r="E71" s="48">
        <f t="shared" ca="1" si="50"/>
        <v>31</v>
      </c>
      <c r="F71" s="48">
        <f t="shared" ca="1" si="51"/>
        <v>41</v>
      </c>
      <c r="G71" s="48">
        <f t="shared" ca="1" si="52"/>
        <v>50</v>
      </c>
      <c r="H71" s="48">
        <f t="shared" ca="1" si="53"/>
        <v>60</v>
      </c>
      <c r="I71" s="48">
        <f t="shared" ca="1" si="54"/>
        <v>71</v>
      </c>
      <c r="J71" s="48">
        <f t="shared" ca="1" si="55"/>
        <v>83</v>
      </c>
      <c r="K71" s="48">
        <f t="shared" ca="1" si="56"/>
        <v>94</v>
      </c>
      <c r="L71" s="48">
        <f t="shared" ca="1" si="57"/>
        <v>104</v>
      </c>
      <c r="M71" s="48">
        <f t="shared" ca="1" si="58"/>
        <v>113</v>
      </c>
      <c r="N71" s="48">
        <f t="shared" ca="1" si="59"/>
        <v>124</v>
      </c>
      <c r="O71" s="48">
        <f t="shared" ca="1" si="60"/>
        <v>133</v>
      </c>
      <c r="P71" s="48">
        <f t="shared" ca="1" si="43"/>
        <v>3</v>
      </c>
      <c r="Q71" s="48">
        <f t="shared" ca="1" si="43"/>
        <v>3</v>
      </c>
      <c r="R71" s="48">
        <f t="shared" ca="1" si="43"/>
        <v>2</v>
      </c>
      <c r="S71" s="48">
        <f t="shared" ca="1" si="43"/>
        <v>3</v>
      </c>
      <c r="T71" s="48">
        <f t="shared" ca="1" si="43"/>
        <v>3</v>
      </c>
      <c r="U71" s="48">
        <f t="shared" ca="1" si="43"/>
        <v>2</v>
      </c>
      <c r="V71" s="48">
        <f t="shared" ca="1" si="43"/>
        <v>3</v>
      </c>
      <c r="W71" s="48">
        <f t="shared" ca="1" si="43"/>
        <v>2</v>
      </c>
      <c r="X71" s="48">
        <f t="shared" ca="1" si="43"/>
        <v>3</v>
      </c>
      <c r="Y71" s="48">
        <f t="shared" ca="1" si="43"/>
        <v>3</v>
      </c>
      <c r="Z71" s="48">
        <f t="shared" ca="1" si="44"/>
        <v>2</v>
      </c>
      <c r="AA71" s="48">
        <f t="shared" ca="1" si="44"/>
        <v>2</v>
      </c>
      <c r="AB71" s="48">
        <f t="shared" ca="1" si="44"/>
        <v>3</v>
      </c>
      <c r="AC71" s="48">
        <f t="shared" ca="1" si="44"/>
        <v>2</v>
      </c>
      <c r="AD71" s="48">
        <f t="shared" ca="1" si="44"/>
        <v>3</v>
      </c>
      <c r="AE71" s="48">
        <f t="shared" ca="1" si="44"/>
        <v>2</v>
      </c>
      <c r="AF71" s="48">
        <f t="shared" ca="1" si="44"/>
        <v>2</v>
      </c>
      <c r="AG71" s="48">
        <f t="shared" ca="1" si="44"/>
        <v>3</v>
      </c>
      <c r="AH71" s="48">
        <f t="shared" ca="1" si="44"/>
        <v>2</v>
      </c>
      <c r="AI71" s="48">
        <f t="shared" ca="1" si="44"/>
        <v>2</v>
      </c>
      <c r="AJ71" s="48">
        <f t="shared" ca="1" si="45"/>
        <v>2</v>
      </c>
      <c r="AK71" s="48">
        <f t="shared" ca="1" si="45"/>
        <v>3</v>
      </c>
      <c r="AL71" s="48">
        <f t="shared" ca="1" si="45"/>
        <v>2</v>
      </c>
      <c r="AM71" s="48">
        <f t="shared" ca="1" si="45"/>
        <v>3</v>
      </c>
      <c r="AN71" s="48">
        <f t="shared" ca="1" si="45"/>
        <v>3</v>
      </c>
      <c r="AO71" s="48">
        <f t="shared" ca="1" si="45"/>
        <v>3</v>
      </c>
      <c r="AP71" s="48">
        <f t="shared" ca="1" si="45"/>
        <v>3</v>
      </c>
      <c r="AQ71" s="48">
        <f t="shared" ca="1" si="45"/>
        <v>2</v>
      </c>
      <c r="AR71" s="48">
        <f t="shared" ca="1" si="45"/>
        <v>3</v>
      </c>
      <c r="AS71" s="48">
        <f t="shared" ca="1" si="45"/>
        <v>3</v>
      </c>
      <c r="AT71" s="48">
        <f t="shared" ca="1" si="46"/>
        <v>3</v>
      </c>
      <c r="AU71" s="48">
        <f t="shared" ca="1" si="46"/>
        <v>3</v>
      </c>
      <c r="AV71" s="48">
        <f t="shared" ca="1" si="46"/>
        <v>3</v>
      </c>
      <c r="AW71" s="48">
        <f t="shared" ca="1" si="46"/>
        <v>3</v>
      </c>
      <c r="AX71" s="48">
        <f t="shared" ca="1" si="46"/>
        <v>2</v>
      </c>
      <c r="AY71" s="48">
        <f t="shared" ca="1" si="46"/>
        <v>3</v>
      </c>
      <c r="AZ71" s="48">
        <f t="shared" ca="1" si="46"/>
        <v>3</v>
      </c>
      <c r="BA71" s="48">
        <f t="shared" ca="1" si="46"/>
        <v>2</v>
      </c>
      <c r="BB71" s="48">
        <f t="shared" ca="1" si="46"/>
        <v>2</v>
      </c>
      <c r="BC71" s="48">
        <f t="shared" ca="1" si="46"/>
        <v>3</v>
      </c>
      <c r="BD71" s="48">
        <f t="shared" ca="1" si="47"/>
        <v>2</v>
      </c>
      <c r="BE71" s="48">
        <f t="shared" ca="1" si="47"/>
        <v>2</v>
      </c>
      <c r="BF71" s="48">
        <f t="shared" ca="1" si="47"/>
        <v>3</v>
      </c>
      <c r="BG71" s="48">
        <f t="shared" ca="1" si="47"/>
        <v>2</v>
      </c>
      <c r="BH71" s="48">
        <f t="shared" ca="1" si="47"/>
        <v>2</v>
      </c>
      <c r="BI71" s="48">
        <f t="shared" ca="1" si="47"/>
        <v>3</v>
      </c>
      <c r="BJ71" s="48">
        <f t="shared" ca="1" si="47"/>
        <v>3</v>
      </c>
      <c r="BK71" s="48">
        <f t="shared" ca="1" si="47"/>
        <v>3</v>
      </c>
      <c r="BL71" s="48">
        <f t="shared" ca="1" si="47"/>
        <v>2</v>
      </c>
      <c r="BM71" s="48">
        <f t="shared" ca="1" si="47"/>
        <v>2</v>
      </c>
      <c r="BN71" s="48">
        <f t="shared" ca="1" si="47"/>
        <v>2</v>
      </c>
      <c r="BO71" s="48">
        <f t="shared" ca="1" si="47"/>
        <v>3</v>
      </c>
    </row>
    <row r="72" spans="1:67" x14ac:dyDescent="0.25">
      <c r="A72" s="48">
        <v>71</v>
      </c>
      <c r="B72" s="48">
        <f t="shared" ca="1" si="48"/>
        <v>15</v>
      </c>
      <c r="C72" s="48">
        <f ca="1">SUM($P72:S72)</f>
        <v>10</v>
      </c>
      <c r="D72" s="48">
        <f t="shared" ca="1" si="49"/>
        <v>20</v>
      </c>
      <c r="E72" s="48">
        <f t="shared" ca="1" si="50"/>
        <v>29</v>
      </c>
      <c r="F72" s="48">
        <f t="shared" ca="1" si="51"/>
        <v>39</v>
      </c>
      <c r="G72" s="48">
        <f t="shared" ca="1" si="52"/>
        <v>50</v>
      </c>
      <c r="H72" s="48">
        <f t="shared" ca="1" si="53"/>
        <v>60</v>
      </c>
      <c r="I72" s="48">
        <f t="shared" ca="1" si="54"/>
        <v>70</v>
      </c>
      <c r="J72" s="48">
        <f t="shared" ca="1" si="55"/>
        <v>81</v>
      </c>
      <c r="K72" s="48">
        <f t="shared" ca="1" si="56"/>
        <v>93</v>
      </c>
      <c r="L72" s="48">
        <f t="shared" ca="1" si="57"/>
        <v>103</v>
      </c>
      <c r="M72" s="48">
        <f t="shared" ca="1" si="58"/>
        <v>112</v>
      </c>
      <c r="N72" s="48">
        <f t="shared" ca="1" si="59"/>
        <v>121</v>
      </c>
      <c r="O72" s="48">
        <f t="shared" ca="1" si="60"/>
        <v>132</v>
      </c>
      <c r="P72" s="48">
        <f t="shared" ref="P72:Y81" ca="1" si="61">MAX(1,IF(SamplesOrEstimateFlag = "Data", INDEX(Samples,RANDBETWEEN(1, TotalCount), 0), RANDBETWEEN(ThroughputLowEstimate,ThroughputHighEstimate)) / RANDBETWEEN(StorySplitRateLowEstimate,StorySplitRateHighEstimate))</f>
        <v>2</v>
      </c>
      <c r="Q72" s="48">
        <f t="shared" ca="1" si="61"/>
        <v>3</v>
      </c>
      <c r="R72" s="48">
        <f t="shared" ca="1" si="61"/>
        <v>2</v>
      </c>
      <c r="S72" s="48">
        <f t="shared" ca="1" si="61"/>
        <v>3</v>
      </c>
      <c r="T72" s="48">
        <f t="shared" ca="1" si="61"/>
        <v>3</v>
      </c>
      <c r="U72" s="48">
        <f t="shared" ca="1" si="61"/>
        <v>2</v>
      </c>
      <c r="V72" s="48">
        <f t="shared" ca="1" si="61"/>
        <v>3</v>
      </c>
      <c r="W72" s="48">
        <f t="shared" ca="1" si="61"/>
        <v>2</v>
      </c>
      <c r="X72" s="48">
        <f t="shared" ca="1" si="61"/>
        <v>2</v>
      </c>
      <c r="Y72" s="48">
        <f t="shared" ca="1" si="61"/>
        <v>2</v>
      </c>
      <c r="Z72" s="48">
        <f t="shared" ref="Z72:AI81" ca="1" si="62">MAX(1,IF(SamplesOrEstimateFlag = "Data", INDEX(Samples,RANDBETWEEN(1, TotalCount), 0), RANDBETWEEN(ThroughputLowEstimate,ThroughputHighEstimate)) / RANDBETWEEN(StorySplitRateLowEstimate,StorySplitRateHighEstimate))</f>
        <v>2</v>
      </c>
      <c r="AA72" s="48">
        <f t="shared" ca="1" si="62"/>
        <v>3</v>
      </c>
      <c r="AB72" s="48">
        <f t="shared" ca="1" si="62"/>
        <v>2</v>
      </c>
      <c r="AC72" s="48">
        <f t="shared" ca="1" si="62"/>
        <v>2</v>
      </c>
      <c r="AD72" s="48">
        <f t="shared" ca="1" si="62"/>
        <v>3</v>
      </c>
      <c r="AE72" s="48">
        <f t="shared" ca="1" si="62"/>
        <v>3</v>
      </c>
      <c r="AF72" s="48">
        <f t="shared" ca="1" si="62"/>
        <v>3</v>
      </c>
      <c r="AG72" s="48">
        <f t="shared" ca="1" si="62"/>
        <v>3</v>
      </c>
      <c r="AH72" s="48">
        <f t="shared" ca="1" si="62"/>
        <v>2</v>
      </c>
      <c r="AI72" s="48">
        <f t="shared" ca="1" si="62"/>
        <v>3</v>
      </c>
      <c r="AJ72" s="48">
        <f t="shared" ref="AJ72:AS81" ca="1" si="63">MAX(1,IF(SamplesOrEstimateFlag = "Data", INDEX(Samples,RANDBETWEEN(1, TotalCount), 0), RANDBETWEEN(ThroughputLowEstimate,ThroughputHighEstimate)) / RANDBETWEEN(StorySplitRateLowEstimate,StorySplitRateHighEstimate))</f>
        <v>2</v>
      </c>
      <c r="AK72" s="48">
        <f t="shared" ca="1" si="63"/>
        <v>3</v>
      </c>
      <c r="AL72" s="48">
        <f t="shared" ca="1" si="63"/>
        <v>2</v>
      </c>
      <c r="AM72" s="48">
        <f t="shared" ca="1" si="63"/>
        <v>3</v>
      </c>
      <c r="AN72" s="48">
        <f t="shared" ca="1" si="63"/>
        <v>2</v>
      </c>
      <c r="AO72" s="48">
        <f t="shared" ca="1" si="63"/>
        <v>2</v>
      </c>
      <c r="AP72" s="48">
        <f t="shared" ca="1" si="63"/>
        <v>3</v>
      </c>
      <c r="AQ72" s="48">
        <f t="shared" ca="1" si="63"/>
        <v>3</v>
      </c>
      <c r="AR72" s="48">
        <f t="shared" ca="1" si="63"/>
        <v>2</v>
      </c>
      <c r="AS72" s="48">
        <f t="shared" ca="1" si="63"/>
        <v>3</v>
      </c>
      <c r="AT72" s="48">
        <f t="shared" ref="AT72:BC81" ca="1" si="64">MAX(1,IF(SamplesOrEstimateFlag = "Data", INDEX(Samples,RANDBETWEEN(1, TotalCount), 0), RANDBETWEEN(ThroughputLowEstimate,ThroughputHighEstimate)) / RANDBETWEEN(StorySplitRateLowEstimate,StorySplitRateHighEstimate))</f>
        <v>3</v>
      </c>
      <c r="AU72" s="48">
        <f t="shared" ca="1" si="64"/>
        <v>3</v>
      </c>
      <c r="AV72" s="48">
        <f t="shared" ca="1" si="64"/>
        <v>3</v>
      </c>
      <c r="AW72" s="48">
        <f t="shared" ca="1" si="64"/>
        <v>3</v>
      </c>
      <c r="AX72" s="48">
        <f t="shared" ca="1" si="64"/>
        <v>3</v>
      </c>
      <c r="AY72" s="48">
        <f t="shared" ca="1" si="64"/>
        <v>3</v>
      </c>
      <c r="AZ72" s="48">
        <f t="shared" ca="1" si="64"/>
        <v>2</v>
      </c>
      <c r="BA72" s="48">
        <f t="shared" ca="1" si="64"/>
        <v>3</v>
      </c>
      <c r="BB72" s="48">
        <f t="shared" ca="1" si="64"/>
        <v>3</v>
      </c>
      <c r="BC72" s="48">
        <f t="shared" ca="1" si="64"/>
        <v>2</v>
      </c>
      <c r="BD72" s="48">
        <f t="shared" ref="BD72:BO81" ca="1" si="65">MAX(1,IF(SamplesOrEstimateFlag = "Data", INDEX(Samples,RANDBETWEEN(1, TotalCount), 0), RANDBETWEEN(ThroughputLowEstimate,ThroughputHighEstimate)) / RANDBETWEEN(StorySplitRateLowEstimate,StorySplitRateHighEstimate))</f>
        <v>3</v>
      </c>
      <c r="BE72" s="48">
        <f t="shared" ca="1" si="65"/>
        <v>2</v>
      </c>
      <c r="BF72" s="48">
        <f t="shared" ca="1" si="65"/>
        <v>2</v>
      </c>
      <c r="BG72" s="48">
        <f t="shared" ca="1" si="65"/>
        <v>2</v>
      </c>
      <c r="BH72" s="48">
        <f t="shared" ca="1" si="65"/>
        <v>2</v>
      </c>
      <c r="BI72" s="48">
        <f t="shared" ca="1" si="65"/>
        <v>2</v>
      </c>
      <c r="BJ72" s="48">
        <f t="shared" ca="1" si="65"/>
        <v>2</v>
      </c>
      <c r="BK72" s="48">
        <f t="shared" ca="1" si="65"/>
        <v>3</v>
      </c>
      <c r="BL72" s="48">
        <f t="shared" ca="1" si="65"/>
        <v>2</v>
      </c>
      <c r="BM72" s="48">
        <f t="shared" ca="1" si="65"/>
        <v>3</v>
      </c>
      <c r="BN72" s="48">
        <f t="shared" ca="1" si="65"/>
        <v>3</v>
      </c>
      <c r="BO72" s="48">
        <f t="shared" ca="1" si="65"/>
        <v>3</v>
      </c>
    </row>
    <row r="73" spans="1:67" x14ac:dyDescent="0.25">
      <c r="A73" s="48">
        <v>72</v>
      </c>
      <c r="B73" s="48">
        <f t="shared" ca="1" si="48"/>
        <v>15</v>
      </c>
      <c r="C73" s="48">
        <f ca="1">SUM($P73:S73)</f>
        <v>11</v>
      </c>
      <c r="D73" s="48">
        <f t="shared" ca="1" si="49"/>
        <v>20</v>
      </c>
      <c r="E73" s="48">
        <f t="shared" ca="1" si="50"/>
        <v>30</v>
      </c>
      <c r="F73" s="48">
        <f t="shared" ca="1" si="51"/>
        <v>39</v>
      </c>
      <c r="G73" s="48">
        <f t="shared" ca="1" si="52"/>
        <v>49</v>
      </c>
      <c r="H73" s="48">
        <f t="shared" ca="1" si="53"/>
        <v>60</v>
      </c>
      <c r="I73" s="48">
        <f t="shared" ca="1" si="54"/>
        <v>71</v>
      </c>
      <c r="J73" s="48">
        <f t="shared" ca="1" si="55"/>
        <v>80</v>
      </c>
      <c r="K73" s="48">
        <f t="shared" ca="1" si="56"/>
        <v>91</v>
      </c>
      <c r="L73" s="48">
        <f t="shared" ca="1" si="57"/>
        <v>102</v>
      </c>
      <c r="M73" s="48">
        <f t="shared" ca="1" si="58"/>
        <v>113</v>
      </c>
      <c r="N73" s="48">
        <f t="shared" ca="1" si="59"/>
        <v>123</v>
      </c>
      <c r="O73" s="48">
        <f t="shared" ca="1" si="60"/>
        <v>134</v>
      </c>
      <c r="P73" s="48">
        <f t="shared" ca="1" si="61"/>
        <v>3</v>
      </c>
      <c r="Q73" s="48">
        <f t="shared" ca="1" si="61"/>
        <v>3</v>
      </c>
      <c r="R73" s="48">
        <f t="shared" ca="1" si="61"/>
        <v>2</v>
      </c>
      <c r="S73" s="48">
        <f t="shared" ca="1" si="61"/>
        <v>3</v>
      </c>
      <c r="T73" s="48">
        <f t="shared" ca="1" si="61"/>
        <v>2</v>
      </c>
      <c r="U73" s="48">
        <f t="shared" ca="1" si="61"/>
        <v>2</v>
      </c>
      <c r="V73" s="48">
        <f t="shared" ca="1" si="61"/>
        <v>2</v>
      </c>
      <c r="W73" s="48">
        <f t="shared" ca="1" si="61"/>
        <v>3</v>
      </c>
      <c r="X73" s="48">
        <f t="shared" ca="1" si="61"/>
        <v>3</v>
      </c>
      <c r="Y73" s="48">
        <f t="shared" ca="1" si="61"/>
        <v>3</v>
      </c>
      <c r="Z73" s="48">
        <f t="shared" ca="1" si="62"/>
        <v>2</v>
      </c>
      <c r="AA73" s="48">
        <f t="shared" ca="1" si="62"/>
        <v>2</v>
      </c>
      <c r="AB73" s="48">
        <f t="shared" ca="1" si="62"/>
        <v>3</v>
      </c>
      <c r="AC73" s="48">
        <f t="shared" ca="1" si="62"/>
        <v>2</v>
      </c>
      <c r="AD73" s="48">
        <f t="shared" ca="1" si="62"/>
        <v>2</v>
      </c>
      <c r="AE73" s="48">
        <f t="shared" ca="1" si="62"/>
        <v>2</v>
      </c>
      <c r="AF73" s="48">
        <f t="shared" ca="1" si="62"/>
        <v>2</v>
      </c>
      <c r="AG73" s="48">
        <f t="shared" ca="1" si="62"/>
        <v>3</v>
      </c>
      <c r="AH73" s="48">
        <f t="shared" ca="1" si="62"/>
        <v>3</v>
      </c>
      <c r="AI73" s="48">
        <f t="shared" ca="1" si="62"/>
        <v>2</v>
      </c>
      <c r="AJ73" s="48">
        <f t="shared" ca="1" si="63"/>
        <v>3</v>
      </c>
      <c r="AK73" s="48">
        <f t="shared" ca="1" si="63"/>
        <v>2</v>
      </c>
      <c r="AL73" s="48">
        <f t="shared" ca="1" si="63"/>
        <v>3</v>
      </c>
      <c r="AM73" s="48">
        <f t="shared" ca="1" si="63"/>
        <v>3</v>
      </c>
      <c r="AN73" s="48">
        <f t="shared" ca="1" si="63"/>
        <v>3</v>
      </c>
      <c r="AO73" s="48">
        <f t="shared" ca="1" si="63"/>
        <v>3</v>
      </c>
      <c r="AP73" s="48">
        <f t="shared" ca="1" si="63"/>
        <v>3</v>
      </c>
      <c r="AQ73" s="48">
        <f t="shared" ca="1" si="63"/>
        <v>2</v>
      </c>
      <c r="AR73" s="48">
        <f t="shared" ca="1" si="63"/>
        <v>2</v>
      </c>
      <c r="AS73" s="48">
        <f t="shared" ca="1" si="63"/>
        <v>2</v>
      </c>
      <c r="AT73" s="48">
        <f t="shared" ca="1" si="64"/>
        <v>3</v>
      </c>
      <c r="AU73" s="48">
        <f t="shared" ca="1" si="64"/>
        <v>2</v>
      </c>
      <c r="AV73" s="48">
        <f t="shared" ca="1" si="64"/>
        <v>3</v>
      </c>
      <c r="AW73" s="48">
        <f t="shared" ca="1" si="64"/>
        <v>3</v>
      </c>
      <c r="AX73" s="48">
        <f t="shared" ca="1" si="64"/>
        <v>2</v>
      </c>
      <c r="AY73" s="48">
        <f t="shared" ca="1" si="64"/>
        <v>3</v>
      </c>
      <c r="AZ73" s="48">
        <f t="shared" ca="1" si="64"/>
        <v>2</v>
      </c>
      <c r="BA73" s="48">
        <f t="shared" ca="1" si="64"/>
        <v>3</v>
      </c>
      <c r="BB73" s="48">
        <f t="shared" ca="1" si="64"/>
        <v>3</v>
      </c>
      <c r="BC73" s="48">
        <f t="shared" ca="1" si="64"/>
        <v>3</v>
      </c>
      <c r="BD73" s="48">
        <f t="shared" ca="1" si="65"/>
        <v>2</v>
      </c>
      <c r="BE73" s="48">
        <f t="shared" ca="1" si="65"/>
        <v>3</v>
      </c>
      <c r="BF73" s="48">
        <f t="shared" ca="1" si="65"/>
        <v>3</v>
      </c>
      <c r="BG73" s="48">
        <f t="shared" ca="1" si="65"/>
        <v>3</v>
      </c>
      <c r="BH73" s="48">
        <f t="shared" ca="1" si="65"/>
        <v>3</v>
      </c>
      <c r="BI73" s="48">
        <f t="shared" ca="1" si="65"/>
        <v>2</v>
      </c>
      <c r="BJ73" s="48">
        <f t="shared" ca="1" si="65"/>
        <v>3</v>
      </c>
      <c r="BK73" s="48">
        <f t="shared" ca="1" si="65"/>
        <v>2</v>
      </c>
      <c r="BL73" s="48">
        <f t="shared" ca="1" si="65"/>
        <v>3</v>
      </c>
      <c r="BM73" s="48">
        <f t="shared" ca="1" si="65"/>
        <v>2</v>
      </c>
      <c r="BN73" s="48">
        <f t="shared" ca="1" si="65"/>
        <v>3</v>
      </c>
      <c r="BO73" s="48">
        <f t="shared" ca="1" si="65"/>
        <v>3</v>
      </c>
    </row>
    <row r="74" spans="1:67" x14ac:dyDescent="0.25">
      <c r="A74" s="48">
        <v>73</v>
      </c>
      <c r="B74" s="48">
        <f t="shared" ca="1" si="48"/>
        <v>16</v>
      </c>
      <c r="C74" s="48">
        <f ca="1">SUM($P74:S74)</f>
        <v>11</v>
      </c>
      <c r="D74" s="48">
        <f t="shared" ca="1" si="49"/>
        <v>21</v>
      </c>
      <c r="E74" s="48">
        <f t="shared" ca="1" si="50"/>
        <v>30</v>
      </c>
      <c r="F74" s="48">
        <f t="shared" ca="1" si="51"/>
        <v>40</v>
      </c>
      <c r="G74" s="48">
        <f t="shared" ca="1" si="52"/>
        <v>49</v>
      </c>
      <c r="H74" s="48">
        <f t="shared" ca="1" si="53"/>
        <v>58</v>
      </c>
      <c r="I74" s="48">
        <f t="shared" ca="1" si="54"/>
        <v>69</v>
      </c>
      <c r="J74" s="48">
        <f t="shared" ca="1" si="55"/>
        <v>78</v>
      </c>
      <c r="K74" s="48">
        <f t="shared" ca="1" si="56"/>
        <v>87</v>
      </c>
      <c r="L74" s="48">
        <f t="shared" ca="1" si="57"/>
        <v>97</v>
      </c>
      <c r="M74" s="48">
        <f t="shared" ca="1" si="58"/>
        <v>106</v>
      </c>
      <c r="N74" s="48">
        <f t="shared" ca="1" si="59"/>
        <v>116</v>
      </c>
      <c r="O74" s="48">
        <f t="shared" ca="1" si="60"/>
        <v>125</v>
      </c>
      <c r="P74" s="48">
        <f t="shared" ca="1" si="61"/>
        <v>3</v>
      </c>
      <c r="Q74" s="48">
        <f t="shared" ca="1" si="61"/>
        <v>2</v>
      </c>
      <c r="R74" s="48">
        <f t="shared" ca="1" si="61"/>
        <v>3</v>
      </c>
      <c r="S74" s="48">
        <f t="shared" ca="1" si="61"/>
        <v>3</v>
      </c>
      <c r="T74" s="48">
        <f t="shared" ca="1" si="61"/>
        <v>3</v>
      </c>
      <c r="U74" s="48">
        <f t="shared" ca="1" si="61"/>
        <v>2</v>
      </c>
      <c r="V74" s="48">
        <f t="shared" ca="1" si="61"/>
        <v>2</v>
      </c>
      <c r="W74" s="48">
        <f t="shared" ca="1" si="61"/>
        <v>3</v>
      </c>
      <c r="X74" s="48">
        <f t="shared" ca="1" si="61"/>
        <v>2</v>
      </c>
      <c r="Y74" s="48">
        <f t="shared" ca="1" si="61"/>
        <v>2</v>
      </c>
      <c r="Z74" s="48">
        <f t="shared" ca="1" si="62"/>
        <v>3</v>
      </c>
      <c r="AA74" s="48">
        <f t="shared" ca="1" si="62"/>
        <v>2</v>
      </c>
      <c r="AB74" s="48">
        <f t="shared" ca="1" si="62"/>
        <v>3</v>
      </c>
      <c r="AC74" s="48">
        <f t="shared" ca="1" si="62"/>
        <v>3</v>
      </c>
      <c r="AD74" s="48">
        <f t="shared" ca="1" si="62"/>
        <v>2</v>
      </c>
      <c r="AE74" s="48">
        <f t="shared" ca="1" si="62"/>
        <v>2</v>
      </c>
      <c r="AF74" s="48">
        <f t="shared" ca="1" si="62"/>
        <v>2</v>
      </c>
      <c r="AG74" s="48">
        <f t="shared" ca="1" si="62"/>
        <v>2</v>
      </c>
      <c r="AH74" s="48">
        <f t="shared" ca="1" si="62"/>
        <v>2</v>
      </c>
      <c r="AI74" s="48">
        <f t="shared" ca="1" si="62"/>
        <v>3</v>
      </c>
      <c r="AJ74" s="48">
        <f t="shared" ca="1" si="63"/>
        <v>2</v>
      </c>
      <c r="AK74" s="48">
        <f t="shared" ca="1" si="63"/>
        <v>2</v>
      </c>
      <c r="AL74" s="48">
        <f t="shared" ca="1" si="63"/>
        <v>3</v>
      </c>
      <c r="AM74" s="48">
        <f t="shared" ca="1" si="63"/>
        <v>2</v>
      </c>
      <c r="AN74" s="48">
        <f t="shared" ca="1" si="63"/>
        <v>3</v>
      </c>
      <c r="AO74" s="48">
        <f t="shared" ca="1" si="63"/>
        <v>3</v>
      </c>
      <c r="AP74" s="48">
        <f t="shared" ca="1" si="63"/>
        <v>3</v>
      </c>
      <c r="AQ74" s="48">
        <f t="shared" ca="1" si="63"/>
        <v>2</v>
      </c>
      <c r="AR74" s="48">
        <f t="shared" ca="1" si="63"/>
        <v>2</v>
      </c>
      <c r="AS74" s="48">
        <f t="shared" ca="1" si="63"/>
        <v>2</v>
      </c>
      <c r="AT74" s="48">
        <f t="shared" ca="1" si="64"/>
        <v>3</v>
      </c>
      <c r="AU74" s="48">
        <f t="shared" ca="1" si="64"/>
        <v>2</v>
      </c>
      <c r="AV74" s="48">
        <f t="shared" ca="1" si="64"/>
        <v>2</v>
      </c>
      <c r="AW74" s="48">
        <f t="shared" ca="1" si="64"/>
        <v>3</v>
      </c>
      <c r="AX74" s="48">
        <f t="shared" ca="1" si="64"/>
        <v>2</v>
      </c>
      <c r="AY74" s="48">
        <f t="shared" ca="1" si="64"/>
        <v>2</v>
      </c>
      <c r="AZ74" s="48">
        <f t="shared" ca="1" si="64"/>
        <v>2</v>
      </c>
      <c r="BA74" s="48">
        <f t="shared" ca="1" si="64"/>
        <v>3</v>
      </c>
      <c r="BB74" s="48">
        <f t="shared" ca="1" si="64"/>
        <v>3</v>
      </c>
      <c r="BC74" s="48">
        <f t="shared" ca="1" si="64"/>
        <v>2</v>
      </c>
      <c r="BD74" s="48">
        <f t="shared" ca="1" si="65"/>
        <v>3</v>
      </c>
      <c r="BE74" s="48">
        <f t="shared" ca="1" si="65"/>
        <v>2</v>
      </c>
      <c r="BF74" s="48">
        <f t="shared" ca="1" si="65"/>
        <v>2</v>
      </c>
      <c r="BG74" s="48">
        <f t="shared" ca="1" si="65"/>
        <v>2</v>
      </c>
      <c r="BH74" s="48">
        <f t="shared" ca="1" si="65"/>
        <v>2</v>
      </c>
      <c r="BI74" s="48">
        <f t="shared" ca="1" si="65"/>
        <v>3</v>
      </c>
      <c r="BJ74" s="48">
        <f t="shared" ca="1" si="65"/>
        <v>3</v>
      </c>
      <c r="BK74" s="48">
        <f t="shared" ca="1" si="65"/>
        <v>2</v>
      </c>
      <c r="BL74" s="48">
        <f t="shared" ca="1" si="65"/>
        <v>2</v>
      </c>
      <c r="BM74" s="48">
        <f t="shared" ca="1" si="65"/>
        <v>2</v>
      </c>
      <c r="BN74" s="48">
        <f t="shared" ca="1" si="65"/>
        <v>3</v>
      </c>
      <c r="BO74" s="48">
        <f t="shared" ca="1" si="65"/>
        <v>2</v>
      </c>
    </row>
    <row r="75" spans="1:67" x14ac:dyDescent="0.25">
      <c r="A75" s="48">
        <v>74</v>
      </c>
      <c r="B75" s="48">
        <f t="shared" ca="1" si="48"/>
        <v>15</v>
      </c>
      <c r="C75" s="48">
        <f ca="1">SUM($P75:S75)</f>
        <v>10</v>
      </c>
      <c r="D75" s="48">
        <f t="shared" ca="1" si="49"/>
        <v>20</v>
      </c>
      <c r="E75" s="48">
        <f t="shared" ca="1" si="50"/>
        <v>30</v>
      </c>
      <c r="F75" s="48">
        <f t="shared" ca="1" si="51"/>
        <v>39</v>
      </c>
      <c r="G75" s="48">
        <f t="shared" ca="1" si="52"/>
        <v>48</v>
      </c>
      <c r="H75" s="48">
        <f t="shared" ca="1" si="53"/>
        <v>59</v>
      </c>
      <c r="I75" s="48">
        <f t="shared" ca="1" si="54"/>
        <v>70</v>
      </c>
      <c r="J75" s="48">
        <f t="shared" ca="1" si="55"/>
        <v>80</v>
      </c>
      <c r="K75" s="48">
        <f t="shared" ca="1" si="56"/>
        <v>88</v>
      </c>
      <c r="L75" s="48">
        <f t="shared" ca="1" si="57"/>
        <v>97</v>
      </c>
      <c r="M75" s="48">
        <f t="shared" ca="1" si="58"/>
        <v>106</v>
      </c>
      <c r="N75" s="48">
        <f t="shared" ca="1" si="59"/>
        <v>118</v>
      </c>
      <c r="O75" s="48">
        <f t="shared" ca="1" si="60"/>
        <v>128</v>
      </c>
      <c r="P75" s="48">
        <f t="shared" ca="1" si="61"/>
        <v>2</v>
      </c>
      <c r="Q75" s="48">
        <f t="shared" ca="1" si="61"/>
        <v>2</v>
      </c>
      <c r="R75" s="48">
        <f t="shared" ca="1" si="61"/>
        <v>3</v>
      </c>
      <c r="S75" s="48">
        <f t="shared" ca="1" si="61"/>
        <v>3</v>
      </c>
      <c r="T75" s="48">
        <f t="shared" ca="1" si="61"/>
        <v>2</v>
      </c>
      <c r="U75" s="48">
        <f t="shared" ca="1" si="61"/>
        <v>3</v>
      </c>
      <c r="V75" s="48">
        <f t="shared" ca="1" si="61"/>
        <v>3</v>
      </c>
      <c r="W75" s="48">
        <f t="shared" ca="1" si="61"/>
        <v>2</v>
      </c>
      <c r="X75" s="48">
        <f t="shared" ca="1" si="61"/>
        <v>3</v>
      </c>
      <c r="Y75" s="48">
        <f t="shared" ca="1" si="61"/>
        <v>3</v>
      </c>
      <c r="Z75" s="48">
        <f t="shared" ca="1" si="62"/>
        <v>2</v>
      </c>
      <c r="AA75" s="48">
        <f t="shared" ca="1" si="62"/>
        <v>2</v>
      </c>
      <c r="AB75" s="48">
        <f t="shared" ca="1" si="62"/>
        <v>3</v>
      </c>
      <c r="AC75" s="48">
        <f t="shared" ca="1" si="62"/>
        <v>2</v>
      </c>
      <c r="AD75" s="48">
        <f t="shared" ca="1" si="62"/>
        <v>2</v>
      </c>
      <c r="AE75" s="48">
        <f t="shared" ca="1" si="62"/>
        <v>2</v>
      </c>
      <c r="AF75" s="48">
        <f t="shared" ca="1" si="62"/>
        <v>2</v>
      </c>
      <c r="AG75" s="48">
        <f t="shared" ca="1" si="62"/>
        <v>2</v>
      </c>
      <c r="AH75" s="48">
        <f t="shared" ca="1" si="62"/>
        <v>2</v>
      </c>
      <c r="AI75" s="48">
        <f t="shared" ca="1" si="62"/>
        <v>3</v>
      </c>
      <c r="AJ75" s="48">
        <f t="shared" ca="1" si="63"/>
        <v>2</v>
      </c>
      <c r="AK75" s="48">
        <f t="shared" ca="1" si="63"/>
        <v>3</v>
      </c>
      <c r="AL75" s="48">
        <f t="shared" ca="1" si="63"/>
        <v>3</v>
      </c>
      <c r="AM75" s="48">
        <f t="shared" ca="1" si="63"/>
        <v>3</v>
      </c>
      <c r="AN75" s="48">
        <f t="shared" ca="1" si="63"/>
        <v>3</v>
      </c>
      <c r="AO75" s="48">
        <f t="shared" ca="1" si="63"/>
        <v>2</v>
      </c>
      <c r="AP75" s="48">
        <f t="shared" ca="1" si="63"/>
        <v>3</v>
      </c>
      <c r="AQ75" s="48">
        <f t="shared" ca="1" si="63"/>
        <v>3</v>
      </c>
      <c r="AR75" s="48">
        <f t="shared" ca="1" si="63"/>
        <v>2</v>
      </c>
      <c r="AS75" s="48">
        <f t="shared" ca="1" si="63"/>
        <v>3</v>
      </c>
      <c r="AT75" s="48">
        <f t="shared" ca="1" si="64"/>
        <v>2</v>
      </c>
      <c r="AU75" s="48">
        <f t="shared" ca="1" si="64"/>
        <v>3</v>
      </c>
      <c r="AV75" s="48">
        <f t="shared" ca="1" si="64"/>
        <v>2</v>
      </c>
      <c r="AW75" s="48">
        <f t="shared" ca="1" si="64"/>
        <v>2</v>
      </c>
      <c r="AX75" s="48">
        <f t="shared" ca="1" si="64"/>
        <v>2</v>
      </c>
      <c r="AY75" s="48">
        <f t="shared" ca="1" si="64"/>
        <v>2</v>
      </c>
      <c r="AZ75" s="48">
        <f t="shared" ca="1" si="64"/>
        <v>2</v>
      </c>
      <c r="BA75" s="48">
        <f t="shared" ca="1" si="64"/>
        <v>2</v>
      </c>
      <c r="BB75" s="48">
        <f t="shared" ca="1" si="64"/>
        <v>2</v>
      </c>
      <c r="BC75" s="48">
        <f t="shared" ca="1" si="64"/>
        <v>3</v>
      </c>
      <c r="BD75" s="48">
        <f t="shared" ca="1" si="65"/>
        <v>2</v>
      </c>
      <c r="BE75" s="48">
        <f t="shared" ca="1" si="65"/>
        <v>2</v>
      </c>
      <c r="BF75" s="48">
        <f t="shared" ca="1" si="65"/>
        <v>2</v>
      </c>
      <c r="BG75" s="48">
        <f t="shared" ca="1" si="65"/>
        <v>3</v>
      </c>
      <c r="BH75" s="48">
        <f t="shared" ca="1" si="65"/>
        <v>3</v>
      </c>
      <c r="BI75" s="48">
        <f t="shared" ca="1" si="65"/>
        <v>3</v>
      </c>
      <c r="BJ75" s="48">
        <f t="shared" ca="1" si="65"/>
        <v>3</v>
      </c>
      <c r="BK75" s="48">
        <f t="shared" ca="1" si="65"/>
        <v>3</v>
      </c>
      <c r="BL75" s="48">
        <f t="shared" ca="1" si="65"/>
        <v>3</v>
      </c>
      <c r="BM75" s="48">
        <f t="shared" ca="1" si="65"/>
        <v>3</v>
      </c>
      <c r="BN75" s="48">
        <f t="shared" ca="1" si="65"/>
        <v>2</v>
      </c>
      <c r="BO75" s="48">
        <f t="shared" ca="1" si="65"/>
        <v>2</v>
      </c>
    </row>
    <row r="76" spans="1:67" x14ac:dyDescent="0.25">
      <c r="A76" s="48">
        <v>75</v>
      </c>
      <c r="B76" s="48">
        <f t="shared" ca="1" si="48"/>
        <v>14</v>
      </c>
      <c r="C76" s="48">
        <f ca="1">SUM($P76:S76)</f>
        <v>10</v>
      </c>
      <c r="D76" s="48">
        <f t="shared" ca="1" si="49"/>
        <v>19</v>
      </c>
      <c r="E76" s="48">
        <f t="shared" ca="1" si="50"/>
        <v>30</v>
      </c>
      <c r="F76" s="48">
        <f t="shared" ca="1" si="51"/>
        <v>41</v>
      </c>
      <c r="G76" s="48">
        <f t="shared" ca="1" si="52"/>
        <v>53</v>
      </c>
      <c r="H76" s="48">
        <f t="shared" ca="1" si="53"/>
        <v>63</v>
      </c>
      <c r="I76" s="48">
        <f t="shared" ca="1" si="54"/>
        <v>72</v>
      </c>
      <c r="J76" s="48">
        <f t="shared" ca="1" si="55"/>
        <v>81</v>
      </c>
      <c r="K76" s="48">
        <f t="shared" ca="1" si="56"/>
        <v>92</v>
      </c>
      <c r="L76" s="48">
        <f t="shared" ca="1" si="57"/>
        <v>101</v>
      </c>
      <c r="M76" s="48">
        <f t="shared" ca="1" si="58"/>
        <v>110</v>
      </c>
      <c r="N76" s="48">
        <f t="shared" ca="1" si="59"/>
        <v>120</v>
      </c>
      <c r="O76" s="48">
        <f t="shared" ca="1" si="60"/>
        <v>130</v>
      </c>
      <c r="P76" s="48">
        <f t="shared" ca="1" si="61"/>
        <v>3</v>
      </c>
      <c r="Q76" s="48">
        <f t="shared" ca="1" si="61"/>
        <v>3</v>
      </c>
      <c r="R76" s="48">
        <f t="shared" ca="1" si="61"/>
        <v>2</v>
      </c>
      <c r="S76" s="48">
        <f t="shared" ca="1" si="61"/>
        <v>2</v>
      </c>
      <c r="T76" s="48">
        <f t="shared" ca="1" si="61"/>
        <v>2</v>
      </c>
      <c r="U76" s="48">
        <f t="shared" ca="1" si="61"/>
        <v>2</v>
      </c>
      <c r="V76" s="48">
        <f t="shared" ca="1" si="61"/>
        <v>2</v>
      </c>
      <c r="W76" s="48">
        <f t="shared" ca="1" si="61"/>
        <v>3</v>
      </c>
      <c r="X76" s="48">
        <f t="shared" ca="1" si="61"/>
        <v>3</v>
      </c>
      <c r="Y76" s="48">
        <f t="shared" ca="1" si="61"/>
        <v>2</v>
      </c>
      <c r="Z76" s="48">
        <f t="shared" ca="1" si="62"/>
        <v>3</v>
      </c>
      <c r="AA76" s="48">
        <f t="shared" ca="1" si="62"/>
        <v>3</v>
      </c>
      <c r="AB76" s="48">
        <f t="shared" ca="1" si="62"/>
        <v>3</v>
      </c>
      <c r="AC76" s="48">
        <f t="shared" ca="1" si="62"/>
        <v>3</v>
      </c>
      <c r="AD76" s="48">
        <f t="shared" ca="1" si="62"/>
        <v>3</v>
      </c>
      <c r="AE76" s="48">
        <f t="shared" ca="1" si="62"/>
        <v>2</v>
      </c>
      <c r="AF76" s="48">
        <f t="shared" ca="1" si="62"/>
        <v>3</v>
      </c>
      <c r="AG76" s="48">
        <f t="shared" ca="1" si="62"/>
        <v>3</v>
      </c>
      <c r="AH76" s="48">
        <f t="shared" ca="1" si="62"/>
        <v>3</v>
      </c>
      <c r="AI76" s="48">
        <f t="shared" ca="1" si="62"/>
        <v>3</v>
      </c>
      <c r="AJ76" s="48">
        <f t="shared" ca="1" si="63"/>
        <v>2</v>
      </c>
      <c r="AK76" s="48">
        <f t="shared" ca="1" si="63"/>
        <v>2</v>
      </c>
      <c r="AL76" s="48">
        <f t="shared" ca="1" si="63"/>
        <v>3</v>
      </c>
      <c r="AM76" s="48">
        <f t="shared" ca="1" si="63"/>
        <v>3</v>
      </c>
      <c r="AN76" s="48">
        <f t="shared" ca="1" si="63"/>
        <v>2</v>
      </c>
      <c r="AO76" s="48">
        <f t="shared" ca="1" si="63"/>
        <v>2</v>
      </c>
      <c r="AP76" s="48">
        <f t="shared" ca="1" si="63"/>
        <v>2</v>
      </c>
      <c r="AQ76" s="48">
        <f t="shared" ca="1" si="63"/>
        <v>3</v>
      </c>
      <c r="AR76" s="48">
        <f t="shared" ca="1" si="63"/>
        <v>2</v>
      </c>
      <c r="AS76" s="48">
        <f t="shared" ca="1" si="63"/>
        <v>3</v>
      </c>
      <c r="AT76" s="48">
        <f t="shared" ca="1" si="64"/>
        <v>2</v>
      </c>
      <c r="AU76" s="48">
        <f t="shared" ca="1" si="64"/>
        <v>2</v>
      </c>
      <c r="AV76" s="48">
        <f t="shared" ca="1" si="64"/>
        <v>2</v>
      </c>
      <c r="AW76" s="48">
        <f t="shared" ca="1" si="64"/>
        <v>3</v>
      </c>
      <c r="AX76" s="48">
        <f t="shared" ca="1" si="64"/>
        <v>3</v>
      </c>
      <c r="AY76" s="48">
        <f t="shared" ca="1" si="64"/>
        <v>3</v>
      </c>
      <c r="AZ76" s="48">
        <f t="shared" ca="1" si="64"/>
        <v>3</v>
      </c>
      <c r="BA76" s="48">
        <f t="shared" ca="1" si="64"/>
        <v>2</v>
      </c>
      <c r="BB76" s="48">
        <f t="shared" ca="1" si="64"/>
        <v>2</v>
      </c>
      <c r="BC76" s="48">
        <f t="shared" ca="1" si="64"/>
        <v>2</v>
      </c>
      <c r="BD76" s="48">
        <f t="shared" ca="1" si="65"/>
        <v>2</v>
      </c>
      <c r="BE76" s="48">
        <f t="shared" ca="1" si="65"/>
        <v>3</v>
      </c>
      <c r="BF76" s="48">
        <f t="shared" ca="1" si="65"/>
        <v>2</v>
      </c>
      <c r="BG76" s="48">
        <f t="shared" ca="1" si="65"/>
        <v>2</v>
      </c>
      <c r="BH76" s="48">
        <f t="shared" ca="1" si="65"/>
        <v>3</v>
      </c>
      <c r="BI76" s="48">
        <f t="shared" ca="1" si="65"/>
        <v>2</v>
      </c>
      <c r="BJ76" s="48">
        <f t="shared" ca="1" si="65"/>
        <v>2</v>
      </c>
      <c r="BK76" s="48">
        <f t="shared" ca="1" si="65"/>
        <v>3</v>
      </c>
      <c r="BL76" s="48">
        <f t="shared" ca="1" si="65"/>
        <v>2</v>
      </c>
      <c r="BM76" s="48">
        <f t="shared" ca="1" si="65"/>
        <v>3</v>
      </c>
      <c r="BN76" s="48">
        <f t="shared" ca="1" si="65"/>
        <v>3</v>
      </c>
      <c r="BO76" s="48">
        <f t="shared" ca="1" si="65"/>
        <v>2</v>
      </c>
    </row>
    <row r="77" spans="1:67" x14ac:dyDescent="0.25">
      <c r="A77" s="48">
        <v>76</v>
      </c>
      <c r="B77" s="48">
        <f t="shared" ca="1" si="48"/>
        <v>17</v>
      </c>
      <c r="C77" s="48">
        <f ca="1">SUM($P77:S77)</f>
        <v>11</v>
      </c>
      <c r="D77" s="48">
        <f t="shared" ca="1" si="49"/>
        <v>22</v>
      </c>
      <c r="E77" s="48">
        <f t="shared" ca="1" si="50"/>
        <v>31</v>
      </c>
      <c r="F77" s="48">
        <f t="shared" ca="1" si="51"/>
        <v>41</v>
      </c>
      <c r="G77" s="48">
        <f t="shared" ca="1" si="52"/>
        <v>51</v>
      </c>
      <c r="H77" s="48">
        <f t="shared" ca="1" si="53"/>
        <v>62</v>
      </c>
      <c r="I77" s="48">
        <f t="shared" ca="1" si="54"/>
        <v>73</v>
      </c>
      <c r="J77" s="48">
        <f t="shared" ca="1" si="55"/>
        <v>81</v>
      </c>
      <c r="K77" s="48">
        <f t="shared" ca="1" si="56"/>
        <v>92</v>
      </c>
      <c r="L77" s="48">
        <f t="shared" ca="1" si="57"/>
        <v>104</v>
      </c>
      <c r="M77" s="48">
        <f t="shared" ca="1" si="58"/>
        <v>114</v>
      </c>
      <c r="N77" s="48">
        <f t="shared" ca="1" si="59"/>
        <v>124</v>
      </c>
      <c r="O77" s="48">
        <f t="shared" ca="1" si="60"/>
        <v>132</v>
      </c>
      <c r="P77" s="48">
        <f t="shared" ca="1" si="61"/>
        <v>3</v>
      </c>
      <c r="Q77" s="48">
        <f t="shared" ca="1" si="61"/>
        <v>2</v>
      </c>
      <c r="R77" s="48">
        <f t="shared" ca="1" si="61"/>
        <v>3</v>
      </c>
      <c r="S77" s="48">
        <f t="shared" ca="1" si="61"/>
        <v>3</v>
      </c>
      <c r="T77" s="48">
        <f t="shared" ca="1" si="61"/>
        <v>3</v>
      </c>
      <c r="U77" s="48">
        <f t="shared" ca="1" si="61"/>
        <v>3</v>
      </c>
      <c r="V77" s="48">
        <f t="shared" ca="1" si="61"/>
        <v>3</v>
      </c>
      <c r="W77" s="48">
        <f t="shared" ca="1" si="61"/>
        <v>2</v>
      </c>
      <c r="X77" s="48">
        <f t="shared" ca="1" si="61"/>
        <v>3</v>
      </c>
      <c r="Y77" s="48">
        <f t="shared" ca="1" si="61"/>
        <v>2</v>
      </c>
      <c r="Z77" s="48">
        <f t="shared" ca="1" si="62"/>
        <v>2</v>
      </c>
      <c r="AA77" s="48">
        <f t="shared" ca="1" si="62"/>
        <v>2</v>
      </c>
      <c r="AB77" s="48">
        <f t="shared" ca="1" si="62"/>
        <v>2</v>
      </c>
      <c r="AC77" s="48">
        <f t="shared" ca="1" si="62"/>
        <v>2</v>
      </c>
      <c r="AD77" s="48">
        <f t="shared" ca="1" si="62"/>
        <v>3</v>
      </c>
      <c r="AE77" s="48">
        <f t="shared" ca="1" si="62"/>
        <v>3</v>
      </c>
      <c r="AF77" s="48">
        <f t="shared" ca="1" si="62"/>
        <v>2</v>
      </c>
      <c r="AG77" s="48">
        <f t="shared" ca="1" si="62"/>
        <v>3</v>
      </c>
      <c r="AH77" s="48">
        <f t="shared" ca="1" si="62"/>
        <v>2</v>
      </c>
      <c r="AI77" s="48">
        <f t="shared" ca="1" si="62"/>
        <v>3</v>
      </c>
      <c r="AJ77" s="48">
        <f t="shared" ca="1" si="63"/>
        <v>3</v>
      </c>
      <c r="AK77" s="48">
        <f t="shared" ca="1" si="63"/>
        <v>2</v>
      </c>
      <c r="AL77" s="48">
        <f t="shared" ca="1" si="63"/>
        <v>3</v>
      </c>
      <c r="AM77" s="48">
        <f t="shared" ca="1" si="63"/>
        <v>3</v>
      </c>
      <c r="AN77" s="48">
        <f t="shared" ca="1" si="63"/>
        <v>2</v>
      </c>
      <c r="AO77" s="48">
        <f t="shared" ca="1" si="63"/>
        <v>3</v>
      </c>
      <c r="AP77" s="48">
        <f t="shared" ca="1" si="63"/>
        <v>3</v>
      </c>
      <c r="AQ77" s="48">
        <f t="shared" ca="1" si="63"/>
        <v>3</v>
      </c>
      <c r="AR77" s="48">
        <f t="shared" ca="1" si="63"/>
        <v>2</v>
      </c>
      <c r="AS77" s="48">
        <f t="shared" ca="1" si="63"/>
        <v>2</v>
      </c>
      <c r="AT77" s="48">
        <f t="shared" ca="1" si="64"/>
        <v>2</v>
      </c>
      <c r="AU77" s="48">
        <f t="shared" ca="1" si="64"/>
        <v>2</v>
      </c>
      <c r="AV77" s="48">
        <f t="shared" ca="1" si="64"/>
        <v>3</v>
      </c>
      <c r="AW77" s="48">
        <f t="shared" ca="1" si="64"/>
        <v>3</v>
      </c>
      <c r="AX77" s="48">
        <f t="shared" ca="1" si="64"/>
        <v>2</v>
      </c>
      <c r="AY77" s="48">
        <f t="shared" ca="1" si="64"/>
        <v>3</v>
      </c>
      <c r="AZ77" s="48">
        <f t="shared" ca="1" si="64"/>
        <v>3</v>
      </c>
      <c r="BA77" s="48">
        <f t="shared" ca="1" si="64"/>
        <v>3</v>
      </c>
      <c r="BB77" s="48">
        <f t="shared" ca="1" si="64"/>
        <v>3</v>
      </c>
      <c r="BC77" s="48">
        <f t="shared" ca="1" si="64"/>
        <v>3</v>
      </c>
      <c r="BD77" s="48">
        <f t="shared" ca="1" si="65"/>
        <v>2</v>
      </c>
      <c r="BE77" s="48">
        <f t="shared" ca="1" si="65"/>
        <v>2</v>
      </c>
      <c r="BF77" s="48">
        <f t="shared" ca="1" si="65"/>
        <v>3</v>
      </c>
      <c r="BG77" s="48">
        <f t="shared" ca="1" si="65"/>
        <v>3</v>
      </c>
      <c r="BH77" s="48">
        <f t="shared" ca="1" si="65"/>
        <v>2</v>
      </c>
      <c r="BI77" s="48">
        <f t="shared" ca="1" si="65"/>
        <v>3</v>
      </c>
      <c r="BJ77" s="48">
        <f t="shared" ca="1" si="65"/>
        <v>2</v>
      </c>
      <c r="BK77" s="48">
        <f t="shared" ca="1" si="65"/>
        <v>3</v>
      </c>
      <c r="BL77" s="48">
        <f t="shared" ca="1" si="65"/>
        <v>2</v>
      </c>
      <c r="BM77" s="48">
        <f t="shared" ca="1" si="65"/>
        <v>2</v>
      </c>
      <c r="BN77" s="48">
        <f t="shared" ca="1" si="65"/>
        <v>2</v>
      </c>
      <c r="BO77" s="48">
        <f t="shared" ca="1" si="65"/>
        <v>2</v>
      </c>
    </row>
    <row r="78" spans="1:67" x14ac:dyDescent="0.25">
      <c r="A78" s="48">
        <v>77</v>
      </c>
      <c r="B78" s="48">
        <f t="shared" ca="1" si="48"/>
        <v>15</v>
      </c>
      <c r="C78" s="48">
        <f ca="1">SUM($P78:S78)</f>
        <v>11</v>
      </c>
      <c r="D78" s="48">
        <f t="shared" ca="1" si="49"/>
        <v>20</v>
      </c>
      <c r="E78" s="48">
        <f t="shared" ca="1" si="50"/>
        <v>30</v>
      </c>
      <c r="F78" s="48">
        <f t="shared" ca="1" si="51"/>
        <v>42</v>
      </c>
      <c r="G78" s="48">
        <f t="shared" ca="1" si="52"/>
        <v>51</v>
      </c>
      <c r="H78" s="48">
        <f t="shared" ca="1" si="53"/>
        <v>60</v>
      </c>
      <c r="I78" s="48">
        <f t="shared" ca="1" si="54"/>
        <v>71</v>
      </c>
      <c r="J78" s="48">
        <f t="shared" ca="1" si="55"/>
        <v>82</v>
      </c>
      <c r="K78" s="48">
        <f t="shared" ca="1" si="56"/>
        <v>91</v>
      </c>
      <c r="L78" s="48">
        <f t="shared" ca="1" si="57"/>
        <v>101</v>
      </c>
      <c r="M78" s="48">
        <f t="shared" ca="1" si="58"/>
        <v>110</v>
      </c>
      <c r="N78" s="48">
        <f t="shared" ca="1" si="59"/>
        <v>120</v>
      </c>
      <c r="O78" s="48">
        <f t="shared" ca="1" si="60"/>
        <v>129</v>
      </c>
      <c r="P78" s="48">
        <f t="shared" ca="1" si="61"/>
        <v>2</v>
      </c>
      <c r="Q78" s="48">
        <f t="shared" ca="1" si="61"/>
        <v>3</v>
      </c>
      <c r="R78" s="48">
        <f t="shared" ca="1" si="61"/>
        <v>3</v>
      </c>
      <c r="S78" s="48">
        <f t="shared" ca="1" si="61"/>
        <v>3</v>
      </c>
      <c r="T78" s="48">
        <f t="shared" ca="1" si="61"/>
        <v>2</v>
      </c>
      <c r="U78" s="48">
        <f t="shared" ca="1" si="61"/>
        <v>2</v>
      </c>
      <c r="V78" s="48">
        <f t="shared" ca="1" si="61"/>
        <v>2</v>
      </c>
      <c r="W78" s="48">
        <f t="shared" ca="1" si="61"/>
        <v>3</v>
      </c>
      <c r="X78" s="48">
        <f t="shared" ca="1" si="61"/>
        <v>3</v>
      </c>
      <c r="Y78" s="48">
        <f t="shared" ca="1" si="61"/>
        <v>2</v>
      </c>
      <c r="Z78" s="48">
        <f t="shared" ca="1" si="62"/>
        <v>2</v>
      </c>
      <c r="AA78" s="48">
        <f t="shared" ca="1" si="62"/>
        <v>3</v>
      </c>
      <c r="AB78" s="48">
        <f t="shared" ca="1" si="62"/>
        <v>3</v>
      </c>
      <c r="AC78" s="48">
        <f t="shared" ca="1" si="62"/>
        <v>3</v>
      </c>
      <c r="AD78" s="48">
        <f t="shared" ca="1" si="62"/>
        <v>3</v>
      </c>
      <c r="AE78" s="48">
        <f t="shared" ca="1" si="62"/>
        <v>3</v>
      </c>
      <c r="AF78" s="48">
        <f t="shared" ca="1" si="62"/>
        <v>2</v>
      </c>
      <c r="AG78" s="48">
        <f t="shared" ca="1" si="62"/>
        <v>3</v>
      </c>
      <c r="AH78" s="48">
        <f t="shared" ca="1" si="62"/>
        <v>2</v>
      </c>
      <c r="AI78" s="48">
        <f t="shared" ca="1" si="62"/>
        <v>2</v>
      </c>
      <c r="AJ78" s="48">
        <f t="shared" ca="1" si="63"/>
        <v>2</v>
      </c>
      <c r="AK78" s="48">
        <f t="shared" ca="1" si="63"/>
        <v>3</v>
      </c>
      <c r="AL78" s="48">
        <f t="shared" ca="1" si="63"/>
        <v>2</v>
      </c>
      <c r="AM78" s="48">
        <f t="shared" ca="1" si="63"/>
        <v>2</v>
      </c>
      <c r="AN78" s="48">
        <f t="shared" ca="1" si="63"/>
        <v>3</v>
      </c>
      <c r="AO78" s="48">
        <f t="shared" ca="1" si="63"/>
        <v>3</v>
      </c>
      <c r="AP78" s="48">
        <f t="shared" ca="1" si="63"/>
        <v>2</v>
      </c>
      <c r="AQ78" s="48">
        <f t="shared" ca="1" si="63"/>
        <v>3</v>
      </c>
      <c r="AR78" s="48">
        <f t="shared" ca="1" si="63"/>
        <v>3</v>
      </c>
      <c r="AS78" s="48">
        <f t="shared" ca="1" si="63"/>
        <v>3</v>
      </c>
      <c r="AT78" s="48">
        <f t="shared" ca="1" si="64"/>
        <v>2</v>
      </c>
      <c r="AU78" s="48">
        <f t="shared" ca="1" si="64"/>
        <v>3</v>
      </c>
      <c r="AV78" s="48">
        <f t="shared" ca="1" si="64"/>
        <v>3</v>
      </c>
      <c r="AW78" s="48">
        <f t="shared" ca="1" si="64"/>
        <v>2</v>
      </c>
      <c r="AX78" s="48">
        <f t="shared" ca="1" si="64"/>
        <v>2</v>
      </c>
      <c r="AY78" s="48">
        <f t="shared" ca="1" si="64"/>
        <v>2</v>
      </c>
      <c r="AZ78" s="48">
        <f t="shared" ca="1" si="64"/>
        <v>2</v>
      </c>
      <c r="BA78" s="48">
        <f t="shared" ca="1" si="64"/>
        <v>2</v>
      </c>
      <c r="BB78" s="48">
        <f t="shared" ca="1" si="64"/>
        <v>3</v>
      </c>
      <c r="BC78" s="48">
        <f t="shared" ca="1" si="64"/>
        <v>3</v>
      </c>
      <c r="BD78" s="48">
        <f t="shared" ca="1" si="65"/>
        <v>2</v>
      </c>
      <c r="BE78" s="48">
        <f t="shared" ca="1" si="65"/>
        <v>3</v>
      </c>
      <c r="BF78" s="48">
        <f t="shared" ca="1" si="65"/>
        <v>2</v>
      </c>
      <c r="BG78" s="48">
        <f t="shared" ca="1" si="65"/>
        <v>2</v>
      </c>
      <c r="BH78" s="48">
        <f t="shared" ca="1" si="65"/>
        <v>2</v>
      </c>
      <c r="BI78" s="48">
        <f t="shared" ca="1" si="65"/>
        <v>3</v>
      </c>
      <c r="BJ78" s="48">
        <f t="shared" ca="1" si="65"/>
        <v>2</v>
      </c>
      <c r="BK78" s="48">
        <f t="shared" ca="1" si="65"/>
        <v>3</v>
      </c>
      <c r="BL78" s="48">
        <f t="shared" ca="1" si="65"/>
        <v>2</v>
      </c>
      <c r="BM78" s="48">
        <f t="shared" ca="1" si="65"/>
        <v>3</v>
      </c>
      <c r="BN78" s="48">
        <f t="shared" ca="1" si="65"/>
        <v>2</v>
      </c>
      <c r="BO78" s="48">
        <f t="shared" ca="1" si="65"/>
        <v>2</v>
      </c>
    </row>
    <row r="79" spans="1:67" x14ac:dyDescent="0.25">
      <c r="A79" s="48">
        <v>78</v>
      </c>
      <c r="B79" s="48">
        <f t="shared" ca="1" si="48"/>
        <v>15</v>
      </c>
      <c r="C79" s="48">
        <f ca="1">SUM($P79:S79)</f>
        <v>10</v>
      </c>
      <c r="D79" s="48">
        <f t="shared" ca="1" si="49"/>
        <v>20</v>
      </c>
      <c r="E79" s="48">
        <f t="shared" ca="1" si="50"/>
        <v>30</v>
      </c>
      <c r="F79" s="48">
        <f t="shared" ca="1" si="51"/>
        <v>41</v>
      </c>
      <c r="G79" s="48">
        <f t="shared" ca="1" si="52"/>
        <v>51</v>
      </c>
      <c r="H79" s="48">
        <f t="shared" ca="1" si="53"/>
        <v>62</v>
      </c>
      <c r="I79" s="48">
        <f t="shared" ca="1" si="54"/>
        <v>72</v>
      </c>
      <c r="J79" s="48">
        <f t="shared" ca="1" si="55"/>
        <v>82</v>
      </c>
      <c r="K79" s="48">
        <f t="shared" ca="1" si="56"/>
        <v>90</v>
      </c>
      <c r="L79" s="48">
        <f t="shared" ca="1" si="57"/>
        <v>98</v>
      </c>
      <c r="M79" s="48">
        <f t="shared" ca="1" si="58"/>
        <v>109</v>
      </c>
      <c r="N79" s="48">
        <f t="shared" ca="1" si="59"/>
        <v>120</v>
      </c>
      <c r="O79" s="48">
        <f t="shared" ca="1" si="60"/>
        <v>130</v>
      </c>
      <c r="P79" s="48">
        <f t="shared" ca="1" si="61"/>
        <v>2</v>
      </c>
      <c r="Q79" s="48">
        <f t="shared" ca="1" si="61"/>
        <v>3</v>
      </c>
      <c r="R79" s="48">
        <f t="shared" ca="1" si="61"/>
        <v>3</v>
      </c>
      <c r="S79" s="48">
        <f t="shared" ca="1" si="61"/>
        <v>2</v>
      </c>
      <c r="T79" s="48">
        <f t="shared" ca="1" si="61"/>
        <v>2</v>
      </c>
      <c r="U79" s="48">
        <f t="shared" ca="1" si="61"/>
        <v>3</v>
      </c>
      <c r="V79" s="48">
        <f t="shared" ca="1" si="61"/>
        <v>3</v>
      </c>
      <c r="W79" s="48">
        <f t="shared" ca="1" si="61"/>
        <v>2</v>
      </c>
      <c r="X79" s="48">
        <f t="shared" ca="1" si="61"/>
        <v>3</v>
      </c>
      <c r="Y79" s="48">
        <f t="shared" ca="1" si="61"/>
        <v>2</v>
      </c>
      <c r="Z79" s="48">
        <f t="shared" ca="1" si="62"/>
        <v>2</v>
      </c>
      <c r="AA79" s="48">
        <f t="shared" ca="1" si="62"/>
        <v>3</v>
      </c>
      <c r="AB79" s="48">
        <f t="shared" ca="1" si="62"/>
        <v>2</v>
      </c>
      <c r="AC79" s="48">
        <f t="shared" ca="1" si="62"/>
        <v>3</v>
      </c>
      <c r="AD79" s="48">
        <f t="shared" ca="1" si="62"/>
        <v>3</v>
      </c>
      <c r="AE79" s="48">
        <f t="shared" ca="1" si="62"/>
        <v>3</v>
      </c>
      <c r="AF79" s="48">
        <f t="shared" ca="1" si="62"/>
        <v>3</v>
      </c>
      <c r="AG79" s="48">
        <f t="shared" ca="1" si="62"/>
        <v>3</v>
      </c>
      <c r="AH79" s="48">
        <f t="shared" ca="1" si="62"/>
        <v>2</v>
      </c>
      <c r="AI79" s="48">
        <f t="shared" ca="1" si="62"/>
        <v>2</v>
      </c>
      <c r="AJ79" s="48">
        <f t="shared" ca="1" si="63"/>
        <v>3</v>
      </c>
      <c r="AK79" s="48">
        <f t="shared" ca="1" si="63"/>
        <v>2</v>
      </c>
      <c r="AL79" s="48">
        <f t="shared" ca="1" si="63"/>
        <v>3</v>
      </c>
      <c r="AM79" s="48">
        <f t="shared" ca="1" si="63"/>
        <v>3</v>
      </c>
      <c r="AN79" s="48">
        <f t="shared" ca="1" si="63"/>
        <v>3</v>
      </c>
      <c r="AO79" s="48">
        <f t="shared" ca="1" si="63"/>
        <v>2</v>
      </c>
      <c r="AP79" s="48">
        <f t="shared" ca="1" si="63"/>
        <v>3</v>
      </c>
      <c r="AQ79" s="48">
        <f t="shared" ca="1" si="63"/>
        <v>2</v>
      </c>
      <c r="AR79" s="48">
        <f t="shared" ca="1" si="63"/>
        <v>2</v>
      </c>
      <c r="AS79" s="48">
        <f t="shared" ca="1" si="63"/>
        <v>3</v>
      </c>
      <c r="AT79" s="48">
        <f t="shared" ca="1" si="64"/>
        <v>3</v>
      </c>
      <c r="AU79" s="48">
        <f t="shared" ca="1" si="64"/>
        <v>2</v>
      </c>
      <c r="AV79" s="48">
        <f t="shared" ca="1" si="64"/>
        <v>2</v>
      </c>
      <c r="AW79" s="48">
        <f t="shared" ca="1" si="64"/>
        <v>2</v>
      </c>
      <c r="AX79" s="48">
        <f t="shared" ca="1" si="64"/>
        <v>2</v>
      </c>
      <c r="AY79" s="48">
        <f t="shared" ca="1" si="64"/>
        <v>2</v>
      </c>
      <c r="AZ79" s="48">
        <f t="shared" ca="1" si="64"/>
        <v>2</v>
      </c>
      <c r="BA79" s="48">
        <f t="shared" ca="1" si="64"/>
        <v>2</v>
      </c>
      <c r="BB79" s="48">
        <f t="shared" ca="1" si="64"/>
        <v>2</v>
      </c>
      <c r="BC79" s="48">
        <f t="shared" ca="1" si="64"/>
        <v>2</v>
      </c>
      <c r="BD79" s="48">
        <f t="shared" ca="1" si="65"/>
        <v>2</v>
      </c>
      <c r="BE79" s="48">
        <f t="shared" ca="1" si="65"/>
        <v>3</v>
      </c>
      <c r="BF79" s="48">
        <f t="shared" ca="1" si="65"/>
        <v>3</v>
      </c>
      <c r="BG79" s="48">
        <f t="shared" ca="1" si="65"/>
        <v>3</v>
      </c>
      <c r="BH79" s="48">
        <f t="shared" ca="1" si="65"/>
        <v>3</v>
      </c>
      <c r="BI79" s="48">
        <f t="shared" ca="1" si="65"/>
        <v>3</v>
      </c>
      <c r="BJ79" s="48">
        <f t="shared" ca="1" si="65"/>
        <v>3</v>
      </c>
      <c r="BK79" s="48">
        <f t="shared" ca="1" si="65"/>
        <v>2</v>
      </c>
      <c r="BL79" s="48">
        <f t="shared" ca="1" si="65"/>
        <v>3</v>
      </c>
      <c r="BM79" s="48">
        <f t="shared" ca="1" si="65"/>
        <v>2</v>
      </c>
      <c r="BN79" s="48">
        <f t="shared" ca="1" si="65"/>
        <v>2</v>
      </c>
      <c r="BO79" s="48">
        <f t="shared" ca="1" si="65"/>
        <v>3</v>
      </c>
    </row>
    <row r="80" spans="1:67" x14ac:dyDescent="0.25">
      <c r="A80" s="48">
        <v>79</v>
      </c>
      <c r="B80" s="48">
        <f t="shared" ca="1" si="48"/>
        <v>14</v>
      </c>
      <c r="C80" s="48">
        <f ca="1">SUM($P80:S80)</f>
        <v>10</v>
      </c>
      <c r="D80" s="48">
        <f t="shared" ca="1" si="49"/>
        <v>20</v>
      </c>
      <c r="E80" s="48">
        <f t="shared" ca="1" si="50"/>
        <v>32</v>
      </c>
      <c r="F80" s="48">
        <f t="shared" ca="1" si="51"/>
        <v>41</v>
      </c>
      <c r="G80" s="48">
        <f t="shared" ca="1" si="52"/>
        <v>51</v>
      </c>
      <c r="H80" s="48">
        <f t="shared" ca="1" si="53"/>
        <v>62</v>
      </c>
      <c r="I80" s="48">
        <f t="shared" ca="1" si="54"/>
        <v>74</v>
      </c>
      <c r="J80" s="48">
        <f t="shared" ca="1" si="55"/>
        <v>83</v>
      </c>
      <c r="K80" s="48">
        <f t="shared" ca="1" si="56"/>
        <v>93</v>
      </c>
      <c r="L80" s="48">
        <f t="shared" ca="1" si="57"/>
        <v>104</v>
      </c>
      <c r="M80" s="48">
        <f t="shared" ca="1" si="58"/>
        <v>115</v>
      </c>
      <c r="N80" s="48">
        <f t="shared" ca="1" si="59"/>
        <v>125</v>
      </c>
      <c r="O80" s="48">
        <f t="shared" ca="1" si="60"/>
        <v>135</v>
      </c>
      <c r="P80" s="48">
        <f t="shared" ca="1" si="61"/>
        <v>3</v>
      </c>
      <c r="Q80" s="48">
        <f t="shared" ca="1" si="61"/>
        <v>2</v>
      </c>
      <c r="R80" s="48">
        <f t="shared" ca="1" si="61"/>
        <v>3</v>
      </c>
      <c r="S80" s="48">
        <f t="shared" ca="1" si="61"/>
        <v>2</v>
      </c>
      <c r="T80" s="48">
        <f t="shared" ca="1" si="61"/>
        <v>2</v>
      </c>
      <c r="U80" s="48">
        <f t="shared" ca="1" si="61"/>
        <v>2</v>
      </c>
      <c r="V80" s="48">
        <f t="shared" ca="1" si="61"/>
        <v>3</v>
      </c>
      <c r="W80" s="48">
        <f t="shared" ca="1" si="61"/>
        <v>3</v>
      </c>
      <c r="X80" s="48">
        <f t="shared" ca="1" si="61"/>
        <v>3</v>
      </c>
      <c r="Y80" s="48">
        <f t="shared" ca="1" si="61"/>
        <v>3</v>
      </c>
      <c r="Z80" s="48">
        <f t="shared" ca="1" si="62"/>
        <v>3</v>
      </c>
      <c r="AA80" s="48">
        <f t="shared" ca="1" si="62"/>
        <v>3</v>
      </c>
      <c r="AB80" s="48">
        <f t="shared" ca="1" si="62"/>
        <v>2</v>
      </c>
      <c r="AC80" s="48">
        <f t="shared" ca="1" si="62"/>
        <v>2</v>
      </c>
      <c r="AD80" s="48">
        <f t="shared" ca="1" si="62"/>
        <v>3</v>
      </c>
      <c r="AE80" s="48">
        <f t="shared" ca="1" si="62"/>
        <v>2</v>
      </c>
      <c r="AF80" s="48">
        <f t="shared" ca="1" si="62"/>
        <v>2</v>
      </c>
      <c r="AG80" s="48">
        <f t="shared" ca="1" si="62"/>
        <v>2</v>
      </c>
      <c r="AH80" s="48">
        <f t="shared" ca="1" si="62"/>
        <v>3</v>
      </c>
      <c r="AI80" s="48">
        <f t="shared" ca="1" si="62"/>
        <v>3</v>
      </c>
      <c r="AJ80" s="48">
        <f t="shared" ca="1" si="63"/>
        <v>3</v>
      </c>
      <c r="AK80" s="48">
        <f t="shared" ca="1" si="63"/>
        <v>2</v>
      </c>
      <c r="AL80" s="48">
        <f t="shared" ca="1" si="63"/>
        <v>3</v>
      </c>
      <c r="AM80" s="48">
        <f t="shared" ca="1" si="63"/>
        <v>3</v>
      </c>
      <c r="AN80" s="48">
        <f t="shared" ca="1" si="63"/>
        <v>3</v>
      </c>
      <c r="AO80" s="48">
        <f t="shared" ca="1" si="63"/>
        <v>3</v>
      </c>
      <c r="AP80" s="48">
        <f t="shared" ca="1" si="63"/>
        <v>3</v>
      </c>
      <c r="AQ80" s="48">
        <f t="shared" ca="1" si="63"/>
        <v>3</v>
      </c>
      <c r="AR80" s="48">
        <f t="shared" ca="1" si="63"/>
        <v>2</v>
      </c>
      <c r="AS80" s="48">
        <f t="shared" ca="1" si="63"/>
        <v>2</v>
      </c>
      <c r="AT80" s="48">
        <f t="shared" ca="1" si="64"/>
        <v>3</v>
      </c>
      <c r="AU80" s="48">
        <f t="shared" ca="1" si="64"/>
        <v>2</v>
      </c>
      <c r="AV80" s="48">
        <f t="shared" ca="1" si="64"/>
        <v>3</v>
      </c>
      <c r="AW80" s="48">
        <f t="shared" ca="1" si="64"/>
        <v>2</v>
      </c>
      <c r="AX80" s="48">
        <f t="shared" ca="1" si="64"/>
        <v>3</v>
      </c>
      <c r="AY80" s="48">
        <f t="shared" ca="1" si="64"/>
        <v>2</v>
      </c>
      <c r="AZ80" s="48">
        <f t="shared" ca="1" si="64"/>
        <v>3</v>
      </c>
      <c r="BA80" s="48">
        <f t="shared" ca="1" si="64"/>
        <v>3</v>
      </c>
      <c r="BB80" s="48">
        <f t="shared" ca="1" si="64"/>
        <v>2</v>
      </c>
      <c r="BC80" s="48">
        <f t="shared" ca="1" si="64"/>
        <v>3</v>
      </c>
      <c r="BD80" s="48">
        <f t="shared" ca="1" si="65"/>
        <v>2</v>
      </c>
      <c r="BE80" s="48">
        <f t="shared" ca="1" si="65"/>
        <v>3</v>
      </c>
      <c r="BF80" s="48">
        <f t="shared" ca="1" si="65"/>
        <v>3</v>
      </c>
      <c r="BG80" s="48">
        <f t="shared" ca="1" si="65"/>
        <v>3</v>
      </c>
      <c r="BH80" s="48">
        <f t="shared" ca="1" si="65"/>
        <v>2</v>
      </c>
      <c r="BI80" s="48">
        <f t="shared" ca="1" si="65"/>
        <v>3</v>
      </c>
      <c r="BJ80" s="48">
        <f t="shared" ca="1" si="65"/>
        <v>3</v>
      </c>
      <c r="BK80" s="48">
        <f t="shared" ca="1" si="65"/>
        <v>2</v>
      </c>
      <c r="BL80" s="48">
        <f t="shared" ca="1" si="65"/>
        <v>2</v>
      </c>
      <c r="BM80" s="48">
        <f t="shared" ca="1" si="65"/>
        <v>3</v>
      </c>
      <c r="BN80" s="48">
        <f t="shared" ca="1" si="65"/>
        <v>3</v>
      </c>
      <c r="BO80" s="48">
        <f t="shared" ca="1" si="65"/>
        <v>2</v>
      </c>
    </row>
    <row r="81" spans="1:67" x14ac:dyDescent="0.25">
      <c r="A81" s="48">
        <v>80</v>
      </c>
      <c r="B81" s="48">
        <f t="shared" ca="1" si="48"/>
        <v>13</v>
      </c>
      <c r="C81" s="48">
        <f ca="1">SUM($P81:S81)</f>
        <v>9</v>
      </c>
      <c r="D81" s="48">
        <f t="shared" ca="1" si="49"/>
        <v>19</v>
      </c>
      <c r="E81" s="48">
        <f t="shared" ca="1" si="50"/>
        <v>28</v>
      </c>
      <c r="F81" s="48">
        <f t="shared" ca="1" si="51"/>
        <v>37</v>
      </c>
      <c r="G81" s="48">
        <f t="shared" ca="1" si="52"/>
        <v>46</v>
      </c>
      <c r="H81" s="48">
        <f t="shared" ca="1" si="53"/>
        <v>55</v>
      </c>
      <c r="I81" s="48">
        <f t="shared" ca="1" si="54"/>
        <v>66</v>
      </c>
      <c r="J81" s="48">
        <f t="shared" ca="1" si="55"/>
        <v>74</v>
      </c>
      <c r="K81" s="48">
        <f t="shared" ca="1" si="56"/>
        <v>84</v>
      </c>
      <c r="L81" s="48">
        <f t="shared" ca="1" si="57"/>
        <v>96</v>
      </c>
      <c r="M81" s="48">
        <f t="shared" ca="1" si="58"/>
        <v>107</v>
      </c>
      <c r="N81" s="48">
        <f t="shared" ca="1" si="59"/>
        <v>117</v>
      </c>
      <c r="O81" s="48">
        <f t="shared" ca="1" si="60"/>
        <v>127</v>
      </c>
      <c r="P81" s="48">
        <f t="shared" ca="1" si="61"/>
        <v>2</v>
      </c>
      <c r="Q81" s="48">
        <f t="shared" ca="1" si="61"/>
        <v>2</v>
      </c>
      <c r="R81" s="48">
        <f t="shared" ca="1" si="61"/>
        <v>3</v>
      </c>
      <c r="S81" s="48">
        <f t="shared" ca="1" si="61"/>
        <v>2</v>
      </c>
      <c r="T81" s="48">
        <f t="shared" ca="1" si="61"/>
        <v>2</v>
      </c>
      <c r="U81" s="48">
        <f t="shared" ca="1" si="61"/>
        <v>2</v>
      </c>
      <c r="V81" s="48">
        <f t="shared" ca="1" si="61"/>
        <v>3</v>
      </c>
      <c r="W81" s="48">
        <f t="shared" ca="1" si="61"/>
        <v>3</v>
      </c>
      <c r="X81" s="48">
        <f t="shared" ca="1" si="61"/>
        <v>2</v>
      </c>
      <c r="Y81" s="48">
        <f t="shared" ca="1" si="61"/>
        <v>2</v>
      </c>
      <c r="Z81" s="48">
        <f t="shared" ca="1" si="62"/>
        <v>2</v>
      </c>
      <c r="AA81" s="48">
        <f t="shared" ca="1" si="62"/>
        <v>3</v>
      </c>
      <c r="AB81" s="48">
        <f t="shared" ca="1" si="62"/>
        <v>3</v>
      </c>
      <c r="AC81" s="48">
        <f t="shared" ca="1" si="62"/>
        <v>2</v>
      </c>
      <c r="AD81" s="48">
        <f t="shared" ca="1" si="62"/>
        <v>2</v>
      </c>
      <c r="AE81" s="48">
        <f t="shared" ca="1" si="62"/>
        <v>2</v>
      </c>
      <c r="AF81" s="48">
        <f t="shared" ca="1" si="62"/>
        <v>2</v>
      </c>
      <c r="AG81" s="48">
        <f t="shared" ca="1" si="62"/>
        <v>2</v>
      </c>
      <c r="AH81" s="48">
        <f t="shared" ca="1" si="62"/>
        <v>2</v>
      </c>
      <c r="AI81" s="48">
        <f t="shared" ca="1" si="62"/>
        <v>3</v>
      </c>
      <c r="AJ81" s="48">
        <f t="shared" ca="1" si="63"/>
        <v>3</v>
      </c>
      <c r="AK81" s="48">
        <f t="shared" ca="1" si="63"/>
        <v>2</v>
      </c>
      <c r="AL81" s="48">
        <f t="shared" ca="1" si="63"/>
        <v>2</v>
      </c>
      <c r="AM81" s="48">
        <f t="shared" ca="1" si="63"/>
        <v>2</v>
      </c>
      <c r="AN81" s="48">
        <f t="shared" ca="1" si="63"/>
        <v>3</v>
      </c>
      <c r="AO81" s="48">
        <f t="shared" ca="1" si="63"/>
        <v>3</v>
      </c>
      <c r="AP81" s="48">
        <f t="shared" ca="1" si="63"/>
        <v>3</v>
      </c>
      <c r="AQ81" s="48">
        <f t="shared" ca="1" si="63"/>
        <v>2</v>
      </c>
      <c r="AR81" s="48">
        <f t="shared" ca="1" si="63"/>
        <v>2</v>
      </c>
      <c r="AS81" s="48">
        <f t="shared" ca="1" si="63"/>
        <v>2</v>
      </c>
      <c r="AT81" s="48">
        <f t="shared" ca="1" si="64"/>
        <v>2</v>
      </c>
      <c r="AU81" s="48">
        <f t="shared" ca="1" si="64"/>
        <v>2</v>
      </c>
      <c r="AV81" s="48">
        <f t="shared" ca="1" si="64"/>
        <v>2</v>
      </c>
      <c r="AW81" s="48">
        <f t="shared" ca="1" si="64"/>
        <v>2</v>
      </c>
      <c r="AX81" s="48">
        <f t="shared" ca="1" si="64"/>
        <v>3</v>
      </c>
      <c r="AY81" s="48">
        <f t="shared" ca="1" si="64"/>
        <v>3</v>
      </c>
      <c r="AZ81" s="48">
        <f t="shared" ca="1" si="64"/>
        <v>3</v>
      </c>
      <c r="BA81" s="48">
        <f t="shared" ca="1" si="64"/>
        <v>3</v>
      </c>
      <c r="BB81" s="48">
        <f t="shared" ca="1" si="64"/>
        <v>3</v>
      </c>
      <c r="BC81" s="48">
        <f t="shared" ca="1" si="64"/>
        <v>3</v>
      </c>
      <c r="BD81" s="48">
        <f t="shared" ca="1" si="65"/>
        <v>3</v>
      </c>
      <c r="BE81" s="48">
        <f t="shared" ca="1" si="65"/>
        <v>2</v>
      </c>
      <c r="BF81" s="48">
        <f t="shared" ca="1" si="65"/>
        <v>3</v>
      </c>
      <c r="BG81" s="48">
        <f t="shared" ca="1" si="65"/>
        <v>3</v>
      </c>
      <c r="BH81" s="48">
        <f t="shared" ca="1" si="65"/>
        <v>2</v>
      </c>
      <c r="BI81" s="48">
        <f t="shared" ca="1" si="65"/>
        <v>2</v>
      </c>
      <c r="BJ81" s="48">
        <f t="shared" ca="1" si="65"/>
        <v>3</v>
      </c>
      <c r="BK81" s="48">
        <f t="shared" ca="1" si="65"/>
        <v>3</v>
      </c>
      <c r="BL81" s="48">
        <f t="shared" ca="1" si="65"/>
        <v>2</v>
      </c>
      <c r="BM81" s="48">
        <f t="shared" ca="1" si="65"/>
        <v>3</v>
      </c>
      <c r="BN81" s="48">
        <f t="shared" ca="1" si="65"/>
        <v>2</v>
      </c>
      <c r="BO81" s="48">
        <f t="shared" ca="1" si="65"/>
        <v>3</v>
      </c>
    </row>
    <row r="82" spans="1:67" x14ac:dyDescent="0.25">
      <c r="A82" s="48">
        <v>81</v>
      </c>
      <c r="B82" s="48">
        <f t="shared" ca="1" si="48"/>
        <v>17</v>
      </c>
      <c r="C82" s="48">
        <f ca="1">SUM($P82:S82)</f>
        <v>11</v>
      </c>
      <c r="D82" s="48">
        <f t="shared" ca="1" si="49"/>
        <v>22</v>
      </c>
      <c r="E82" s="48">
        <f t="shared" ca="1" si="50"/>
        <v>32</v>
      </c>
      <c r="F82" s="48">
        <f t="shared" ca="1" si="51"/>
        <v>41</v>
      </c>
      <c r="G82" s="48">
        <f t="shared" ca="1" si="52"/>
        <v>53</v>
      </c>
      <c r="H82" s="48">
        <f t="shared" ca="1" si="53"/>
        <v>64</v>
      </c>
      <c r="I82" s="48">
        <f t="shared" ca="1" si="54"/>
        <v>75</v>
      </c>
      <c r="J82" s="48">
        <f t="shared" ca="1" si="55"/>
        <v>86</v>
      </c>
      <c r="K82" s="48">
        <f t="shared" ca="1" si="56"/>
        <v>95</v>
      </c>
      <c r="L82" s="48">
        <f t="shared" ca="1" si="57"/>
        <v>104</v>
      </c>
      <c r="M82" s="48">
        <f t="shared" ca="1" si="58"/>
        <v>114</v>
      </c>
      <c r="N82" s="48">
        <f t="shared" ca="1" si="59"/>
        <v>125</v>
      </c>
      <c r="O82" s="48">
        <f t="shared" ca="1" si="60"/>
        <v>134</v>
      </c>
      <c r="P82" s="48">
        <f t="shared" ref="P82:Y91" ca="1" si="66">MAX(1,IF(SamplesOrEstimateFlag = "Data", INDEX(Samples,RANDBETWEEN(1, TotalCount), 0), RANDBETWEEN(ThroughputLowEstimate,ThroughputHighEstimate)) / RANDBETWEEN(StorySplitRateLowEstimate,StorySplitRateHighEstimate))</f>
        <v>2</v>
      </c>
      <c r="Q82" s="48">
        <f t="shared" ca="1" si="66"/>
        <v>3</v>
      </c>
      <c r="R82" s="48">
        <f t="shared" ca="1" si="66"/>
        <v>3</v>
      </c>
      <c r="S82" s="48">
        <f t="shared" ca="1" si="66"/>
        <v>3</v>
      </c>
      <c r="T82" s="48">
        <f t="shared" ca="1" si="66"/>
        <v>3</v>
      </c>
      <c r="U82" s="48">
        <f t="shared" ca="1" si="66"/>
        <v>3</v>
      </c>
      <c r="V82" s="48">
        <f t="shared" ca="1" si="66"/>
        <v>2</v>
      </c>
      <c r="W82" s="48">
        <f t="shared" ca="1" si="66"/>
        <v>3</v>
      </c>
      <c r="X82" s="48">
        <f t="shared" ca="1" si="66"/>
        <v>2</v>
      </c>
      <c r="Y82" s="48">
        <f t="shared" ca="1" si="66"/>
        <v>3</v>
      </c>
      <c r="Z82" s="48">
        <f t="shared" ref="Z82:AI91" ca="1" si="67">MAX(1,IF(SamplesOrEstimateFlag = "Data", INDEX(Samples,RANDBETWEEN(1, TotalCount), 0), RANDBETWEEN(ThroughputLowEstimate,ThroughputHighEstimate)) / RANDBETWEEN(StorySplitRateLowEstimate,StorySplitRateHighEstimate))</f>
        <v>2</v>
      </c>
      <c r="AA82" s="48">
        <f t="shared" ca="1" si="67"/>
        <v>3</v>
      </c>
      <c r="AB82" s="48">
        <f t="shared" ca="1" si="67"/>
        <v>2</v>
      </c>
      <c r="AC82" s="48">
        <f t="shared" ca="1" si="67"/>
        <v>2</v>
      </c>
      <c r="AD82" s="48">
        <f t="shared" ca="1" si="67"/>
        <v>2</v>
      </c>
      <c r="AE82" s="48">
        <f t="shared" ca="1" si="67"/>
        <v>3</v>
      </c>
      <c r="AF82" s="48">
        <f t="shared" ca="1" si="67"/>
        <v>3</v>
      </c>
      <c r="AG82" s="48">
        <f t="shared" ca="1" si="67"/>
        <v>3</v>
      </c>
      <c r="AH82" s="48">
        <f t="shared" ca="1" si="67"/>
        <v>3</v>
      </c>
      <c r="AI82" s="48">
        <f t="shared" ca="1" si="67"/>
        <v>3</v>
      </c>
      <c r="AJ82" s="48">
        <f t="shared" ref="AJ82:AS91" ca="1" si="68">MAX(1,IF(SamplesOrEstimateFlag = "Data", INDEX(Samples,RANDBETWEEN(1, TotalCount), 0), RANDBETWEEN(ThroughputLowEstimate,ThroughputHighEstimate)) / RANDBETWEEN(StorySplitRateLowEstimate,StorySplitRateHighEstimate))</f>
        <v>2</v>
      </c>
      <c r="AK82" s="48">
        <f t="shared" ca="1" si="68"/>
        <v>3</v>
      </c>
      <c r="AL82" s="48">
        <f t="shared" ca="1" si="68"/>
        <v>3</v>
      </c>
      <c r="AM82" s="48">
        <f t="shared" ca="1" si="68"/>
        <v>3</v>
      </c>
      <c r="AN82" s="48">
        <f t="shared" ca="1" si="68"/>
        <v>2</v>
      </c>
      <c r="AO82" s="48">
        <f t="shared" ca="1" si="68"/>
        <v>3</v>
      </c>
      <c r="AP82" s="48">
        <f t="shared" ca="1" si="68"/>
        <v>3</v>
      </c>
      <c r="AQ82" s="48">
        <f t="shared" ca="1" si="68"/>
        <v>3</v>
      </c>
      <c r="AR82" s="48">
        <f t="shared" ca="1" si="68"/>
        <v>3</v>
      </c>
      <c r="AS82" s="48">
        <f t="shared" ca="1" si="68"/>
        <v>2</v>
      </c>
      <c r="AT82" s="48">
        <f t="shared" ref="AT82:BC91" ca="1" si="69">MAX(1,IF(SamplesOrEstimateFlag = "Data", INDEX(Samples,RANDBETWEEN(1, TotalCount), 0), RANDBETWEEN(ThroughputLowEstimate,ThroughputHighEstimate)) / RANDBETWEEN(StorySplitRateLowEstimate,StorySplitRateHighEstimate))</f>
        <v>3</v>
      </c>
      <c r="AU82" s="48">
        <f t="shared" ca="1" si="69"/>
        <v>3</v>
      </c>
      <c r="AV82" s="48">
        <f t="shared" ca="1" si="69"/>
        <v>2</v>
      </c>
      <c r="AW82" s="48">
        <f t="shared" ca="1" si="69"/>
        <v>2</v>
      </c>
      <c r="AX82" s="48">
        <f t="shared" ca="1" si="69"/>
        <v>3</v>
      </c>
      <c r="AY82" s="48">
        <f t="shared" ca="1" si="69"/>
        <v>2</v>
      </c>
      <c r="AZ82" s="48">
        <f t="shared" ca="1" si="69"/>
        <v>2</v>
      </c>
      <c r="BA82" s="48">
        <f t="shared" ca="1" si="69"/>
        <v>3</v>
      </c>
      <c r="BB82" s="48">
        <f t="shared" ca="1" si="69"/>
        <v>2</v>
      </c>
      <c r="BC82" s="48">
        <f t="shared" ca="1" si="69"/>
        <v>2</v>
      </c>
      <c r="BD82" s="48">
        <f t="shared" ref="BD82:BO91" ca="1" si="70">MAX(1,IF(SamplesOrEstimateFlag = "Data", INDEX(Samples,RANDBETWEEN(1, TotalCount), 0), RANDBETWEEN(ThroughputLowEstimate,ThroughputHighEstimate)) / RANDBETWEEN(StorySplitRateLowEstimate,StorySplitRateHighEstimate))</f>
        <v>3</v>
      </c>
      <c r="BE82" s="48">
        <f t="shared" ca="1" si="70"/>
        <v>2</v>
      </c>
      <c r="BF82" s="48">
        <f t="shared" ca="1" si="70"/>
        <v>2</v>
      </c>
      <c r="BG82" s="48">
        <f t="shared" ca="1" si="70"/>
        <v>3</v>
      </c>
      <c r="BH82" s="48">
        <f t="shared" ca="1" si="70"/>
        <v>2</v>
      </c>
      <c r="BI82" s="48">
        <f t="shared" ca="1" si="70"/>
        <v>3</v>
      </c>
      <c r="BJ82" s="48">
        <f t="shared" ca="1" si="70"/>
        <v>3</v>
      </c>
      <c r="BK82" s="48">
        <f t="shared" ca="1" si="70"/>
        <v>3</v>
      </c>
      <c r="BL82" s="48">
        <f t="shared" ca="1" si="70"/>
        <v>2</v>
      </c>
      <c r="BM82" s="48">
        <f t="shared" ca="1" si="70"/>
        <v>2</v>
      </c>
      <c r="BN82" s="48">
        <f t="shared" ca="1" si="70"/>
        <v>3</v>
      </c>
      <c r="BO82" s="48">
        <f t="shared" ca="1" si="70"/>
        <v>2</v>
      </c>
    </row>
    <row r="83" spans="1:67" x14ac:dyDescent="0.25">
      <c r="A83" s="48">
        <v>82</v>
      </c>
      <c r="B83" s="48">
        <f t="shared" ca="1" si="48"/>
        <v>18</v>
      </c>
      <c r="C83" s="48">
        <f ca="1">SUM($P83:S83)</f>
        <v>12</v>
      </c>
      <c r="D83" s="48">
        <f t="shared" ca="1" si="49"/>
        <v>22</v>
      </c>
      <c r="E83" s="48">
        <f t="shared" ca="1" si="50"/>
        <v>32</v>
      </c>
      <c r="F83" s="48">
        <f t="shared" ca="1" si="51"/>
        <v>44</v>
      </c>
      <c r="G83" s="48">
        <f t="shared" ca="1" si="52"/>
        <v>54</v>
      </c>
      <c r="H83" s="48">
        <f t="shared" ca="1" si="53"/>
        <v>64</v>
      </c>
      <c r="I83" s="48">
        <f t="shared" ca="1" si="54"/>
        <v>74</v>
      </c>
      <c r="J83" s="48">
        <f t="shared" ca="1" si="55"/>
        <v>84</v>
      </c>
      <c r="K83" s="48">
        <f t="shared" ca="1" si="56"/>
        <v>94</v>
      </c>
      <c r="L83" s="48">
        <f t="shared" ca="1" si="57"/>
        <v>103</v>
      </c>
      <c r="M83" s="48">
        <f t="shared" ca="1" si="58"/>
        <v>111</v>
      </c>
      <c r="N83" s="48">
        <f t="shared" ca="1" si="59"/>
        <v>120</v>
      </c>
      <c r="O83" s="48">
        <f t="shared" ca="1" si="60"/>
        <v>130</v>
      </c>
      <c r="P83" s="48">
        <f t="shared" ca="1" si="66"/>
        <v>3</v>
      </c>
      <c r="Q83" s="48">
        <f t="shared" ca="1" si="66"/>
        <v>3</v>
      </c>
      <c r="R83" s="48">
        <f t="shared" ca="1" si="66"/>
        <v>3</v>
      </c>
      <c r="S83" s="48">
        <f t="shared" ca="1" si="66"/>
        <v>3</v>
      </c>
      <c r="T83" s="48">
        <f t="shared" ca="1" si="66"/>
        <v>3</v>
      </c>
      <c r="U83" s="48">
        <f t="shared" ca="1" si="66"/>
        <v>3</v>
      </c>
      <c r="V83" s="48">
        <f t="shared" ca="1" si="66"/>
        <v>2</v>
      </c>
      <c r="W83" s="48">
        <f t="shared" ca="1" si="66"/>
        <v>2</v>
      </c>
      <c r="X83" s="48">
        <f t="shared" ca="1" si="66"/>
        <v>3</v>
      </c>
      <c r="Y83" s="48">
        <f t="shared" ca="1" si="66"/>
        <v>2</v>
      </c>
      <c r="Z83" s="48">
        <f t="shared" ca="1" si="67"/>
        <v>2</v>
      </c>
      <c r="AA83" s="48">
        <f t="shared" ca="1" si="67"/>
        <v>3</v>
      </c>
      <c r="AB83" s="48">
        <f t="shared" ca="1" si="67"/>
        <v>3</v>
      </c>
      <c r="AC83" s="48">
        <f t="shared" ca="1" si="67"/>
        <v>3</v>
      </c>
      <c r="AD83" s="48">
        <f t="shared" ca="1" si="67"/>
        <v>3</v>
      </c>
      <c r="AE83" s="48">
        <f t="shared" ca="1" si="67"/>
        <v>3</v>
      </c>
      <c r="AF83" s="48">
        <f t="shared" ca="1" si="67"/>
        <v>2</v>
      </c>
      <c r="AG83" s="48">
        <f t="shared" ca="1" si="67"/>
        <v>2</v>
      </c>
      <c r="AH83" s="48">
        <f t="shared" ca="1" si="67"/>
        <v>3</v>
      </c>
      <c r="AI83" s="48">
        <f t="shared" ca="1" si="67"/>
        <v>3</v>
      </c>
      <c r="AJ83" s="48">
        <f t="shared" ca="1" si="68"/>
        <v>3</v>
      </c>
      <c r="AK83" s="48">
        <f t="shared" ca="1" si="68"/>
        <v>3</v>
      </c>
      <c r="AL83" s="48">
        <f t="shared" ca="1" si="68"/>
        <v>2</v>
      </c>
      <c r="AM83" s="48">
        <f t="shared" ca="1" si="68"/>
        <v>2</v>
      </c>
      <c r="AN83" s="48">
        <f t="shared" ca="1" si="68"/>
        <v>3</v>
      </c>
      <c r="AO83" s="48">
        <f t="shared" ca="1" si="68"/>
        <v>2</v>
      </c>
      <c r="AP83" s="48">
        <f t="shared" ca="1" si="68"/>
        <v>2</v>
      </c>
      <c r="AQ83" s="48">
        <f t="shared" ca="1" si="68"/>
        <v>3</v>
      </c>
      <c r="AR83" s="48">
        <f t="shared" ca="1" si="68"/>
        <v>3</v>
      </c>
      <c r="AS83" s="48">
        <f t="shared" ca="1" si="68"/>
        <v>2</v>
      </c>
      <c r="AT83" s="48">
        <f t="shared" ca="1" si="69"/>
        <v>2</v>
      </c>
      <c r="AU83" s="48">
        <f t="shared" ca="1" si="69"/>
        <v>3</v>
      </c>
      <c r="AV83" s="48">
        <f t="shared" ca="1" si="69"/>
        <v>2</v>
      </c>
      <c r="AW83" s="48">
        <f t="shared" ca="1" si="69"/>
        <v>2</v>
      </c>
      <c r="AX83" s="48">
        <f t="shared" ca="1" si="69"/>
        <v>3</v>
      </c>
      <c r="AY83" s="48">
        <f t="shared" ca="1" si="69"/>
        <v>3</v>
      </c>
      <c r="AZ83" s="48">
        <f t="shared" ca="1" si="69"/>
        <v>2</v>
      </c>
      <c r="BA83" s="48">
        <f t="shared" ca="1" si="69"/>
        <v>2</v>
      </c>
      <c r="BB83" s="48">
        <f t="shared" ca="1" si="69"/>
        <v>2</v>
      </c>
      <c r="BC83" s="48">
        <f t="shared" ca="1" si="69"/>
        <v>3</v>
      </c>
      <c r="BD83" s="48">
        <f t="shared" ca="1" si="70"/>
        <v>2</v>
      </c>
      <c r="BE83" s="48">
        <f t="shared" ca="1" si="70"/>
        <v>2</v>
      </c>
      <c r="BF83" s="48">
        <f t="shared" ca="1" si="70"/>
        <v>2</v>
      </c>
      <c r="BG83" s="48">
        <f t="shared" ca="1" si="70"/>
        <v>2</v>
      </c>
      <c r="BH83" s="48">
        <f t="shared" ca="1" si="70"/>
        <v>2</v>
      </c>
      <c r="BI83" s="48">
        <f t="shared" ca="1" si="70"/>
        <v>2</v>
      </c>
      <c r="BJ83" s="48">
        <f t="shared" ca="1" si="70"/>
        <v>2</v>
      </c>
      <c r="BK83" s="48">
        <f t="shared" ca="1" si="70"/>
        <v>3</v>
      </c>
      <c r="BL83" s="48">
        <f t="shared" ca="1" si="70"/>
        <v>3</v>
      </c>
      <c r="BM83" s="48">
        <f t="shared" ca="1" si="70"/>
        <v>2</v>
      </c>
      <c r="BN83" s="48">
        <f t="shared" ca="1" si="70"/>
        <v>2</v>
      </c>
      <c r="BO83" s="48">
        <f t="shared" ca="1" si="70"/>
        <v>3</v>
      </c>
    </row>
    <row r="84" spans="1:67" x14ac:dyDescent="0.25">
      <c r="A84" s="48">
        <v>83</v>
      </c>
      <c r="B84" s="48">
        <f t="shared" ca="1" si="48"/>
        <v>14</v>
      </c>
      <c r="C84" s="48">
        <f ca="1">SUM($P84:S84)</f>
        <v>10</v>
      </c>
      <c r="D84" s="48">
        <f t="shared" ca="1" si="49"/>
        <v>20</v>
      </c>
      <c r="E84" s="48">
        <f t="shared" ca="1" si="50"/>
        <v>30</v>
      </c>
      <c r="F84" s="48">
        <f t="shared" ca="1" si="51"/>
        <v>40</v>
      </c>
      <c r="G84" s="48">
        <f t="shared" ca="1" si="52"/>
        <v>49</v>
      </c>
      <c r="H84" s="48">
        <f t="shared" ca="1" si="53"/>
        <v>58</v>
      </c>
      <c r="I84" s="48">
        <f t="shared" ca="1" si="54"/>
        <v>67</v>
      </c>
      <c r="J84" s="48">
        <f t="shared" ca="1" si="55"/>
        <v>76</v>
      </c>
      <c r="K84" s="48">
        <f t="shared" ca="1" si="56"/>
        <v>86</v>
      </c>
      <c r="L84" s="48">
        <f t="shared" ca="1" si="57"/>
        <v>98</v>
      </c>
      <c r="M84" s="48">
        <f t="shared" ca="1" si="58"/>
        <v>108</v>
      </c>
      <c r="N84" s="48">
        <f t="shared" ca="1" si="59"/>
        <v>117</v>
      </c>
      <c r="O84" s="48">
        <f t="shared" ca="1" si="60"/>
        <v>128</v>
      </c>
      <c r="P84" s="48">
        <f t="shared" ca="1" si="66"/>
        <v>3</v>
      </c>
      <c r="Q84" s="48">
        <f t="shared" ca="1" si="66"/>
        <v>2</v>
      </c>
      <c r="R84" s="48">
        <f t="shared" ca="1" si="66"/>
        <v>3</v>
      </c>
      <c r="S84" s="48">
        <f t="shared" ca="1" si="66"/>
        <v>2</v>
      </c>
      <c r="T84" s="48">
        <f t="shared" ca="1" si="66"/>
        <v>2</v>
      </c>
      <c r="U84" s="48">
        <f t="shared" ca="1" si="66"/>
        <v>2</v>
      </c>
      <c r="V84" s="48">
        <f t="shared" ca="1" si="66"/>
        <v>3</v>
      </c>
      <c r="W84" s="48">
        <f t="shared" ca="1" si="66"/>
        <v>3</v>
      </c>
      <c r="X84" s="48">
        <f t="shared" ca="1" si="66"/>
        <v>2</v>
      </c>
      <c r="Y84" s="48">
        <f t="shared" ca="1" si="66"/>
        <v>3</v>
      </c>
      <c r="Z84" s="48">
        <f t="shared" ca="1" si="67"/>
        <v>3</v>
      </c>
      <c r="AA84" s="48">
        <f t="shared" ca="1" si="67"/>
        <v>2</v>
      </c>
      <c r="AB84" s="48">
        <f t="shared" ca="1" si="67"/>
        <v>2</v>
      </c>
      <c r="AC84" s="48">
        <f t="shared" ca="1" si="67"/>
        <v>3</v>
      </c>
      <c r="AD84" s="48">
        <f t="shared" ca="1" si="67"/>
        <v>3</v>
      </c>
      <c r="AE84" s="48">
        <f t="shared" ca="1" si="67"/>
        <v>2</v>
      </c>
      <c r="AF84" s="48">
        <f t="shared" ca="1" si="67"/>
        <v>3</v>
      </c>
      <c r="AG84" s="48">
        <f t="shared" ca="1" si="67"/>
        <v>2</v>
      </c>
      <c r="AH84" s="48">
        <f t="shared" ca="1" si="67"/>
        <v>2</v>
      </c>
      <c r="AI84" s="48">
        <f t="shared" ca="1" si="67"/>
        <v>2</v>
      </c>
      <c r="AJ84" s="48">
        <f t="shared" ca="1" si="68"/>
        <v>2</v>
      </c>
      <c r="AK84" s="48">
        <f t="shared" ca="1" si="68"/>
        <v>2</v>
      </c>
      <c r="AL84" s="48">
        <f t="shared" ca="1" si="68"/>
        <v>2</v>
      </c>
      <c r="AM84" s="48">
        <f t="shared" ca="1" si="68"/>
        <v>3</v>
      </c>
      <c r="AN84" s="48">
        <f t="shared" ca="1" si="68"/>
        <v>2</v>
      </c>
      <c r="AO84" s="48">
        <f t="shared" ca="1" si="68"/>
        <v>3</v>
      </c>
      <c r="AP84" s="48">
        <f t="shared" ca="1" si="68"/>
        <v>2</v>
      </c>
      <c r="AQ84" s="48">
        <f t="shared" ca="1" si="68"/>
        <v>2</v>
      </c>
      <c r="AR84" s="48">
        <f t="shared" ca="1" si="68"/>
        <v>2</v>
      </c>
      <c r="AS84" s="48">
        <f t="shared" ca="1" si="68"/>
        <v>2</v>
      </c>
      <c r="AT84" s="48">
        <f t="shared" ca="1" si="69"/>
        <v>2</v>
      </c>
      <c r="AU84" s="48">
        <f t="shared" ca="1" si="69"/>
        <v>3</v>
      </c>
      <c r="AV84" s="48">
        <f t="shared" ca="1" si="69"/>
        <v>2</v>
      </c>
      <c r="AW84" s="48">
        <f t="shared" ca="1" si="69"/>
        <v>2</v>
      </c>
      <c r="AX84" s="48">
        <f t="shared" ca="1" si="69"/>
        <v>3</v>
      </c>
      <c r="AY84" s="48">
        <f t="shared" ca="1" si="69"/>
        <v>3</v>
      </c>
      <c r="AZ84" s="48">
        <f t="shared" ca="1" si="69"/>
        <v>3</v>
      </c>
      <c r="BA84" s="48">
        <f t="shared" ca="1" si="69"/>
        <v>3</v>
      </c>
      <c r="BB84" s="48">
        <f t="shared" ca="1" si="69"/>
        <v>3</v>
      </c>
      <c r="BC84" s="48">
        <f t="shared" ca="1" si="69"/>
        <v>3</v>
      </c>
      <c r="BD84" s="48">
        <f t="shared" ca="1" si="70"/>
        <v>3</v>
      </c>
      <c r="BE84" s="48">
        <f t="shared" ca="1" si="70"/>
        <v>2</v>
      </c>
      <c r="BF84" s="48">
        <f t="shared" ca="1" si="70"/>
        <v>3</v>
      </c>
      <c r="BG84" s="48">
        <f t="shared" ca="1" si="70"/>
        <v>2</v>
      </c>
      <c r="BH84" s="48">
        <f t="shared" ca="1" si="70"/>
        <v>2</v>
      </c>
      <c r="BI84" s="48">
        <f t="shared" ca="1" si="70"/>
        <v>3</v>
      </c>
      <c r="BJ84" s="48">
        <f t="shared" ca="1" si="70"/>
        <v>2</v>
      </c>
      <c r="BK84" s="48">
        <f t="shared" ca="1" si="70"/>
        <v>2</v>
      </c>
      <c r="BL84" s="48">
        <f t="shared" ca="1" si="70"/>
        <v>2</v>
      </c>
      <c r="BM84" s="48">
        <f t="shared" ca="1" si="70"/>
        <v>3</v>
      </c>
      <c r="BN84" s="48">
        <f t="shared" ca="1" si="70"/>
        <v>3</v>
      </c>
      <c r="BO84" s="48">
        <f t="shared" ca="1" si="70"/>
        <v>3</v>
      </c>
    </row>
    <row r="85" spans="1:67" x14ac:dyDescent="0.25">
      <c r="A85" s="48">
        <v>84</v>
      </c>
      <c r="B85" s="48">
        <f t="shared" ca="1" si="48"/>
        <v>15</v>
      </c>
      <c r="C85" s="48">
        <f ca="1">SUM($P85:S85)</f>
        <v>10</v>
      </c>
      <c r="D85" s="48">
        <f t="shared" ca="1" si="49"/>
        <v>21</v>
      </c>
      <c r="E85" s="48">
        <f t="shared" ca="1" si="50"/>
        <v>29</v>
      </c>
      <c r="F85" s="48">
        <f t="shared" ca="1" si="51"/>
        <v>38</v>
      </c>
      <c r="G85" s="48">
        <f t="shared" ca="1" si="52"/>
        <v>50</v>
      </c>
      <c r="H85" s="48">
        <f t="shared" ca="1" si="53"/>
        <v>62</v>
      </c>
      <c r="I85" s="48">
        <f t="shared" ca="1" si="54"/>
        <v>73</v>
      </c>
      <c r="J85" s="48">
        <f t="shared" ca="1" si="55"/>
        <v>81</v>
      </c>
      <c r="K85" s="48">
        <f t="shared" ca="1" si="56"/>
        <v>90</v>
      </c>
      <c r="L85" s="48">
        <f t="shared" ca="1" si="57"/>
        <v>101</v>
      </c>
      <c r="M85" s="48">
        <f t="shared" ca="1" si="58"/>
        <v>112</v>
      </c>
      <c r="N85" s="48">
        <f t="shared" ca="1" si="59"/>
        <v>121</v>
      </c>
      <c r="O85" s="48">
        <f t="shared" ca="1" si="60"/>
        <v>132</v>
      </c>
      <c r="P85" s="48">
        <f t="shared" ca="1" si="66"/>
        <v>3</v>
      </c>
      <c r="Q85" s="48">
        <f t="shared" ca="1" si="66"/>
        <v>2</v>
      </c>
      <c r="R85" s="48">
        <f t="shared" ca="1" si="66"/>
        <v>2</v>
      </c>
      <c r="S85" s="48">
        <f t="shared" ca="1" si="66"/>
        <v>3</v>
      </c>
      <c r="T85" s="48">
        <f t="shared" ca="1" si="66"/>
        <v>2</v>
      </c>
      <c r="U85" s="48">
        <f t="shared" ca="1" si="66"/>
        <v>3</v>
      </c>
      <c r="V85" s="48">
        <f t="shared" ca="1" si="66"/>
        <v>3</v>
      </c>
      <c r="W85" s="48">
        <f t="shared" ca="1" si="66"/>
        <v>3</v>
      </c>
      <c r="X85" s="48">
        <f t="shared" ca="1" si="66"/>
        <v>2</v>
      </c>
      <c r="Y85" s="48">
        <f t="shared" ca="1" si="66"/>
        <v>2</v>
      </c>
      <c r="Z85" s="48">
        <f t="shared" ca="1" si="67"/>
        <v>2</v>
      </c>
      <c r="AA85" s="48">
        <f t="shared" ca="1" si="67"/>
        <v>2</v>
      </c>
      <c r="AB85" s="48">
        <f t="shared" ca="1" si="67"/>
        <v>3</v>
      </c>
      <c r="AC85" s="48">
        <f t="shared" ca="1" si="67"/>
        <v>2</v>
      </c>
      <c r="AD85" s="48">
        <f t="shared" ca="1" si="67"/>
        <v>2</v>
      </c>
      <c r="AE85" s="48">
        <f t="shared" ca="1" si="67"/>
        <v>2</v>
      </c>
      <c r="AF85" s="48">
        <f t="shared" ca="1" si="67"/>
        <v>3</v>
      </c>
      <c r="AG85" s="48">
        <f t="shared" ca="1" si="67"/>
        <v>3</v>
      </c>
      <c r="AH85" s="48">
        <f t="shared" ca="1" si="67"/>
        <v>3</v>
      </c>
      <c r="AI85" s="48">
        <f t="shared" ca="1" si="67"/>
        <v>3</v>
      </c>
      <c r="AJ85" s="48">
        <f t="shared" ca="1" si="68"/>
        <v>3</v>
      </c>
      <c r="AK85" s="48">
        <f t="shared" ca="1" si="68"/>
        <v>3</v>
      </c>
      <c r="AL85" s="48">
        <f t="shared" ca="1" si="68"/>
        <v>3</v>
      </c>
      <c r="AM85" s="48">
        <f t="shared" ca="1" si="68"/>
        <v>3</v>
      </c>
      <c r="AN85" s="48">
        <f t="shared" ca="1" si="68"/>
        <v>3</v>
      </c>
      <c r="AO85" s="48">
        <f t="shared" ca="1" si="68"/>
        <v>3</v>
      </c>
      <c r="AP85" s="48">
        <f t="shared" ca="1" si="68"/>
        <v>3</v>
      </c>
      <c r="AQ85" s="48">
        <f t="shared" ca="1" si="68"/>
        <v>2</v>
      </c>
      <c r="AR85" s="48">
        <f t="shared" ca="1" si="68"/>
        <v>2</v>
      </c>
      <c r="AS85" s="48">
        <f t="shared" ca="1" si="68"/>
        <v>2</v>
      </c>
      <c r="AT85" s="48">
        <f t="shared" ca="1" si="69"/>
        <v>2</v>
      </c>
      <c r="AU85" s="48">
        <f t="shared" ca="1" si="69"/>
        <v>2</v>
      </c>
      <c r="AV85" s="48">
        <f t="shared" ca="1" si="69"/>
        <v>2</v>
      </c>
      <c r="AW85" s="48">
        <f t="shared" ca="1" si="69"/>
        <v>2</v>
      </c>
      <c r="AX85" s="48">
        <f t="shared" ca="1" si="69"/>
        <v>2</v>
      </c>
      <c r="AY85" s="48">
        <f t="shared" ca="1" si="69"/>
        <v>3</v>
      </c>
      <c r="AZ85" s="48">
        <f t="shared" ca="1" si="69"/>
        <v>3</v>
      </c>
      <c r="BA85" s="48">
        <f t="shared" ca="1" si="69"/>
        <v>3</v>
      </c>
      <c r="BB85" s="48">
        <f t="shared" ca="1" si="69"/>
        <v>2</v>
      </c>
      <c r="BC85" s="48">
        <f t="shared" ca="1" si="69"/>
        <v>3</v>
      </c>
      <c r="BD85" s="48">
        <f t="shared" ca="1" si="70"/>
        <v>3</v>
      </c>
      <c r="BE85" s="48">
        <f t="shared" ca="1" si="70"/>
        <v>2</v>
      </c>
      <c r="BF85" s="48">
        <f t="shared" ca="1" si="70"/>
        <v>3</v>
      </c>
      <c r="BG85" s="48">
        <f t="shared" ca="1" si="70"/>
        <v>3</v>
      </c>
      <c r="BH85" s="48">
        <f t="shared" ca="1" si="70"/>
        <v>2</v>
      </c>
      <c r="BI85" s="48">
        <f t="shared" ca="1" si="70"/>
        <v>2</v>
      </c>
      <c r="BJ85" s="48">
        <f t="shared" ca="1" si="70"/>
        <v>2</v>
      </c>
      <c r="BK85" s="48">
        <f t="shared" ca="1" si="70"/>
        <v>3</v>
      </c>
      <c r="BL85" s="48">
        <f t="shared" ca="1" si="70"/>
        <v>3</v>
      </c>
      <c r="BM85" s="48">
        <f t="shared" ca="1" si="70"/>
        <v>3</v>
      </c>
      <c r="BN85" s="48">
        <f t="shared" ca="1" si="70"/>
        <v>2</v>
      </c>
      <c r="BO85" s="48">
        <f t="shared" ca="1" si="70"/>
        <v>3</v>
      </c>
    </row>
    <row r="86" spans="1:67" x14ac:dyDescent="0.25">
      <c r="A86" s="48">
        <v>85</v>
      </c>
      <c r="B86" s="48">
        <f t="shared" ca="1" si="48"/>
        <v>13</v>
      </c>
      <c r="C86" s="48">
        <f ca="1">SUM($P86:S86)</f>
        <v>9</v>
      </c>
      <c r="D86" s="48">
        <f t="shared" ca="1" si="49"/>
        <v>18</v>
      </c>
      <c r="E86" s="48">
        <f t="shared" ca="1" si="50"/>
        <v>27</v>
      </c>
      <c r="F86" s="48">
        <f t="shared" ca="1" si="51"/>
        <v>37</v>
      </c>
      <c r="G86" s="48">
        <f t="shared" ca="1" si="52"/>
        <v>48</v>
      </c>
      <c r="H86" s="48">
        <f t="shared" ca="1" si="53"/>
        <v>58</v>
      </c>
      <c r="I86" s="48">
        <f t="shared" ca="1" si="54"/>
        <v>69</v>
      </c>
      <c r="J86" s="48">
        <f t="shared" ca="1" si="55"/>
        <v>78</v>
      </c>
      <c r="K86" s="48">
        <f t="shared" ca="1" si="56"/>
        <v>89</v>
      </c>
      <c r="L86" s="48">
        <f t="shared" ca="1" si="57"/>
        <v>98</v>
      </c>
      <c r="M86" s="48">
        <f t="shared" ca="1" si="58"/>
        <v>107</v>
      </c>
      <c r="N86" s="48">
        <f t="shared" ca="1" si="59"/>
        <v>118</v>
      </c>
      <c r="O86" s="48">
        <f t="shared" ca="1" si="60"/>
        <v>128</v>
      </c>
      <c r="P86" s="48">
        <f t="shared" ca="1" si="66"/>
        <v>2</v>
      </c>
      <c r="Q86" s="48">
        <f t="shared" ca="1" si="66"/>
        <v>3</v>
      </c>
      <c r="R86" s="48">
        <f t="shared" ca="1" si="66"/>
        <v>2</v>
      </c>
      <c r="S86" s="48">
        <f t="shared" ca="1" si="66"/>
        <v>2</v>
      </c>
      <c r="T86" s="48">
        <f t="shared" ca="1" si="66"/>
        <v>2</v>
      </c>
      <c r="U86" s="48">
        <f t="shared" ca="1" si="66"/>
        <v>2</v>
      </c>
      <c r="V86" s="48">
        <f t="shared" ca="1" si="66"/>
        <v>2</v>
      </c>
      <c r="W86" s="48">
        <f t="shared" ca="1" si="66"/>
        <v>3</v>
      </c>
      <c r="X86" s="48">
        <f t="shared" ca="1" si="66"/>
        <v>2</v>
      </c>
      <c r="Y86" s="48">
        <f t="shared" ca="1" si="66"/>
        <v>3</v>
      </c>
      <c r="Z86" s="48">
        <f t="shared" ca="1" si="67"/>
        <v>2</v>
      </c>
      <c r="AA86" s="48">
        <f t="shared" ca="1" si="67"/>
        <v>2</v>
      </c>
      <c r="AB86" s="48">
        <f t="shared" ca="1" si="67"/>
        <v>3</v>
      </c>
      <c r="AC86" s="48">
        <f t="shared" ca="1" si="67"/>
        <v>2</v>
      </c>
      <c r="AD86" s="48">
        <f t="shared" ca="1" si="67"/>
        <v>3</v>
      </c>
      <c r="AE86" s="48">
        <f t="shared" ca="1" si="67"/>
        <v>2</v>
      </c>
      <c r="AF86" s="48">
        <f t="shared" ca="1" si="67"/>
        <v>3</v>
      </c>
      <c r="AG86" s="48">
        <f t="shared" ca="1" si="67"/>
        <v>3</v>
      </c>
      <c r="AH86" s="48">
        <f t="shared" ca="1" si="67"/>
        <v>2</v>
      </c>
      <c r="AI86" s="48">
        <f t="shared" ca="1" si="67"/>
        <v>3</v>
      </c>
      <c r="AJ86" s="48">
        <f t="shared" ca="1" si="68"/>
        <v>2</v>
      </c>
      <c r="AK86" s="48">
        <f t="shared" ca="1" si="68"/>
        <v>2</v>
      </c>
      <c r="AL86" s="48">
        <f t="shared" ca="1" si="68"/>
        <v>3</v>
      </c>
      <c r="AM86" s="48">
        <f t="shared" ca="1" si="68"/>
        <v>3</v>
      </c>
      <c r="AN86" s="48">
        <f t="shared" ca="1" si="68"/>
        <v>3</v>
      </c>
      <c r="AO86" s="48">
        <f t="shared" ca="1" si="68"/>
        <v>2</v>
      </c>
      <c r="AP86" s="48">
        <f t="shared" ca="1" si="68"/>
        <v>3</v>
      </c>
      <c r="AQ86" s="48">
        <f t="shared" ca="1" si="68"/>
        <v>3</v>
      </c>
      <c r="AR86" s="48">
        <f t="shared" ca="1" si="68"/>
        <v>3</v>
      </c>
      <c r="AS86" s="48">
        <f t="shared" ca="1" si="68"/>
        <v>2</v>
      </c>
      <c r="AT86" s="48">
        <f t="shared" ca="1" si="69"/>
        <v>2</v>
      </c>
      <c r="AU86" s="48">
        <f t="shared" ca="1" si="69"/>
        <v>2</v>
      </c>
      <c r="AV86" s="48">
        <f t="shared" ca="1" si="69"/>
        <v>2</v>
      </c>
      <c r="AW86" s="48">
        <f t="shared" ca="1" si="69"/>
        <v>3</v>
      </c>
      <c r="AX86" s="48">
        <f t="shared" ca="1" si="69"/>
        <v>3</v>
      </c>
      <c r="AY86" s="48">
        <f t="shared" ca="1" si="69"/>
        <v>3</v>
      </c>
      <c r="AZ86" s="48">
        <f t="shared" ca="1" si="69"/>
        <v>2</v>
      </c>
      <c r="BA86" s="48">
        <f t="shared" ca="1" si="69"/>
        <v>2</v>
      </c>
      <c r="BB86" s="48">
        <f t="shared" ca="1" si="69"/>
        <v>3</v>
      </c>
      <c r="BC86" s="48">
        <f t="shared" ca="1" si="69"/>
        <v>2</v>
      </c>
      <c r="BD86" s="48">
        <f t="shared" ca="1" si="70"/>
        <v>2</v>
      </c>
      <c r="BE86" s="48">
        <f t="shared" ca="1" si="70"/>
        <v>2</v>
      </c>
      <c r="BF86" s="48">
        <f t="shared" ca="1" si="70"/>
        <v>2</v>
      </c>
      <c r="BG86" s="48">
        <f t="shared" ca="1" si="70"/>
        <v>3</v>
      </c>
      <c r="BH86" s="48">
        <f t="shared" ca="1" si="70"/>
        <v>3</v>
      </c>
      <c r="BI86" s="48">
        <f t="shared" ca="1" si="70"/>
        <v>3</v>
      </c>
      <c r="BJ86" s="48">
        <f t="shared" ca="1" si="70"/>
        <v>3</v>
      </c>
      <c r="BK86" s="48">
        <f t="shared" ca="1" si="70"/>
        <v>2</v>
      </c>
      <c r="BL86" s="48">
        <f t="shared" ca="1" si="70"/>
        <v>2</v>
      </c>
      <c r="BM86" s="48">
        <f t="shared" ca="1" si="70"/>
        <v>3</v>
      </c>
      <c r="BN86" s="48">
        <f t="shared" ca="1" si="70"/>
        <v>2</v>
      </c>
      <c r="BO86" s="48">
        <f t="shared" ca="1" si="70"/>
        <v>3</v>
      </c>
    </row>
    <row r="87" spans="1:67" x14ac:dyDescent="0.25">
      <c r="A87" s="48">
        <v>86</v>
      </c>
      <c r="B87" s="48">
        <f t="shared" ca="1" si="48"/>
        <v>17</v>
      </c>
      <c r="C87" s="48">
        <f ca="1">SUM($P87:S87)</f>
        <v>11</v>
      </c>
      <c r="D87" s="48">
        <f t="shared" ca="1" si="49"/>
        <v>22</v>
      </c>
      <c r="E87" s="48">
        <f t="shared" ca="1" si="50"/>
        <v>30</v>
      </c>
      <c r="F87" s="48">
        <f t="shared" ca="1" si="51"/>
        <v>40</v>
      </c>
      <c r="G87" s="48">
        <f t="shared" ca="1" si="52"/>
        <v>50</v>
      </c>
      <c r="H87" s="48">
        <f t="shared" ca="1" si="53"/>
        <v>59</v>
      </c>
      <c r="I87" s="48">
        <f t="shared" ca="1" si="54"/>
        <v>69</v>
      </c>
      <c r="J87" s="48">
        <f t="shared" ca="1" si="55"/>
        <v>79</v>
      </c>
      <c r="K87" s="48">
        <f t="shared" ca="1" si="56"/>
        <v>88</v>
      </c>
      <c r="L87" s="48">
        <f t="shared" ca="1" si="57"/>
        <v>97</v>
      </c>
      <c r="M87" s="48">
        <f t="shared" ca="1" si="58"/>
        <v>107</v>
      </c>
      <c r="N87" s="48">
        <f t="shared" ca="1" si="59"/>
        <v>116</v>
      </c>
      <c r="O87" s="48">
        <f t="shared" ca="1" si="60"/>
        <v>125</v>
      </c>
      <c r="P87" s="48">
        <f t="shared" ca="1" si="66"/>
        <v>3</v>
      </c>
      <c r="Q87" s="48">
        <f t="shared" ca="1" si="66"/>
        <v>2</v>
      </c>
      <c r="R87" s="48">
        <f t="shared" ca="1" si="66"/>
        <v>3</v>
      </c>
      <c r="S87" s="48">
        <f t="shared" ca="1" si="66"/>
        <v>3</v>
      </c>
      <c r="T87" s="48">
        <f t="shared" ca="1" si="66"/>
        <v>3</v>
      </c>
      <c r="U87" s="48">
        <f t="shared" ca="1" si="66"/>
        <v>3</v>
      </c>
      <c r="V87" s="48">
        <f t="shared" ca="1" si="66"/>
        <v>2</v>
      </c>
      <c r="W87" s="48">
        <f t="shared" ca="1" si="66"/>
        <v>3</v>
      </c>
      <c r="X87" s="48">
        <f t="shared" ca="1" si="66"/>
        <v>2</v>
      </c>
      <c r="Y87" s="48">
        <f t="shared" ca="1" si="66"/>
        <v>2</v>
      </c>
      <c r="Z87" s="48">
        <f t="shared" ca="1" si="67"/>
        <v>2</v>
      </c>
      <c r="AA87" s="48">
        <f t="shared" ca="1" si="67"/>
        <v>2</v>
      </c>
      <c r="AB87" s="48">
        <f t="shared" ca="1" si="67"/>
        <v>2</v>
      </c>
      <c r="AC87" s="48">
        <f t="shared" ca="1" si="67"/>
        <v>3</v>
      </c>
      <c r="AD87" s="48">
        <f t="shared" ca="1" si="67"/>
        <v>2</v>
      </c>
      <c r="AE87" s="48">
        <f t="shared" ca="1" si="67"/>
        <v>3</v>
      </c>
      <c r="AF87" s="48">
        <f t="shared" ca="1" si="67"/>
        <v>3</v>
      </c>
      <c r="AG87" s="48">
        <f t="shared" ca="1" si="67"/>
        <v>3</v>
      </c>
      <c r="AH87" s="48">
        <f t="shared" ca="1" si="67"/>
        <v>2</v>
      </c>
      <c r="AI87" s="48">
        <f t="shared" ca="1" si="67"/>
        <v>2</v>
      </c>
      <c r="AJ87" s="48">
        <f t="shared" ca="1" si="68"/>
        <v>2</v>
      </c>
      <c r="AK87" s="48">
        <f t="shared" ca="1" si="68"/>
        <v>3</v>
      </c>
      <c r="AL87" s="48">
        <f t="shared" ca="1" si="68"/>
        <v>2</v>
      </c>
      <c r="AM87" s="48">
        <f t="shared" ca="1" si="68"/>
        <v>2</v>
      </c>
      <c r="AN87" s="48">
        <f t="shared" ca="1" si="68"/>
        <v>3</v>
      </c>
      <c r="AO87" s="48">
        <f t="shared" ca="1" si="68"/>
        <v>3</v>
      </c>
      <c r="AP87" s="48">
        <f t="shared" ca="1" si="68"/>
        <v>2</v>
      </c>
      <c r="AQ87" s="48">
        <f t="shared" ca="1" si="68"/>
        <v>2</v>
      </c>
      <c r="AR87" s="48">
        <f t="shared" ca="1" si="68"/>
        <v>3</v>
      </c>
      <c r="AS87" s="48">
        <f t="shared" ca="1" si="68"/>
        <v>2</v>
      </c>
      <c r="AT87" s="48">
        <f t="shared" ca="1" si="69"/>
        <v>2</v>
      </c>
      <c r="AU87" s="48">
        <f t="shared" ca="1" si="69"/>
        <v>3</v>
      </c>
      <c r="AV87" s="48">
        <f t="shared" ca="1" si="69"/>
        <v>2</v>
      </c>
      <c r="AW87" s="48">
        <f t="shared" ca="1" si="69"/>
        <v>2</v>
      </c>
      <c r="AX87" s="48">
        <f t="shared" ca="1" si="69"/>
        <v>3</v>
      </c>
      <c r="AY87" s="48">
        <f t="shared" ca="1" si="69"/>
        <v>2</v>
      </c>
      <c r="AZ87" s="48">
        <f t="shared" ca="1" si="69"/>
        <v>2</v>
      </c>
      <c r="BA87" s="48">
        <f t="shared" ca="1" si="69"/>
        <v>2</v>
      </c>
      <c r="BB87" s="48">
        <f t="shared" ca="1" si="69"/>
        <v>2</v>
      </c>
      <c r="BC87" s="48">
        <f t="shared" ca="1" si="69"/>
        <v>3</v>
      </c>
      <c r="BD87" s="48">
        <f t="shared" ca="1" si="70"/>
        <v>3</v>
      </c>
      <c r="BE87" s="48">
        <f t="shared" ca="1" si="70"/>
        <v>2</v>
      </c>
      <c r="BF87" s="48">
        <f t="shared" ca="1" si="70"/>
        <v>2</v>
      </c>
      <c r="BG87" s="48">
        <f t="shared" ca="1" si="70"/>
        <v>3</v>
      </c>
      <c r="BH87" s="48">
        <f t="shared" ca="1" si="70"/>
        <v>3</v>
      </c>
      <c r="BI87" s="48">
        <f t="shared" ca="1" si="70"/>
        <v>2</v>
      </c>
      <c r="BJ87" s="48">
        <f t="shared" ca="1" si="70"/>
        <v>2</v>
      </c>
      <c r="BK87" s="48">
        <f t="shared" ca="1" si="70"/>
        <v>2</v>
      </c>
      <c r="BL87" s="48">
        <f t="shared" ca="1" si="70"/>
        <v>2</v>
      </c>
      <c r="BM87" s="48">
        <f t="shared" ca="1" si="70"/>
        <v>2</v>
      </c>
      <c r="BN87" s="48">
        <f t="shared" ca="1" si="70"/>
        <v>2</v>
      </c>
      <c r="BO87" s="48">
        <f t="shared" ca="1" si="70"/>
        <v>3</v>
      </c>
    </row>
    <row r="88" spans="1:67" x14ac:dyDescent="0.25">
      <c r="A88" s="48">
        <v>87</v>
      </c>
      <c r="B88" s="48">
        <f t="shared" ca="1" si="48"/>
        <v>13</v>
      </c>
      <c r="C88" s="48">
        <f ca="1">SUM($P88:S88)</f>
        <v>9</v>
      </c>
      <c r="D88" s="48">
        <f t="shared" ca="1" si="49"/>
        <v>17</v>
      </c>
      <c r="E88" s="48">
        <f t="shared" ca="1" si="50"/>
        <v>28</v>
      </c>
      <c r="F88" s="48">
        <f t="shared" ca="1" si="51"/>
        <v>38</v>
      </c>
      <c r="G88" s="48">
        <f t="shared" ca="1" si="52"/>
        <v>49</v>
      </c>
      <c r="H88" s="48">
        <f t="shared" ca="1" si="53"/>
        <v>59</v>
      </c>
      <c r="I88" s="48">
        <f t="shared" ca="1" si="54"/>
        <v>71</v>
      </c>
      <c r="J88" s="48">
        <f t="shared" ca="1" si="55"/>
        <v>80</v>
      </c>
      <c r="K88" s="48">
        <f t="shared" ca="1" si="56"/>
        <v>91</v>
      </c>
      <c r="L88" s="48">
        <f t="shared" ca="1" si="57"/>
        <v>101</v>
      </c>
      <c r="M88" s="48">
        <f t="shared" ca="1" si="58"/>
        <v>112</v>
      </c>
      <c r="N88" s="48">
        <f t="shared" ca="1" si="59"/>
        <v>122</v>
      </c>
      <c r="O88" s="48">
        <f t="shared" ca="1" si="60"/>
        <v>131</v>
      </c>
      <c r="P88" s="48">
        <f t="shared" ca="1" si="66"/>
        <v>3</v>
      </c>
      <c r="Q88" s="48">
        <f t="shared" ca="1" si="66"/>
        <v>2</v>
      </c>
      <c r="R88" s="48">
        <f t="shared" ca="1" si="66"/>
        <v>2</v>
      </c>
      <c r="S88" s="48">
        <f t="shared" ca="1" si="66"/>
        <v>2</v>
      </c>
      <c r="T88" s="48">
        <f t="shared" ca="1" si="66"/>
        <v>2</v>
      </c>
      <c r="U88" s="48">
        <f t="shared" ca="1" si="66"/>
        <v>2</v>
      </c>
      <c r="V88" s="48">
        <f t="shared" ca="1" si="66"/>
        <v>2</v>
      </c>
      <c r="W88" s="48">
        <f t="shared" ca="1" si="66"/>
        <v>2</v>
      </c>
      <c r="X88" s="48">
        <f t="shared" ca="1" si="66"/>
        <v>3</v>
      </c>
      <c r="Y88" s="48">
        <f t="shared" ca="1" si="66"/>
        <v>3</v>
      </c>
      <c r="Z88" s="48">
        <f t="shared" ca="1" si="67"/>
        <v>3</v>
      </c>
      <c r="AA88" s="48">
        <f t="shared" ca="1" si="67"/>
        <v>2</v>
      </c>
      <c r="AB88" s="48">
        <f t="shared" ca="1" si="67"/>
        <v>3</v>
      </c>
      <c r="AC88" s="48">
        <f t="shared" ca="1" si="67"/>
        <v>3</v>
      </c>
      <c r="AD88" s="48">
        <f t="shared" ca="1" si="67"/>
        <v>2</v>
      </c>
      <c r="AE88" s="48">
        <f t="shared" ca="1" si="67"/>
        <v>2</v>
      </c>
      <c r="AF88" s="48">
        <f t="shared" ca="1" si="67"/>
        <v>3</v>
      </c>
      <c r="AG88" s="48">
        <f t="shared" ca="1" si="67"/>
        <v>2</v>
      </c>
      <c r="AH88" s="48">
        <f t="shared" ca="1" si="67"/>
        <v>3</v>
      </c>
      <c r="AI88" s="48">
        <f t="shared" ca="1" si="67"/>
        <v>3</v>
      </c>
      <c r="AJ88" s="48">
        <f t="shared" ca="1" si="68"/>
        <v>2</v>
      </c>
      <c r="AK88" s="48">
        <f t="shared" ca="1" si="68"/>
        <v>2</v>
      </c>
      <c r="AL88" s="48">
        <f t="shared" ca="1" si="68"/>
        <v>3</v>
      </c>
      <c r="AM88" s="48">
        <f t="shared" ca="1" si="68"/>
        <v>3</v>
      </c>
      <c r="AN88" s="48">
        <f t="shared" ca="1" si="68"/>
        <v>3</v>
      </c>
      <c r="AO88" s="48">
        <f t="shared" ca="1" si="68"/>
        <v>3</v>
      </c>
      <c r="AP88" s="48">
        <f t="shared" ca="1" si="68"/>
        <v>3</v>
      </c>
      <c r="AQ88" s="48">
        <f t="shared" ca="1" si="68"/>
        <v>3</v>
      </c>
      <c r="AR88" s="48">
        <f t="shared" ca="1" si="68"/>
        <v>2</v>
      </c>
      <c r="AS88" s="48">
        <f t="shared" ca="1" si="68"/>
        <v>2</v>
      </c>
      <c r="AT88" s="48">
        <f t="shared" ca="1" si="69"/>
        <v>3</v>
      </c>
      <c r="AU88" s="48">
        <f t="shared" ca="1" si="69"/>
        <v>2</v>
      </c>
      <c r="AV88" s="48">
        <f t="shared" ca="1" si="69"/>
        <v>2</v>
      </c>
      <c r="AW88" s="48">
        <f t="shared" ca="1" si="69"/>
        <v>3</v>
      </c>
      <c r="AX88" s="48">
        <f t="shared" ca="1" si="69"/>
        <v>3</v>
      </c>
      <c r="AY88" s="48">
        <f t="shared" ca="1" si="69"/>
        <v>3</v>
      </c>
      <c r="AZ88" s="48">
        <f t="shared" ca="1" si="69"/>
        <v>3</v>
      </c>
      <c r="BA88" s="48">
        <f t="shared" ca="1" si="69"/>
        <v>3</v>
      </c>
      <c r="BB88" s="48">
        <f t="shared" ca="1" si="69"/>
        <v>2</v>
      </c>
      <c r="BC88" s="48">
        <f t="shared" ca="1" si="69"/>
        <v>2</v>
      </c>
      <c r="BD88" s="48">
        <f t="shared" ca="1" si="70"/>
        <v>3</v>
      </c>
      <c r="BE88" s="48">
        <f t="shared" ca="1" si="70"/>
        <v>2</v>
      </c>
      <c r="BF88" s="48">
        <f t="shared" ca="1" si="70"/>
        <v>3</v>
      </c>
      <c r="BG88" s="48">
        <f t="shared" ca="1" si="70"/>
        <v>3</v>
      </c>
      <c r="BH88" s="48">
        <f t="shared" ca="1" si="70"/>
        <v>3</v>
      </c>
      <c r="BI88" s="48">
        <f t="shared" ca="1" si="70"/>
        <v>2</v>
      </c>
      <c r="BJ88" s="48">
        <f t="shared" ca="1" si="70"/>
        <v>3</v>
      </c>
      <c r="BK88" s="48">
        <f t="shared" ca="1" si="70"/>
        <v>2</v>
      </c>
      <c r="BL88" s="48">
        <f t="shared" ca="1" si="70"/>
        <v>2</v>
      </c>
      <c r="BM88" s="48">
        <f t="shared" ca="1" si="70"/>
        <v>2</v>
      </c>
      <c r="BN88" s="48">
        <f t="shared" ca="1" si="70"/>
        <v>3</v>
      </c>
      <c r="BO88" s="48">
        <f t="shared" ca="1" si="70"/>
        <v>2</v>
      </c>
    </row>
    <row r="89" spans="1:67" x14ac:dyDescent="0.25">
      <c r="A89" s="48">
        <v>88</v>
      </c>
      <c r="B89" s="48">
        <f t="shared" ca="1" si="48"/>
        <v>15</v>
      </c>
      <c r="C89" s="48">
        <f ca="1">SUM($P89:S89)</f>
        <v>10</v>
      </c>
      <c r="D89" s="48">
        <f t="shared" ca="1" si="49"/>
        <v>19</v>
      </c>
      <c r="E89" s="48">
        <f t="shared" ca="1" si="50"/>
        <v>29</v>
      </c>
      <c r="F89" s="48">
        <f t="shared" ca="1" si="51"/>
        <v>41</v>
      </c>
      <c r="G89" s="48">
        <f t="shared" ca="1" si="52"/>
        <v>51</v>
      </c>
      <c r="H89" s="48">
        <f t="shared" ca="1" si="53"/>
        <v>62</v>
      </c>
      <c r="I89" s="48">
        <f t="shared" ca="1" si="54"/>
        <v>71</v>
      </c>
      <c r="J89" s="48">
        <f t="shared" ca="1" si="55"/>
        <v>83</v>
      </c>
      <c r="K89" s="48">
        <f t="shared" ca="1" si="56"/>
        <v>92</v>
      </c>
      <c r="L89" s="48">
        <f t="shared" ca="1" si="57"/>
        <v>103</v>
      </c>
      <c r="M89" s="48">
        <f t="shared" ca="1" si="58"/>
        <v>114</v>
      </c>
      <c r="N89" s="48">
        <f t="shared" ca="1" si="59"/>
        <v>123</v>
      </c>
      <c r="O89" s="48">
        <f t="shared" ca="1" si="60"/>
        <v>133</v>
      </c>
      <c r="P89" s="48">
        <f t="shared" ca="1" si="66"/>
        <v>3</v>
      </c>
      <c r="Q89" s="48">
        <f t="shared" ca="1" si="66"/>
        <v>2</v>
      </c>
      <c r="R89" s="48">
        <f t="shared" ca="1" si="66"/>
        <v>2</v>
      </c>
      <c r="S89" s="48">
        <f t="shared" ca="1" si="66"/>
        <v>3</v>
      </c>
      <c r="T89" s="48">
        <f t="shared" ca="1" si="66"/>
        <v>2</v>
      </c>
      <c r="U89" s="48">
        <f t="shared" ca="1" si="66"/>
        <v>3</v>
      </c>
      <c r="V89" s="48">
        <f t="shared" ca="1" si="66"/>
        <v>2</v>
      </c>
      <c r="W89" s="48">
        <f t="shared" ca="1" si="66"/>
        <v>2</v>
      </c>
      <c r="X89" s="48">
        <f t="shared" ca="1" si="66"/>
        <v>2</v>
      </c>
      <c r="Y89" s="48">
        <f t="shared" ca="1" si="66"/>
        <v>3</v>
      </c>
      <c r="Z89" s="48">
        <f t="shared" ca="1" si="67"/>
        <v>2</v>
      </c>
      <c r="AA89" s="48">
        <f t="shared" ca="1" si="67"/>
        <v>3</v>
      </c>
      <c r="AB89" s="48">
        <f t="shared" ca="1" si="67"/>
        <v>3</v>
      </c>
      <c r="AC89" s="48">
        <f t="shared" ca="1" si="67"/>
        <v>3</v>
      </c>
      <c r="AD89" s="48">
        <f t="shared" ca="1" si="67"/>
        <v>3</v>
      </c>
      <c r="AE89" s="48">
        <f t="shared" ca="1" si="67"/>
        <v>3</v>
      </c>
      <c r="AF89" s="48">
        <f t="shared" ca="1" si="67"/>
        <v>2</v>
      </c>
      <c r="AG89" s="48">
        <f t="shared" ca="1" si="67"/>
        <v>3</v>
      </c>
      <c r="AH89" s="48">
        <f t="shared" ca="1" si="67"/>
        <v>3</v>
      </c>
      <c r="AI89" s="48">
        <f t="shared" ca="1" si="67"/>
        <v>2</v>
      </c>
      <c r="AJ89" s="48">
        <f t="shared" ca="1" si="68"/>
        <v>3</v>
      </c>
      <c r="AK89" s="48">
        <f t="shared" ca="1" si="68"/>
        <v>3</v>
      </c>
      <c r="AL89" s="48">
        <f t="shared" ca="1" si="68"/>
        <v>2</v>
      </c>
      <c r="AM89" s="48">
        <f t="shared" ca="1" si="68"/>
        <v>3</v>
      </c>
      <c r="AN89" s="48">
        <f t="shared" ca="1" si="68"/>
        <v>2</v>
      </c>
      <c r="AO89" s="48">
        <f t="shared" ca="1" si="68"/>
        <v>2</v>
      </c>
      <c r="AP89" s="48">
        <f t="shared" ca="1" si="68"/>
        <v>3</v>
      </c>
      <c r="AQ89" s="48">
        <f t="shared" ca="1" si="68"/>
        <v>2</v>
      </c>
      <c r="AR89" s="48">
        <f t="shared" ca="1" si="68"/>
        <v>3</v>
      </c>
      <c r="AS89" s="48">
        <f t="shared" ca="1" si="68"/>
        <v>3</v>
      </c>
      <c r="AT89" s="48">
        <f t="shared" ca="1" si="69"/>
        <v>3</v>
      </c>
      <c r="AU89" s="48">
        <f t="shared" ca="1" si="69"/>
        <v>3</v>
      </c>
      <c r="AV89" s="48">
        <f t="shared" ca="1" si="69"/>
        <v>2</v>
      </c>
      <c r="AW89" s="48">
        <f t="shared" ca="1" si="69"/>
        <v>3</v>
      </c>
      <c r="AX89" s="48">
        <f t="shared" ca="1" si="69"/>
        <v>2</v>
      </c>
      <c r="AY89" s="48">
        <f t="shared" ca="1" si="69"/>
        <v>2</v>
      </c>
      <c r="AZ89" s="48">
        <f t="shared" ca="1" si="69"/>
        <v>3</v>
      </c>
      <c r="BA89" s="48">
        <f t="shared" ca="1" si="69"/>
        <v>3</v>
      </c>
      <c r="BB89" s="48">
        <f t="shared" ca="1" si="69"/>
        <v>2</v>
      </c>
      <c r="BC89" s="48">
        <f t="shared" ca="1" si="69"/>
        <v>3</v>
      </c>
      <c r="BD89" s="48">
        <f t="shared" ca="1" si="70"/>
        <v>3</v>
      </c>
      <c r="BE89" s="48">
        <f t="shared" ca="1" si="70"/>
        <v>2</v>
      </c>
      <c r="BF89" s="48">
        <f t="shared" ca="1" si="70"/>
        <v>3</v>
      </c>
      <c r="BG89" s="48">
        <f t="shared" ca="1" si="70"/>
        <v>3</v>
      </c>
      <c r="BH89" s="48">
        <f t="shared" ca="1" si="70"/>
        <v>3</v>
      </c>
      <c r="BI89" s="48">
        <f t="shared" ca="1" si="70"/>
        <v>2</v>
      </c>
      <c r="BJ89" s="48">
        <f t="shared" ca="1" si="70"/>
        <v>2</v>
      </c>
      <c r="BK89" s="48">
        <f t="shared" ca="1" si="70"/>
        <v>2</v>
      </c>
      <c r="BL89" s="48">
        <f t="shared" ca="1" si="70"/>
        <v>3</v>
      </c>
      <c r="BM89" s="48">
        <f t="shared" ca="1" si="70"/>
        <v>2</v>
      </c>
      <c r="BN89" s="48">
        <f t="shared" ca="1" si="70"/>
        <v>2</v>
      </c>
      <c r="BO89" s="48">
        <f t="shared" ca="1" si="70"/>
        <v>3</v>
      </c>
    </row>
    <row r="90" spans="1:67" x14ac:dyDescent="0.25">
      <c r="A90" s="48">
        <v>89</v>
      </c>
      <c r="B90" s="48">
        <f t="shared" ca="1" si="48"/>
        <v>15</v>
      </c>
      <c r="C90" s="48">
        <f ca="1">SUM($P90:S90)</f>
        <v>11</v>
      </c>
      <c r="D90" s="48">
        <f t="shared" ca="1" si="49"/>
        <v>19</v>
      </c>
      <c r="E90" s="48">
        <f t="shared" ca="1" si="50"/>
        <v>29</v>
      </c>
      <c r="F90" s="48">
        <f t="shared" ca="1" si="51"/>
        <v>39</v>
      </c>
      <c r="G90" s="48">
        <f t="shared" ca="1" si="52"/>
        <v>49</v>
      </c>
      <c r="H90" s="48">
        <f t="shared" ca="1" si="53"/>
        <v>59</v>
      </c>
      <c r="I90" s="48">
        <f t="shared" ca="1" si="54"/>
        <v>69</v>
      </c>
      <c r="J90" s="48">
        <f t="shared" ca="1" si="55"/>
        <v>80</v>
      </c>
      <c r="K90" s="48">
        <f t="shared" ca="1" si="56"/>
        <v>89</v>
      </c>
      <c r="L90" s="48">
        <f t="shared" ca="1" si="57"/>
        <v>99</v>
      </c>
      <c r="M90" s="48">
        <f t="shared" ca="1" si="58"/>
        <v>109</v>
      </c>
      <c r="N90" s="48">
        <f t="shared" ca="1" si="59"/>
        <v>119</v>
      </c>
      <c r="O90" s="48">
        <f t="shared" ca="1" si="60"/>
        <v>128</v>
      </c>
      <c r="P90" s="48">
        <f t="shared" ca="1" si="66"/>
        <v>3</v>
      </c>
      <c r="Q90" s="48">
        <f t="shared" ca="1" si="66"/>
        <v>3</v>
      </c>
      <c r="R90" s="48">
        <f t="shared" ca="1" si="66"/>
        <v>3</v>
      </c>
      <c r="S90" s="48">
        <f t="shared" ca="1" si="66"/>
        <v>2</v>
      </c>
      <c r="T90" s="48">
        <f t="shared" ca="1" si="66"/>
        <v>2</v>
      </c>
      <c r="U90" s="48">
        <f t="shared" ca="1" si="66"/>
        <v>2</v>
      </c>
      <c r="V90" s="48">
        <f t="shared" ca="1" si="66"/>
        <v>2</v>
      </c>
      <c r="W90" s="48">
        <f t="shared" ca="1" si="66"/>
        <v>2</v>
      </c>
      <c r="X90" s="48">
        <f t="shared" ca="1" si="66"/>
        <v>3</v>
      </c>
      <c r="Y90" s="48">
        <f t="shared" ca="1" si="66"/>
        <v>2</v>
      </c>
      <c r="Z90" s="48">
        <f t="shared" ca="1" si="67"/>
        <v>2</v>
      </c>
      <c r="AA90" s="48">
        <f t="shared" ca="1" si="67"/>
        <v>3</v>
      </c>
      <c r="AB90" s="48">
        <f t="shared" ca="1" si="67"/>
        <v>3</v>
      </c>
      <c r="AC90" s="48">
        <f t="shared" ca="1" si="67"/>
        <v>3</v>
      </c>
      <c r="AD90" s="48">
        <f t="shared" ca="1" si="67"/>
        <v>2</v>
      </c>
      <c r="AE90" s="48">
        <f t="shared" ca="1" si="67"/>
        <v>2</v>
      </c>
      <c r="AF90" s="48">
        <f t="shared" ca="1" si="67"/>
        <v>2</v>
      </c>
      <c r="AG90" s="48">
        <f t="shared" ca="1" si="67"/>
        <v>2</v>
      </c>
      <c r="AH90" s="48">
        <f t="shared" ca="1" si="67"/>
        <v>3</v>
      </c>
      <c r="AI90" s="48">
        <f t="shared" ca="1" si="67"/>
        <v>3</v>
      </c>
      <c r="AJ90" s="48">
        <f t="shared" ca="1" si="68"/>
        <v>2</v>
      </c>
      <c r="AK90" s="48">
        <f t="shared" ca="1" si="68"/>
        <v>3</v>
      </c>
      <c r="AL90" s="48">
        <f t="shared" ca="1" si="68"/>
        <v>2</v>
      </c>
      <c r="AM90" s="48">
        <f t="shared" ca="1" si="68"/>
        <v>3</v>
      </c>
      <c r="AN90" s="48">
        <f t="shared" ca="1" si="68"/>
        <v>3</v>
      </c>
      <c r="AO90" s="48">
        <f t="shared" ca="1" si="68"/>
        <v>2</v>
      </c>
      <c r="AP90" s="48">
        <f t="shared" ca="1" si="68"/>
        <v>2</v>
      </c>
      <c r="AQ90" s="48">
        <f t="shared" ca="1" si="68"/>
        <v>3</v>
      </c>
      <c r="AR90" s="48">
        <f t="shared" ca="1" si="68"/>
        <v>2</v>
      </c>
      <c r="AS90" s="48">
        <f t="shared" ca="1" si="68"/>
        <v>3</v>
      </c>
      <c r="AT90" s="48">
        <f t="shared" ca="1" si="69"/>
        <v>3</v>
      </c>
      <c r="AU90" s="48">
        <f t="shared" ca="1" si="69"/>
        <v>3</v>
      </c>
      <c r="AV90" s="48">
        <f t="shared" ca="1" si="69"/>
        <v>3</v>
      </c>
      <c r="AW90" s="48">
        <f t="shared" ca="1" si="69"/>
        <v>2</v>
      </c>
      <c r="AX90" s="48">
        <f t="shared" ca="1" si="69"/>
        <v>2</v>
      </c>
      <c r="AY90" s="48">
        <f t="shared" ca="1" si="69"/>
        <v>2</v>
      </c>
      <c r="AZ90" s="48">
        <f t="shared" ca="1" si="69"/>
        <v>2</v>
      </c>
      <c r="BA90" s="48">
        <f t="shared" ca="1" si="69"/>
        <v>3</v>
      </c>
      <c r="BB90" s="48">
        <f t="shared" ca="1" si="69"/>
        <v>3</v>
      </c>
      <c r="BC90" s="48">
        <f t="shared" ca="1" si="69"/>
        <v>2</v>
      </c>
      <c r="BD90" s="48">
        <f t="shared" ca="1" si="70"/>
        <v>3</v>
      </c>
      <c r="BE90" s="48">
        <f t="shared" ca="1" si="70"/>
        <v>3</v>
      </c>
      <c r="BF90" s="48">
        <f t="shared" ca="1" si="70"/>
        <v>2</v>
      </c>
      <c r="BG90" s="48">
        <f t="shared" ca="1" si="70"/>
        <v>2</v>
      </c>
      <c r="BH90" s="48">
        <f t="shared" ca="1" si="70"/>
        <v>2</v>
      </c>
      <c r="BI90" s="48">
        <f t="shared" ca="1" si="70"/>
        <v>3</v>
      </c>
      <c r="BJ90" s="48">
        <f t="shared" ca="1" si="70"/>
        <v>3</v>
      </c>
      <c r="BK90" s="48">
        <f t="shared" ca="1" si="70"/>
        <v>2</v>
      </c>
      <c r="BL90" s="48">
        <f t="shared" ca="1" si="70"/>
        <v>2</v>
      </c>
      <c r="BM90" s="48">
        <f t="shared" ca="1" si="70"/>
        <v>2</v>
      </c>
      <c r="BN90" s="48">
        <f t="shared" ca="1" si="70"/>
        <v>3</v>
      </c>
      <c r="BO90" s="48">
        <f t="shared" ca="1" si="70"/>
        <v>2</v>
      </c>
    </row>
    <row r="91" spans="1:67" x14ac:dyDescent="0.25">
      <c r="A91" s="48">
        <v>90</v>
      </c>
      <c r="B91" s="48">
        <f t="shared" ca="1" si="48"/>
        <v>15</v>
      </c>
      <c r="C91" s="48">
        <f ca="1">SUM($P91:S91)</f>
        <v>9</v>
      </c>
      <c r="D91" s="48">
        <f t="shared" ca="1" si="49"/>
        <v>19</v>
      </c>
      <c r="E91" s="48">
        <f t="shared" ca="1" si="50"/>
        <v>28</v>
      </c>
      <c r="F91" s="48">
        <f t="shared" ca="1" si="51"/>
        <v>38</v>
      </c>
      <c r="G91" s="48">
        <f t="shared" ca="1" si="52"/>
        <v>48</v>
      </c>
      <c r="H91" s="48">
        <f t="shared" ca="1" si="53"/>
        <v>58</v>
      </c>
      <c r="I91" s="48">
        <f t="shared" ca="1" si="54"/>
        <v>68</v>
      </c>
      <c r="J91" s="48">
        <f t="shared" ca="1" si="55"/>
        <v>78</v>
      </c>
      <c r="K91" s="48">
        <f t="shared" ca="1" si="56"/>
        <v>87</v>
      </c>
      <c r="L91" s="48">
        <f t="shared" ca="1" si="57"/>
        <v>97</v>
      </c>
      <c r="M91" s="48">
        <f t="shared" ca="1" si="58"/>
        <v>107</v>
      </c>
      <c r="N91" s="48">
        <f t="shared" ca="1" si="59"/>
        <v>116</v>
      </c>
      <c r="O91" s="48">
        <f t="shared" ca="1" si="60"/>
        <v>125</v>
      </c>
      <c r="P91" s="48">
        <f t="shared" ca="1" si="66"/>
        <v>2</v>
      </c>
      <c r="Q91" s="48">
        <f t="shared" ca="1" si="66"/>
        <v>2</v>
      </c>
      <c r="R91" s="48">
        <f t="shared" ca="1" si="66"/>
        <v>2</v>
      </c>
      <c r="S91" s="48">
        <f t="shared" ca="1" si="66"/>
        <v>3</v>
      </c>
      <c r="T91" s="48">
        <f t="shared" ca="1" si="66"/>
        <v>3</v>
      </c>
      <c r="U91" s="48">
        <f t="shared" ca="1" si="66"/>
        <v>3</v>
      </c>
      <c r="V91" s="48">
        <f t="shared" ca="1" si="66"/>
        <v>2</v>
      </c>
      <c r="W91" s="48">
        <f t="shared" ca="1" si="66"/>
        <v>2</v>
      </c>
      <c r="X91" s="48">
        <f t="shared" ca="1" si="66"/>
        <v>2</v>
      </c>
      <c r="Y91" s="48">
        <f t="shared" ca="1" si="66"/>
        <v>2</v>
      </c>
      <c r="Z91" s="48">
        <f t="shared" ca="1" si="67"/>
        <v>2</v>
      </c>
      <c r="AA91" s="48">
        <f t="shared" ca="1" si="67"/>
        <v>3</v>
      </c>
      <c r="AB91" s="48">
        <f t="shared" ca="1" si="67"/>
        <v>2</v>
      </c>
      <c r="AC91" s="48">
        <f t="shared" ca="1" si="67"/>
        <v>3</v>
      </c>
      <c r="AD91" s="48">
        <f t="shared" ca="1" si="67"/>
        <v>3</v>
      </c>
      <c r="AE91" s="48">
        <f t="shared" ca="1" si="67"/>
        <v>2</v>
      </c>
      <c r="AF91" s="48">
        <f t="shared" ca="1" si="67"/>
        <v>3</v>
      </c>
      <c r="AG91" s="48">
        <f t="shared" ca="1" si="67"/>
        <v>2</v>
      </c>
      <c r="AH91" s="48">
        <f t="shared" ca="1" si="67"/>
        <v>3</v>
      </c>
      <c r="AI91" s="48">
        <f t="shared" ca="1" si="67"/>
        <v>2</v>
      </c>
      <c r="AJ91" s="48">
        <f t="shared" ca="1" si="68"/>
        <v>2</v>
      </c>
      <c r="AK91" s="48">
        <f t="shared" ca="1" si="68"/>
        <v>2</v>
      </c>
      <c r="AL91" s="48">
        <f t="shared" ca="1" si="68"/>
        <v>3</v>
      </c>
      <c r="AM91" s="48">
        <f t="shared" ca="1" si="68"/>
        <v>3</v>
      </c>
      <c r="AN91" s="48">
        <f t="shared" ca="1" si="68"/>
        <v>3</v>
      </c>
      <c r="AO91" s="48">
        <f t="shared" ca="1" si="68"/>
        <v>2</v>
      </c>
      <c r="AP91" s="48">
        <f t="shared" ca="1" si="68"/>
        <v>3</v>
      </c>
      <c r="AQ91" s="48">
        <f t="shared" ca="1" si="68"/>
        <v>2</v>
      </c>
      <c r="AR91" s="48">
        <f t="shared" ca="1" si="68"/>
        <v>3</v>
      </c>
      <c r="AS91" s="48">
        <f t="shared" ca="1" si="68"/>
        <v>3</v>
      </c>
      <c r="AT91" s="48">
        <f t="shared" ca="1" si="69"/>
        <v>2</v>
      </c>
      <c r="AU91" s="48">
        <f t="shared" ca="1" si="69"/>
        <v>2</v>
      </c>
      <c r="AV91" s="48">
        <f t="shared" ca="1" si="69"/>
        <v>3</v>
      </c>
      <c r="AW91" s="48">
        <f t="shared" ca="1" si="69"/>
        <v>2</v>
      </c>
      <c r="AX91" s="48">
        <f t="shared" ca="1" si="69"/>
        <v>2</v>
      </c>
      <c r="AY91" s="48">
        <f t="shared" ca="1" si="69"/>
        <v>2</v>
      </c>
      <c r="AZ91" s="48">
        <f t="shared" ca="1" si="69"/>
        <v>2</v>
      </c>
      <c r="BA91" s="48">
        <f t="shared" ca="1" si="69"/>
        <v>3</v>
      </c>
      <c r="BB91" s="48">
        <f t="shared" ca="1" si="69"/>
        <v>2</v>
      </c>
      <c r="BC91" s="48">
        <f t="shared" ca="1" si="69"/>
        <v>3</v>
      </c>
      <c r="BD91" s="48">
        <f t="shared" ca="1" si="70"/>
        <v>2</v>
      </c>
      <c r="BE91" s="48">
        <f t="shared" ca="1" si="70"/>
        <v>2</v>
      </c>
      <c r="BF91" s="48">
        <f t="shared" ca="1" si="70"/>
        <v>3</v>
      </c>
      <c r="BG91" s="48">
        <f t="shared" ca="1" si="70"/>
        <v>3</v>
      </c>
      <c r="BH91" s="48">
        <f t="shared" ca="1" si="70"/>
        <v>3</v>
      </c>
      <c r="BI91" s="48">
        <f t="shared" ca="1" si="70"/>
        <v>2</v>
      </c>
      <c r="BJ91" s="48">
        <f t="shared" ca="1" si="70"/>
        <v>2</v>
      </c>
      <c r="BK91" s="48">
        <f t="shared" ca="1" si="70"/>
        <v>2</v>
      </c>
      <c r="BL91" s="48">
        <f t="shared" ca="1" si="70"/>
        <v>2</v>
      </c>
      <c r="BM91" s="48">
        <f t="shared" ca="1" si="70"/>
        <v>3</v>
      </c>
      <c r="BN91" s="48">
        <f t="shared" ca="1" si="70"/>
        <v>2</v>
      </c>
      <c r="BO91" s="48">
        <f t="shared" ca="1" si="70"/>
        <v>2</v>
      </c>
    </row>
    <row r="92" spans="1:67" x14ac:dyDescent="0.25">
      <c r="A92" s="48">
        <v>91</v>
      </c>
      <c r="B92" s="48">
        <f t="shared" ca="1" si="48"/>
        <v>12</v>
      </c>
      <c r="C92" s="48">
        <f ca="1">SUM($P92:S92)</f>
        <v>8</v>
      </c>
      <c r="D92" s="48">
        <f t="shared" ca="1" si="49"/>
        <v>16</v>
      </c>
      <c r="E92" s="48">
        <f t="shared" ca="1" si="50"/>
        <v>25</v>
      </c>
      <c r="F92" s="48">
        <f t="shared" ca="1" si="51"/>
        <v>34</v>
      </c>
      <c r="G92" s="48">
        <f t="shared" ca="1" si="52"/>
        <v>44</v>
      </c>
      <c r="H92" s="48">
        <f t="shared" ca="1" si="53"/>
        <v>56</v>
      </c>
      <c r="I92" s="48">
        <f t="shared" ca="1" si="54"/>
        <v>66</v>
      </c>
      <c r="J92" s="48">
        <f t="shared" ca="1" si="55"/>
        <v>76</v>
      </c>
      <c r="K92" s="48">
        <f t="shared" ca="1" si="56"/>
        <v>85</v>
      </c>
      <c r="L92" s="48">
        <f t="shared" ca="1" si="57"/>
        <v>94</v>
      </c>
      <c r="M92" s="48">
        <f t="shared" ca="1" si="58"/>
        <v>104</v>
      </c>
      <c r="N92" s="48">
        <f t="shared" ca="1" si="59"/>
        <v>113</v>
      </c>
      <c r="O92" s="48">
        <f t="shared" ca="1" si="60"/>
        <v>124</v>
      </c>
      <c r="P92" s="48">
        <f t="shared" ref="P92:Y101" ca="1" si="71">MAX(1,IF(SamplesOrEstimateFlag = "Data", INDEX(Samples,RANDBETWEEN(1, TotalCount), 0), RANDBETWEEN(ThroughputLowEstimate,ThroughputHighEstimate)) / RANDBETWEEN(StorySplitRateLowEstimate,StorySplitRateHighEstimate))</f>
        <v>2</v>
      </c>
      <c r="Q92" s="48">
        <f t="shared" ca="1" si="71"/>
        <v>2</v>
      </c>
      <c r="R92" s="48">
        <f t="shared" ca="1" si="71"/>
        <v>2</v>
      </c>
      <c r="S92" s="48">
        <f t="shared" ca="1" si="71"/>
        <v>2</v>
      </c>
      <c r="T92" s="48">
        <f t="shared" ca="1" si="71"/>
        <v>2</v>
      </c>
      <c r="U92" s="48">
        <f t="shared" ca="1" si="71"/>
        <v>2</v>
      </c>
      <c r="V92" s="48">
        <f t="shared" ca="1" si="71"/>
        <v>2</v>
      </c>
      <c r="W92" s="48">
        <f t="shared" ca="1" si="71"/>
        <v>2</v>
      </c>
      <c r="X92" s="48">
        <f t="shared" ca="1" si="71"/>
        <v>3</v>
      </c>
      <c r="Y92" s="48">
        <f t="shared" ca="1" si="71"/>
        <v>2</v>
      </c>
      <c r="Z92" s="48">
        <f t="shared" ref="Z92:AI101" ca="1" si="72">MAX(1,IF(SamplesOrEstimateFlag = "Data", INDEX(Samples,RANDBETWEEN(1, TotalCount), 0), RANDBETWEEN(ThroughputLowEstimate,ThroughputHighEstimate)) / RANDBETWEEN(StorySplitRateLowEstimate,StorySplitRateHighEstimate))</f>
        <v>2</v>
      </c>
      <c r="AA92" s="48">
        <f t="shared" ca="1" si="72"/>
        <v>2</v>
      </c>
      <c r="AB92" s="48">
        <f t="shared" ca="1" si="72"/>
        <v>2</v>
      </c>
      <c r="AC92" s="48">
        <f t="shared" ca="1" si="72"/>
        <v>2</v>
      </c>
      <c r="AD92" s="48">
        <f t="shared" ca="1" si="72"/>
        <v>2</v>
      </c>
      <c r="AE92" s="48">
        <f t="shared" ca="1" si="72"/>
        <v>3</v>
      </c>
      <c r="AF92" s="48">
        <f t="shared" ca="1" si="72"/>
        <v>3</v>
      </c>
      <c r="AG92" s="48">
        <f t="shared" ca="1" si="72"/>
        <v>2</v>
      </c>
      <c r="AH92" s="48">
        <f t="shared" ca="1" si="72"/>
        <v>3</v>
      </c>
      <c r="AI92" s="48">
        <f t="shared" ca="1" si="72"/>
        <v>2</v>
      </c>
      <c r="AJ92" s="48">
        <f t="shared" ref="AJ92:AS101" ca="1" si="73">MAX(1,IF(SamplesOrEstimateFlag = "Data", INDEX(Samples,RANDBETWEEN(1, TotalCount), 0), RANDBETWEEN(ThroughputLowEstimate,ThroughputHighEstimate)) / RANDBETWEEN(StorySplitRateLowEstimate,StorySplitRateHighEstimate))</f>
        <v>3</v>
      </c>
      <c r="AK92" s="48">
        <f t="shared" ca="1" si="73"/>
        <v>3</v>
      </c>
      <c r="AL92" s="48">
        <f t="shared" ca="1" si="73"/>
        <v>3</v>
      </c>
      <c r="AM92" s="48">
        <f t="shared" ca="1" si="73"/>
        <v>3</v>
      </c>
      <c r="AN92" s="48">
        <f t="shared" ca="1" si="73"/>
        <v>3</v>
      </c>
      <c r="AO92" s="48">
        <f t="shared" ca="1" si="73"/>
        <v>2</v>
      </c>
      <c r="AP92" s="48">
        <f t="shared" ca="1" si="73"/>
        <v>3</v>
      </c>
      <c r="AQ92" s="48">
        <f t="shared" ca="1" si="73"/>
        <v>2</v>
      </c>
      <c r="AR92" s="48">
        <f t="shared" ca="1" si="73"/>
        <v>2</v>
      </c>
      <c r="AS92" s="48">
        <f t="shared" ca="1" si="73"/>
        <v>2</v>
      </c>
      <c r="AT92" s="48">
        <f t="shared" ref="AT92:BC101" ca="1" si="74">MAX(1,IF(SamplesOrEstimateFlag = "Data", INDEX(Samples,RANDBETWEEN(1, TotalCount), 0), RANDBETWEEN(ThroughputLowEstimate,ThroughputHighEstimate)) / RANDBETWEEN(StorySplitRateLowEstimate,StorySplitRateHighEstimate))</f>
        <v>3</v>
      </c>
      <c r="AU92" s="48">
        <f t="shared" ca="1" si="74"/>
        <v>3</v>
      </c>
      <c r="AV92" s="48">
        <f t="shared" ca="1" si="74"/>
        <v>2</v>
      </c>
      <c r="AW92" s="48">
        <f t="shared" ca="1" si="74"/>
        <v>2</v>
      </c>
      <c r="AX92" s="48">
        <f t="shared" ca="1" si="74"/>
        <v>3</v>
      </c>
      <c r="AY92" s="48">
        <f t="shared" ca="1" si="74"/>
        <v>2</v>
      </c>
      <c r="AZ92" s="48">
        <f t="shared" ca="1" si="74"/>
        <v>2</v>
      </c>
      <c r="BA92" s="48">
        <f t="shared" ca="1" si="74"/>
        <v>2</v>
      </c>
      <c r="BB92" s="48">
        <f t="shared" ca="1" si="74"/>
        <v>2</v>
      </c>
      <c r="BC92" s="48">
        <f t="shared" ca="1" si="74"/>
        <v>3</v>
      </c>
      <c r="BD92" s="48">
        <f t="shared" ref="BD92:BO101" ca="1" si="75">MAX(1,IF(SamplesOrEstimateFlag = "Data", INDEX(Samples,RANDBETWEEN(1, TotalCount), 0), RANDBETWEEN(ThroughputLowEstimate,ThroughputHighEstimate)) / RANDBETWEEN(StorySplitRateLowEstimate,StorySplitRateHighEstimate))</f>
        <v>3</v>
      </c>
      <c r="BE92" s="48">
        <f t="shared" ca="1" si="75"/>
        <v>2</v>
      </c>
      <c r="BF92" s="48">
        <f t="shared" ca="1" si="75"/>
        <v>2</v>
      </c>
      <c r="BG92" s="48">
        <f t="shared" ca="1" si="75"/>
        <v>3</v>
      </c>
      <c r="BH92" s="48">
        <f t="shared" ca="1" si="75"/>
        <v>3</v>
      </c>
      <c r="BI92" s="48">
        <f t="shared" ca="1" si="75"/>
        <v>2</v>
      </c>
      <c r="BJ92" s="48">
        <f t="shared" ca="1" si="75"/>
        <v>2</v>
      </c>
      <c r="BK92" s="48">
        <f t="shared" ca="1" si="75"/>
        <v>2</v>
      </c>
      <c r="BL92" s="48">
        <f t="shared" ca="1" si="75"/>
        <v>3</v>
      </c>
      <c r="BM92" s="48">
        <f t="shared" ca="1" si="75"/>
        <v>3</v>
      </c>
      <c r="BN92" s="48">
        <f t="shared" ca="1" si="75"/>
        <v>2</v>
      </c>
      <c r="BO92" s="48">
        <f t="shared" ca="1" si="75"/>
        <v>3</v>
      </c>
    </row>
    <row r="93" spans="1:67" x14ac:dyDescent="0.25">
      <c r="A93" s="48">
        <v>92</v>
      </c>
      <c r="B93" s="48">
        <f t="shared" ca="1" si="48"/>
        <v>14</v>
      </c>
      <c r="C93" s="48">
        <f ca="1">SUM($P93:S93)</f>
        <v>9</v>
      </c>
      <c r="D93" s="48">
        <f t="shared" ca="1" si="49"/>
        <v>18</v>
      </c>
      <c r="E93" s="48">
        <f t="shared" ca="1" si="50"/>
        <v>27</v>
      </c>
      <c r="F93" s="48">
        <f t="shared" ca="1" si="51"/>
        <v>36</v>
      </c>
      <c r="G93" s="48">
        <f t="shared" ca="1" si="52"/>
        <v>46</v>
      </c>
      <c r="H93" s="48">
        <f t="shared" ca="1" si="53"/>
        <v>56</v>
      </c>
      <c r="I93" s="48">
        <f t="shared" ca="1" si="54"/>
        <v>64</v>
      </c>
      <c r="J93" s="48">
        <f t="shared" ca="1" si="55"/>
        <v>75</v>
      </c>
      <c r="K93" s="48">
        <f t="shared" ca="1" si="56"/>
        <v>85</v>
      </c>
      <c r="L93" s="48">
        <f t="shared" ca="1" si="57"/>
        <v>95</v>
      </c>
      <c r="M93" s="48">
        <f t="shared" ca="1" si="58"/>
        <v>106</v>
      </c>
      <c r="N93" s="48">
        <f t="shared" ca="1" si="59"/>
        <v>115</v>
      </c>
      <c r="O93" s="48">
        <f t="shared" ca="1" si="60"/>
        <v>126</v>
      </c>
      <c r="P93" s="48">
        <f t="shared" ca="1" si="71"/>
        <v>2</v>
      </c>
      <c r="Q93" s="48">
        <f t="shared" ca="1" si="71"/>
        <v>3</v>
      </c>
      <c r="R93" s="48">
        <f t="shared" ca="1" si="71"/>
        <v>2</v>
      </c>
      <c r="S93" s="48">
        <f t="shared" ca="1" si="71"/>
        <v>2</v>
      </c>
      <c r="T93" s="48">
        <f t="shared" ca="1" si="71"/>
        <v>3</v>
      </c>
      <c r="U93" s="48">
        <f t="shared" ca="1" si="71"/>
        <v>2</v>
      </c>
      <c r="V93" s="48">
        <f t="shared" ca="1" si="71"/>
        <v>2</v>
      </c>
      <c r="W93" s="48">
        <f t="shared" ca="1" si="71"/>
        <v>2</v>
      </c>
      <c r="X93" s="48">
        <f t="shared" ca="1" si="71"/>
        <v>2</v>
      </c>
      <c r="Y93" s="48">
        <f t="shared" ca="1" si="71"/>
        <v>2</v>
      </c>
      <c r="Z93" s="48">
        <f t="shared" ca="1" si="72"/>
        <v>2</v>
      </c>
      <c r="AA93" s="48">
        <f t="shared" ca="1" si="72"/>
        <v>3</v>
      </c>
      <c r="AB93" s="48">
        <f t="shared" ca="1" si="72"/>
        <v>2</v>
      </c>
      <c r="AC93" s="48">
        <f t="shared" ca="1" si="72"/>
        <v>3</v>
      </c>
      <c r="AD93" s="48">
        <f t="shared" ca="1" si="72"/>
        <v>2</v>
      </c>
      <c r="AE93" s="48">
        <f t="shared" ca="1" si="72"/>
        <v>2</v>
      </c>
      <c r="AF93" s="48">
        <f t="shared" ca="1" si="72"/>
        <v>2</v>
      </c>
      <c r="AG93" s="48">
        <f t="shared" ca="1" si="72"/>
        <v>2</v>
      </c>
      <c r="AH93" s="48">
        <f t="shared" ca="1" si="72"/>
        <v>3</v>
      </c>
      <c r="AI93" s="48">
        <f t="shared" ca="1" si="72"/>
        <v>3</v>
      </c>
      <c r="AJ93" s="48">
        <f t="shared" ca="1" si="73"/>
        <v>2</v>
      </c>
      <c r="AK93" s="48">
        <f t="shared" ca="1" si="73"/>
        <v>3</v>
      </c>
      <c r="AL93" s="48">
        <f t="shared" ca="1" si="73"/>
        <v>3</v>
      </c>
      <c r="AM93" s="48">
        <f t="shared" ca="1" si="73"/>
        <v>2</v>
      </c>
      <c r="AN93" s="48">
        <f t="shared" ca="1" si="73"/>
        <v>2</v>
      </c>
      <c r="AO93" s="48">
        <f t="shared" ca="1" si="73"/>
        <v>2</v>
      </c>
      <c r="AP93" s="48">
        <f t="shared" ca="1" si="73"/>
        <v>2</v>
      </c>
      <c r="AQ93" s="48">
        <f t="shared" ca="1" si="73"/>
        <v>2</v>
      </c>
      <c r="AR93" s="48">
        <f t="shared" ca="1" si="73"/>
        <v>2</v>
      </c>
      <c r="AS93" s="48">
        <f t="shared" ca="1" si="73"/>
        <v>3</v>
      </c>
      <c r="AT93" s="48">
        <f t="shared" ca="1" si="74"/>
        <v>3</v>
      </c>
      <c r="AU93" s="48">
        <f t="shared" ca="1" si="74"/>
        <v>3</v>
      </c>
      <c r="AV93" s="48">
        <f t="shared" ca="1" si="74"/>
        <v>3</v>
      </c>
      <c r="AW93" s="48">
        <f t="shared" ca="1" si="74"/>
        <v>2</v>
      </c>
      <c r="AX93" s="48">
        <f t="shared" ca="1" si="74"/>
        <v>3</v>
      </c>
      <c r="AY93" s="48">
        <f t="shared" ca="1" si="74"/>
        <v>2</v>
      </c>
      <c r="AZ93" s="48">
        <f t="shared" ca="1" si="74"/>
        <v>3</v>
      </c>
      <c r="BA93" s="48">
        <f t="shared" ca="1" si="74"/>
        <v>2</v>
      </c>
      <c r="BB93" s="48">
        <f t="shared" ca="1" si="74"/>
        <v>3</v>
      </c>
      <c r="BC93" s="48">
        <f t="shared" ca="1" si="74"/>
        <v>2</v>
      </c>
      <c r="BD93" s="48">
        <f t="shared" ca="1" si="75"/>
        <v>3</v>
      </c>
      <c r="BE93" s="48">
        <f t="shared" ca="1" si="75"/>
        <v>3</v>
      </c>
      <c r="BF93" s="48">
        <f t="shared" ca="1" si="75"/>
        <v>2</v>
      </c>
      <c r="BG93" s="48">
        <f t="shared" ca="1" si="75"/>
        <v>3</v>
      </c>
      <c r="BH93" s="48">
        <f t="shared" ca="1" si="75"/>
        <v>2</v>
      </c>
      <c r="BI93" s="48">
        <f t="shared" ca="1" si="75"/>
        <v>3</v>
      </c>
      <c r="BJ93" s="48">
        <f t="shared" ca="1" si="75"/>
        <v>2</v>
      </c>
      <c r="BK93" s="48">
        <f t="shared" ca="1" si="75"/>
        <v>2</v>
      </c>
      <c r="BL93" s="48">
        <f t="shared" ca="1" si="75"/>
        <v>2</v>
      </c>
      <c r="BM93" s="48">
        <f t="shared" ca="1" si="75"/>
        <v>3</v>
      </c>
      <c r="BN93" s="48">
        <f t="shared" ca="1" si="75"/>
        <v>3</v>
      </c>
      <c r="BO93" s="48">
        <f t="shared" ca="1" si="75"/>
        <v>3</v>
      </c>
    </row>
    <row r="94" spans="1:67" x14ac:dyDescent="0.25">
      <c r="A94" s="48">
        <v>93</v>
      </c>
      <c r="B94" s="48">
        <f t="shared" ca="1" si="48"/>
        <v>15</v>
      </c>
      <c r="C94" s="48">
        <f ca="1">SUM($P94:S94)</f>
        <v>11</v>
      </c>
      <c r="D94" s="48">
        <f t="shared" ca="1" si="49"/>
        <v>20</v>
      </c>
      <c r="E94" s="48">
        <f t="shared" ca="1" si="50"/>
        <v>30</v>
      </c>
      <c r="F94" s="48">
        <f t="shared" ca="1" si="51"/>
        <v>39</v>
      </c>
      <c r="G94" s="48">
        <f t="shared" ca="1" si="52"/>
        <v>48</v>
      </c>
      <c r="H94" s="48">
        <f t="shared" ca="1" si="53"/>
        <v>58</v>
      </c>
      <c r="I94" s="48">
        <f t="shared" ca="1" si="54"/>
        <v>67</v>
      </c>
      <c r="J94" s="48">
        <f t="shared" ca="1" si="55"/>
        <v>78</v>
      </c>
      <c r="K94" s="48">
        <f t="shared" ca="1" si="56"/>
        <v>88</v>
      </c>
      <c r="L94" s="48">
        <f t="shared" ca="1" si="57"/>
        <v>98</v>
      </c>
      <c r="M94" s="48">
        <f t="shared" ca="1" si="58"/>
        <v>108</v>
      </c>
      <c r="N94" s="48">
        <f t="shared" ca="1" si="59"/>
        <v>116</v>
      </c>
      <c r="O94" s="48">
        <f t="shared" ca="1" si="60"/>
        <v>127</v>
      </c>
      <c r="P94" s="48">
        <f t="shared" ca="1" si="71"/>
        <v>3</v>
      </c>
      <c r="Q94" s="48">
        <f t="shared" ca="1" si="71"/>
        <v>2</v>
      </c>
      <c r="R94" s="48">
        <f t="shared" ca="1" si="71"/>
        <v>3</v>
      </c>
      <c r="S94" s="48">
        <f t="shared" ca="1" si="71"/>
        <v>3</v>
      </c>
      <c r="T94" s="48">
        <f t="shared" ca="1" si="71"/>
        <v>2</v>
      </c>
      <c r="U94" s="48">
        <f t="shared" ca="1" si="71"/>
        <v>2</v>
      </c>
      <c r="V94" s="48">
        <f t="shared" ca="1" si="71"/>
        <v>3</v>
      </c>
      <c r="W94" s="48">
        <f t="shared" ca="1" si="71"/>
        <v>2</v>
      </c>
      <c r="X94" s="48">
        <f t="shared" ca="1" si="71"/>
        <v>3</v>
      </c>
      <c r="Y94" s="48">
        <f t="shared" ca="1" si="71"/>
        <v>2</v>
      </c>
      <c r="Z94" s="48">
        <f t="shared" ca="1" si="72"/>
        <v>2</v>
      </c>
      <c r="AA94" s="48">
        <f t="shared" ca="1" si="72"/>
        <v>3</v>
      </c>
      <c r="AB94" s="48">
        <f t="shared" ca="1" si="72"/>
        <v>3</v>
      </c>
      <c r="AC94" s="48">
        <f t="shared" ca="1" si="72"/>
        <v>2</v>
      </c>
      <c r="AD94" s="48">
        <f t="shared" ca="1" si="72"/>
        <v>2</v>
      </c>
      <c r="AE94" s="48">
        <f t="shared" ca="1" si="72"/>
        <v>2</v>
      </c>
      <c r="AF94" s="48">
        <f t="shared" ca="1" si="72"/>
        <v>2</v>
      </c>
      <c r="AG94" s="48">
        <f t="shared" ca="1" si="72"/>
        <v>3</v>
      </c>
      <c r="AH94" s="48">
        <f t="shared" ca="1" si="72"/>
        <v>2</v>
      </c>
      <c r="AI94" s="48">
        <f t="shared" ca="1" si="72"/>
        <v>2</v>
      </c>
      <c r="AJ94" s="48">
        <f t="shared" ca="1" si="73"/>
        <v>2</v>
      </c>
      <c r="AK94" s="48">
        <f t="shared" ca="1" si="73"/>
        <v>3</v>
      </c>
      <c r="AL94" s="48">
        <f t="shared" ca="1" si="73"/>
        <v>2</v>
      </c>
      <c r="AM94" s="48">
        <f t="shared" ca="1" si="73"/>
        <v>3</v>
      </c>
      <c r="AN94" s="48">
        <f t="shared" ca="1" si="73"/>
        <v>3</v>
      </c>
      <c r="AO94" s="48">
        <f t="shared" ca="1" si="73"/>
        <v>2</v>
      </c>
      <c r="AP94" s="48">
        <f t="shared" ca="1" si="73"/>
        <v>2</v>
      </c>
      <c r="AQ94" s="48">
        <f t="shared" ca="1" si="73"/>
        <v>2</v>
      </c>
      <c r="AR94" s="48">
        <f t="shared" ca="1" si="73"/>
        <v>3</v>
      </c>
      <c r="AS94" s="48">
        <f t="shared" ca="1" si="73"/>
        <v>3</v>
      </c>
      <c r="AT94" s="48">
        <f t="shared" ca="1" si="74"/>
        <v>3</v>
      </c>
      <c r="AU94" s="48">
        <f t="shared" ca="1" si="74"/>
        <v>2</v>
      </c>
      <c r="AV94" s="48">
        <f t="shared" ca="1" si="74"/>
        <v>2</v>
      </c>
      <c r="AW94" s="48">
        <f t="shared" ca="1" si="74"/>
        <v>2</v>
      </c>
      <c r="AX94" s="48">
        <f t="shared" ca="1" si="74"/>
        <v>3</v>
      </c>
      <c r="AY94" s="48">
        <f t="shared" ca="1" si="74"/>
        <v>3</v>
      </c>
      <c r="AZ94" s="48">
        <f t="shared" ca="1" si="74"/>
        <v>3</v>
      </c>
      <c r="BA94" s="48">
        <f t="shared" ca="1" si="74"/>
        <v>2</v>
      </c>
      <c r="BB94" s="48">
        <f t="shared" ca="1" si="74"/>
        <v>3</v>
      </c>
      <c r="BC94" s="48">
        <f t="shared" ca="1" si="74"/>
        <v>2</v>
      </c>
      <c r="BD94" s="48">
        <f t="shared" ca="1" si="75"/>
        <v>2</v>
      </c>
      <c r="BE94" s="48">
        <f t="shared" ca="1" si="75"/>
        <v>3</v>
      </c>
      <c r="BF94" s="48">
        <f t="shared" ca="1" si="75"/>
        <v>2</v>
      </c>
      <c r="BG94" s="48">
        <f t="shared" ca="1" si="75"/>
        <v>3</v>
      </c>
      <c r="BH94" s="48">
        <f t="shared" ca="1" si="75"/>
        <v>2</v>
      </c>
      <c r="BI94" s="48">
        <f t="shared" ca="1" si="75"/>
        <v>2</v>
      </c>
      <c r="BJ94" s="48">
        <f t="shared" ca="1" si="75"/>
        <v>2</v>
      </c>
      <c r="BK94" s="48">
        <f t="shared" ca="1" si="75"/>
        <v>2</v>
      </c>
      <c r="BL94" s="48">
        <f t="shared" ca="1" si="75"/>
        <v>3</v>
      </c>
      <c r="BM94" s="48">
        <f t="shared" ca="1" si="75"/>
        <v>3</v>
      </c>
      <c r="BN94" s="48">
        <f t="shared" ca="1" si="75"/>
        <v>3</v>
      </c>
      <c r="BO94" s="48">
        <f t="shared" ca="1" si="75"/>
        <v>2</v>
      </c>
    </row>
    <row r="95" spans="1:67" x14ac:dyDescent="0.25">
      <c r="A95" s="48">
        <v>94</v>
      </c>
      <c r="B95" s="48">
        <f t="shared" ca="1" si="48"/>
        <v>15</v>
      </c>
      <c r="C95" s="48">
        <f ca="1">SUM($P95:S95)</f>
        <v>10</v>
      </c>
      <c r="D95" s="48">
        <f t="shared" ca="1" si="49"/>
        <v>21</v>
      </c>
      <c r="E95" s="48">
        <f t="shared" ca="1" si="50"/>
        <v>31</v>
      </c>
      <c r="F95" s="48">
        <f t="shared" ca="1" si="51"/>
        <v>42</v>
      </c>
      <c r="G95" s="48">
        <f t="shared" ca="1" si="52"/>
        <v>53</v>
      </c>
      <c r="H95" s="48">
        <f t="shared" ca="1" si="53"/>
        <v>62</v>
      </c>
      <c r="I95" s="48">
        <f t="shared" ca="1" si="54"/>
        <v>71</v>
      </c>
      <c r="J95" s="48">
        <f t="shared" ca="1" si="55"/>
        <v>82</v>
      </c>
      <c r="K95" s="48">
        <f t="shared" ca="1" si="56"/>
        <v>91</v>
      </c>
      <c r="L95" s="48">
        <f t="shared" ca="1" si="57"/>
        <v>101</v>
      </c>
      <c r="M95" s="48">
        <f t="shared" ca="1" si="58"/>
        <v>112</v>
      </c>
      <c r="N95" s="48">
        <f t="shared" ca="1" si="59"/>
        <v>121</v>
      </c>
      <c r="O95" s="48">
        <f t="shared" ca="1" si="60"/>
        <v>132</v>
      </c>
      <c r="P95" s="48">
        <f t="shared" ca="1" si="71"/>
        <v>3</v>
      </c>
      <c r="Q95" s="48">
        <f t="shared" ca="1" si="71"/>
        <v>3</v>
      </c>
      <c r="R95" s="48">
        <f t="shared" ca="1" si="71"/>
        <v>2</v>
      </c>
      <c r="S95" s="48">
        <f t="shared" ca="1" si="71"/>
        <v>2</v>
      </c>
      <c r="T95" s="48">
        <f t="shared" ca="1" si="71"/>
        <v>3</v>
      </c>
      <c r="U95" s="48">
        <f t="shared" ca="1" si="71"/>
        <v>2</v>
      </c>
      <c r="V95" s="48">
        <f t="shared" ca="1" si="71"/>
        <v>3</v>
      </c>
      <c r="W95" s="48">
        <f t="shared" ca="1" si="71"/>
        <v>3</v>
      </c>
      <c r="X95" s="48">
        <f t="shared" ca="1" si="71"/>
        <v>3</v>
      </c>
      <c r="Y95" s="48">
        <f t="shared" ca="1" si="71"/>
        <v>2</v>
      </c>
      <c r="Z95" s="48">
        <f t="shared" ca="1" si="72"/>
        <v>2</v>
      </c>
      <c r="AA95" s="48">
        <f t="shared" ca="1" si="72"/>
        <v>3</v>
      </c>
      <c r="AB95" s="48">
        <f t="shared" ca="1" si="72"/>
        <v>3</v>
      </c>
      <c r="AC95" s="48">
        <f t="shared" ca="1" si="72"/>
        <v>3</v>
      </c>
      <c r="AD95" s="48">
        <f t="shared" ca="1" si="72"/>
        <v>3</v>
      </c>
      <c r="AE95" s="48">
        <f t="shared" ca="1" si="72"/>
        <v>2</v>
      </c>
      <c r="AF95" s="48">
        <f t="shared" ca="1" si="72"/>
        <v>3</v>
      </c>
      <c r="AG95" s="48">
        <f t="shared" ca="1" si="72"/>
        <v>3</v>
      </c>
      <c r="AH95" s="48">
        <f t="shared" ca="1" si="72"/>
        <v>2</v>
      </c>
      <c r="AI95" s="48">
        <f t="shared" ca="1" si="72"/>
        <v>3</v>
      </c>
      <c r="AJ95" s="48">
        <f t="shared" ca="1" si="73"/>
        <v>2</v>
      </c>
      <c r="AK95" s="48">
        <f t="shared" ca="1" si="73"/>
        <v>3</v>
      </c>
      <c r="AL95" s="48">
        <f t="shared" ca="1" si="73"/>
        <v>2</v>
      </c>
      <c r="AM95" s="48">
        <f t="shared" ca="1" si="73"/>
        <v>2</v>
      </c>
      <c r="AN95" s="48">
        <f t="shared" ca="1" si="73"/>
        <v>2</v>
      </c>
      <c r="AO95" s="48">
        <f t="shared" ca="1" si="73"/>
        <v>2</v>
      </c>
      <c r="AP95" s="48">
        <f t="shared" ca="1" si="73"/>
        <v>2</v>
      </c>
      <c r="AQ95" s="48">
        <f t="shared" ca="1" si="73"/>
        <v>3</v>
      </c>
      <c r="AR95" s="48">
        <f t="shared" ca="1" si="73"/>
        <v>2</v>
      </c>
      <c r="AS95" s="48">
        <f t="shared" ca="1" si="73"/>
        <v>3</v>
      </c>
      <c r="AT95" s="48">
        <f t="shared" ca="1" si="74"/>
        <v>3</v>
      </c>
      <c r="AU95" s="48">
        <f t="shared" ca="1" si="74"/>
        <v>3</v>
      </c>
      <c r="AV95" s="48">
        <f t="shared" ca="1" si="74"/>
        <v>2</v>
      </c>
      <c r="AW95" s="48">
        <f t="shared" ca="1" si="74"/>
        <v>2</v>
      </c>
      <c r="AX95" s="48">
        <f t="shared" ca="1" si="74"/>
        <v>2</v>
      </c>
      <c r="AY95" s="48">
        <f t="shared" ca="1" si="74"/>
        <v>3</v>
      </c>
      <c r="AZ95" s="48">
        <f t="shared" ca="1" si="74"/>
        <v>2</v>
      </c>
      <c r="BA95" s="48">
        <f t="shared" ca="1" si="74"/>
        <v>2</v>
      </c>
      <c r="BB95" s="48">
        <f t="shared" ca="1" si="74"/>
        <v>3</v>
      </c>
      <c r="BC95" s="48">
        <f t="shared" ca="1" si="74"/>
        <v>3</v>
      </c>
      <c r="BD95" s="48">
        <f t="shared" ca="1" si="75"/>
        <v>3</v>
      </c>
      <c r="BE95" s="48">
        <f t="shared" ca="1" si="75"/>
        <v>3</v>
      </c>
      <c r="BF95" s="48">
        <f t="shared" ca="1" si="75"/>
        <v>3</v>
      </c>
      <c r="BG95" s="48">
        <f t="shared" ca="1" si="75"/>
        <v>2</v>
      </c>
      <c r="BH95" s="48">
        <f t="shared" ca="1" si="75"/>
        <v>2</v>
      </c>
      <c r="BI95" s="48">
        <f t="shared" ca="1" si="75"/>
        <v>2</v>
      </c>
      <c r="BJ95" s="48">
        <f t="shared" ca="1" si="75"/>
        <v>3</v>
      </c>
      <c r="BK95" s="48">
        <f t="shared" ca="1" si="75"/>
        <v>2</v>
      </c>
      <c r="BL95" s="48">
        <f t="shared" ca="1" si="75"/>
        <v>3</v>
      </c>
      <c r="BM95" s="48">
        <f t="shared" ca="1" si="75"/>
        <v>2</v>
      </c>
      <c r="BN95" s="48">
        <f t="shared" ca="1" si="75"/>
        <v>3</v>
      </c>
      <c r="BO95" s="48">
        <f t="shared" ca="1" si="75"/>
        <v>3</v>
      </c>
    </row>
    <row r="96" spans="1:67" x14ac:dyDescent="0.25">
      <c r="A96" s="48">
        <v>95</v>
      </c>
      <c r="B96" s="48">
        <f t="shared" ca="1" si="48"/>
        <v>14</v>
      </c>
      <c r="C96" s="48">
        <f ca="1">SUM($P96:S96)</f>
        <v>8</v>
      </c>
      <c r="D96" s="48">
        <f t="shared" ca="1" si="49"/>
        <v>19</v>
      </c>
      <c r="E96" s="48">
        <f t="shared" ca="1" si="50"/>
        <v>27</v>
      </c>
      <c r="F96" s="48">
        <f t="shared" ca="1" si="51"/>
        <v>37</v>
      </c>
      <c r="G96" s="48">
        <f t="shared" ca="1" si="52"/>
        <v>48</v>
      </c>
      <c r="H96" s="48">
        <f t="shared" ca="1" si="53"/>
        <v>57</v>
      </c>
      <c r="I96" s="48">
        <f t="shared" ca="1" si="54"/>
        <v>66</v>
      </c>
      <c r="J96" s="48">
        <f t="shared" ca="1" si="55"/>
        <v>76</v>
      </c>
      <c r="K96" s="48">
        <f t="shared" ca="1" si="56"/>
        <v>85</v>
      </c>
      <c r="L96" s="48">
        <f t="shared" ca="1" si="57"/>
        <v>94</v>
      </c>
      <c r="M96" s="48">
        <f t="shared" ca="1" si="58"/>
        <v>104</v>
      </c>
      <c r="N96" s="48">
        <f t="shared" ca="1" si="59"/>
        <v>115</v>
      </c>
      <c r="O96" s="48">
        <f t="shared" ca="1" si="60"/>
        <v>124</v>
      </c>
      <c r="P96" s="48">
        <f t="shared" ca="1" si="71"/>
        <v>2</v>
      </c>
      <c r="Q96" s="48">
        <f t="shared" ca="1" si="71"/>
        <v>2</v>
      </c>
      <c r="R96" s="48">
        <f t="shared" ca="1" si="71"/>
        <v>2</v>
      </c>
      <c r="S96" s="48">
        <f t="shared" ca="1" si="71"/>
        <v>2</v>
      </c>
      <c r="T96" s="48">
        <f t="shared" ca="1" si="71"/>
        <v>3</v>
      </c>
      <c r="U96" s="48">
        <f t="shared" ca="1" si="71"/>
        <v>3</v>
      </c>
      <c r="V96" s="48">
        <f t="shared" ca="1" si="71"/>
        <v>2</v>
      </c>
      <c r="W96" s="48">
        <f t="shared" ca="1" si="71"/>
        <v>3</v>
      </c>
      <c r="X96" s="48">
        <f t="shared" ca="1" si="71"/>
        <v>2</v>
      </c>
      <c r="Y96" s="48">
        <f t="shared" ca="1" si="71"/>
        <v>2</v>
      </c>
      <c r="Z96" s="48">
        <f t="shared" ca="1" si="72"/>
        <v>2</v>
      </c>
      <c r="AA96" s="48">
        <f t="shared" ca="1" si="72"/>
        <v>2</v>
      </c>
      <c r="AB96" s="48">
        <f t="shared" ca="1" si="72"/>
        <v>3</v>
      </c>
      <c r="AC96" s="48">
        <f t="shared" ca="1" si="72"/>
        <v>2</v>
      </c>
      <c r="AD96" s="48">
        <f t="shared" ca="1" si="72"/>
        <v>3</v>
      </c>
      <c r="AE96" s="48">
        <f t="shared" ca="1" si="72"/>
        <v>2</v>
      </c>
      <c r="AF96" s="48">
        <f t="shared" ca="1" si="72"/>
        <v>2</v>
      </c>
      <c r="AG96" s="48">
        <f t="shared" ca="1" si="72"/>
        <v>3</v>
      </c>
      <c r="AH96" s="48">
        <f t="shared" ca="1" si="72"/>
        <v>3</v>
      </c>
      <c r="AI96" s="48">
        <f t="shared" ca="1" si="72"/>
        <v>3</v>
      </c>
      <c r="AJ96" s="48">
        <f t="shared" ca="1" si="73"/>
        <v>2</v>
      </c>
      <c r="AK96" s="48">
        <f t="shared" ca="1" si="73"/>
        <v>3</v>
      </c>
      <c r="AL96" s="48">
        <f t="shared" ca="1" si="73"/>
        <v>2</v>
      </c>
      <c r="AM96" s="48">
        <f t="shared" ca="1" si="73"/>
        <v>2</v>
      </c>
      <c r="AN96" s="48">
        <f t="shared" ca="1" si="73"/>
        <v>2</v>
      </c>
      <c r="AO96" s="48">
        <f t="shared" ca="1" si="73"/>
        <v>2</v>
      </c>
      <c r="AP96" s="48">
        <f t="shared" ca="1" si="73"/>
        <v>2</v>
      </c>
      <c r="AQ96" s="48">
        <f t="shared" ca="1" si="73"/>
        <v>3</v>
      </c>
      <c r="AR96" s="48">
        <f t="shared" ca="1" si="73"/>
        <v>3</v>
      </c>
      <c r="AS96" s="48">
        <f t="shared" ca="1" si="73"/>
        <v>3</v>
      </c>
      <c r="AT96" s="48">
        <f t="shared" ca="1" si="74"/>
        <v>2</v>
      </c>
      <c r="AU96" s="48">
        <f t="shared" ca="1" si="74"/>
        <v>2</v>
      </c>
      <c r="AV96" s="48">
        <f t="shared" ca="1" si="74"/>
        <v>3</v>
      </c>
      <c r="AW96" s="48">
        <f t="shared" ca="1" si="74"/>
        <v>2</v>
      </c>
      <c r="AX96" s="48">
        <f t="shared" ca="1" si="74"/>
        <v>2</v>
      </c>
      <c r="AY96" s="48">
        <f t="shared" ca="1" si="74"/>
        <v>2</v>
      </c>
      <c r="AZ96" s="48">
        <f t="shared" ca="1" si="74"/>
        <v>2</v>
      </c>
      <c r="BA96" s="48">
        <f t="shared" ca="1" si="74"/>
        <v>2</v>
      </c>
      <c r="BB96" s="48">
        <f t="shared" ca="1" si="74"/>
        <v>2</v>
      </c>
      <c r="BC96" s="48">
        <f t="shared" ca="1" si="74"/>
        <v>3</v>
      </c>
      <c r="BD96" s="48">
        <f t="shared" ca="1" si="75"/>
        <v>2</v>
      </c>
      <c r="BE96" s="48">
        <f t="shared" ca="1" si="75"/>
        <v>3</v>
      </c>
      <c r="BF96" s="48">
        <f t="shared" ca="1" si="75"/>
        <v>3</v>
      </c>
      <c r="BG96" s="48">
        <f t="shared" ca="1" si="75"/>
        <v>2</v>
      </c>
      <c r="BH96" s="48">
        <f t="shared" ca="1" si="75"/>
        <v>3</v>
      </c>
      <c r="BI96" s="48">
        <f t="shared" ca="1" si="75"/>
        <v>3</v>
      </c>
      <c r="BJ96" s="48">
        <f t="shared" ca="1" si="75"/>
        <v>2</v>
      </c>
      <c r="BK96" s="48">
        <f t="shared" ca="1" si="75"/>
        <v>3</v>
      </c>
      <c r="BL96" s="48">
        <f t="shared" ca="1" si="75"/>
        <v>2</v>
      </c>
      <c r="BM96" s="48">
        <f t="shared" ca="1" si="75"/>
        <v>3</v>
      </c>
      <c r="BN96" s="48">
        <f t="shared" ca="1" si="75"/>
        <v>2</v>
      </c>
      <c r="BO96" s="48">
        <f t="shared" ca="1" si="75"/>
        <v>2</v>
      </c>
    </row>
    <row r="97" spans="1:67" x14ac:dyDescent="0.25">
      <c r="A97" s="48">
        <v>96</v>
      </c>
      <c r="B97" s="48">
        <f t="shared" ca="1" si="48"/>
        <v>16</v>
      </c>
      <c r="C97" s="48">
        <f ca="1">SUM($P97:S97)</f>
        <v>11</v>
      </c>
      <c r="D97" s="48">
        <f t="shared" ca="1" si="49"/>
        <v>22</v>
      </c>
      <c r="E97" s="48">
        <f t="shared" ca="1" si="50"/>
        <v>31</v>
      </c>
      <c r="F97" s="48">
        <f t="shared" ca="1" si="51"/>
        <v>40</v>
      </c>
      <c r="G97" s="48">
        <f t="shared" ca="1" si="52"/>
        <v>52</v>
      </c>
      <c r="H97" s="48">
        <f t="shared" ca="1" si="53"/>
        <v>63</v>
      </c>
      <c r="I97" s="48">
        <f t="shared" ca="1" si="54"/>
        <v>73</v>
      </c>
      <c r="J97" s="48">
        <f t="shared" ca="1" si="55"/>
        <v>83</v>
      </c>
      <c r="K97" s="48">
        <f t="shared" ca="1" si="56"/>
        <v>94</v>
      </c>
      <c r="L97" s="48">
        <f t="shared" ca="1" si="57"/>
        <v>105</v>
      </c>
      <c r="M97" s="48">
        <f t="shared" ca="1" si="58"/>
        <v>115</v>
      </c>
      <c r="N97" s="48">
        <f t="shared" ca="1" si="59"/>
        <v>125</v>
      </c>
      <c r="O97" s="48">
        <f t="shared" ca="1" si="60"/>
        <v>136</v>
      </c>
      <c r="P97" s="48">
        <f t="shared" ca="1" si="71"/>
        <v>3</v>
      </c>
      <c r="Q97" s="48">
        <f t="shared" ca="1" si="71"/>
        <v>3</v>
      </c>
      <c r="R97" s="48">
        <f t="shared" ca="1" si="71"/>
        <v>3</v>
      </c>
      <c r="S97" s="48">
        <f t="shared" ca="1" si="71"/>
        <v>2</v>
      </c>
      <c r="T97" s="48">
        <f t="shared" ca="1" si="71"/>
        <v>3</v>
      </c>
      <c r="U97" s="48">
        <f t="shared" ca="1" si="71"/>
        <v>2</v>
      </c>
      <c r="V97" s="48">
        <f t="shared" ca="1" si="71"/>
        <v>3</v>
      </c>
      <c r="W97" s="48">
        <f t="shared" ca="1" si="71"/>
        <v>3</v>
      </c>
      <c r="X97" s="48">
        <f t="shared" ca="1" si="71"/>
        <v>2</v>
      </c>
      <c r="Y97" s="48">
        <f t="shared" ca="1" si="71"/>
        <v>3</v>
      </c>
      <c r="Z97" s="48">
        <f t="shared" ca="1" si="72"/>
        <v>2</v>
      </c>
      <c r="AA97" s="48">
        <f t="shared" ca="1" si="72"/>
        <v>2</v>
      </c>
      <c r="AB97" s="48">
        <f t="shared" ca="1" si="72"/>
        <v>2</v>
      </c>
      <c r="AC97" s="48">
        <f t="shared" ca="1" si="72"/>
        <v>3</v>
      </c>
      <c r="AD97" s="48">
        <f t="shared" ca="1" si="72"/>
        <v>2</v>
      </c>
      <c r="AE97" s="48">
        <f t="shared" ca="1" si="72"/>
        <v>2</v>
      </c>
      <c r="AF97" s="48">
        <f t="shared" ca="1" si="72"/>
        <v>3</v>
      </c>
      <c r="AG97" s="48">
        <f t="shared" ca="1" si="72"/>
        <v>3</v>
      </c>
      <c r="AH97" s="48">
        <f t="shared" ca="1" si="72"/>
        <v>3</v>
      </c>
      <c r="AI97" s="48">
        <f t="shared" ca="1" si="72"/>
        <v>3</v>
      </c>
      <c r="AJ97" s="48">
        <f t="shared" ca="1" si="73"/>
        <v>3</v>
      </c>
      <c r="AK97" s="48">
        <f t="shared" ca="1" si="73"/>
        <v>3</v>
      </c>
      <c r="AL97" s="48">
        <f t="shared" ca="1" si="73"/>
        <v>2</v>
      </c>
      <c r="AM97" s="48">
        <f t="shared" ca="1" si="73"/>
        <v>3</v>
      </c>
      <c r="AN97" s="48">
        <f t="shared" ca="1" si="73"/>
        <v>2</v>
      </c>
      <c r="AO97" s="48">
        <f t="shared" ca="1" si="73"/>
        <v>3</v>
      </c>
      <c r="AP97" s="48">
        <f t="shared" ca="1" si="73"/>
        <v>3</v>
      </c>
      <c r="AQ97" s="48">
        <f t="shared" ca="1" si="73"/>
        <v>2</v>
      </c>
      <c r="AR97" s="48">
        <f t="shared" ca="1" si="73"/>
        <v>3</v>
      </c>
      <c r="AS97" s="48">
        <f t="shared" ca="1" si="73"/>
        <v>2</v>
      </c>
      <c r="AT97" s="48">
        <f t="shared" ca="1" si="74"/>
        <v>2</v>
      </c>
      <c r="AU97" s="48">
        <f t="shared" ca="1" si="74"/>
        <v>3</v>
      </c>
      <c r="AV97" s="48">
        <f t="shared" ca="1" si="74"/>
        <v>2</v>
      </c>
      <c r="AW97" s="48">
        <f t="shared" ca="1" si="74"/>
        <v>3</v>
      </c>
      <c r="AX97" s="48">
        <f t="shared" ca="1" si="74"/>
        <v>3</v>
      </c>
      <c r="AY97" s="48">
        <f t="shared" ca="1" si="74"/>
        <v>3</v>
      </c>
      <c r="AZ97" s="48">
        <f t="shared" ca="1" si="74"/>
        <v>3</v>
      </c>
      <c r="BA97" s="48">
        <f t="shared" ca="1" si="74"/>
        <v>3</v>
      </c>
      <c r="BB97" s="48">
        <f t="shared" ca="1" si="74"/>
        <v>3</v>
      </c>
      <c r="BC97" s="48">
        <f t="shared" ca="1" si="74"/>
        <v>2</v>
      </c>
      <c r="BD97" s="48">
        <f t="shared" ca="1" si="75"/>
        <v>2</v>
      </c>
      <c r="BE97" s="48">
        <f t="shared" ca="1" si="75"/>
        <v>3</v>
      </c>
      <c r="BF97" s="48">
        <f t="shared" ca="1" si="75"/>
        <v>2</v>
      </c>
      <c r="BG97" s="48">
        <f t="shared" ca="1" si="75"/>
        <v>3</v>
      </c>
      <c r="BH97" s="48">
        <f t="shared" ca="1" si="75"/>
        <v>2</v>
      </c>
      <c r="BI97" s="48">
        <f t="shared" ca="1" si="75"/>
        <v>3</v>
      </c>
      <c r="BJ97" s="48">
        <f t="shared" ca="1" si="75"/>
        <v>3</v>
      </c>
      <c r="BK97" s="48">
        <f t="shared" ca="1" si="75"/>
        <v>2</v>
      </c>
      <c r="BL97" s="48">
        <f t="shared" ca="1" si="75"/>
        <v>3</v>
      </c>
      <c r="BM97" s="48">
        <f t="shared" ca="1" si="75"/>
        <v>2</v>
      </c>
      <c r="BN97" s="48">
        <f t="shared" ca="1" si="75"/>
        <v>3</v>
      </c>
      <c r="BO97" s="48">
        <f t="shared" ca="1" si="75"/>
        <v>3</v>
      </c>
    </row>
    <row r="98" spans="1:67" x14ac:dyDescent="0.25">
      <c r="A98" s="48">
        <v>97</v>
      </c>
      <c r="B98" s="48">
        <f t="shared" ca="1" si="48"/>
        <v>14</v>
      </c>
      <c r="C98" s="48">
        <f ca="1">SUM($P98:S98)</f>
        <v>9</v>
      </c>
      <c r="D98" s="48">
        <f t="shared" ca="1" si="49"/>
        <v>20</v>
      </c>
      <c r="E98" s="48">
        <f t="shared" ca="1" si="50"/>
        <v>29</v>
      </c>
      <c r="F98" s="48">
        <f t="shared" ca="1" si="51"/>
        <v>39</v>
      </c>
      <c r="G98" s="48">
        <f t="shared" ca="1" si="52"/>
        <v>48</v>
      </c>
      <c r="H98" s="48">
        <f t="shared" ca="1" si="53"/>
        <v>59</v>
      </c>
      <c r="I98" s="48">
        <f t="shared" ca="1" si="54"/>
        <v>67</v>
      </c>
      <c r="J98" s="48">
        <f t="shared" ca="1" si="55"/>
        <v>77</v>
      </c>
      <c r="K98" s="48">
        <f t="shared" ca="1" si="56"/>
        <v>88</v>
      </c>
      <c r="L98" s="48">
        <f t="shared" ca="1" si="57"/>
        <v>97</v>
      </c>
      <c r="M98" s="48">
        <f t="shared" ca="1" si="58"/>
        <v>107</v>
      </c>
      <c r="N98" s="48">
        <f t="shared" ca="1" si="59"/>
        <v>117</v>
      </c>
      <c r="O98" s="48">
        <f t="shared" ca="1" si="60"/>
        <v>128</v>
      </c>
      <c r="P98" s="48">
        <f t="shared" ca="1" si="71"/>
        <v>2</v>
      </c>
      <c r="Q98" s="48">
        <f t="shared" ca="1" si="71"/>
        <v>2</v>
      </c>
      <c r="R98" s="48">
        <f t="shared" ca="1" si="71"/>
        <v>3</v>
      </c>
      <c r="S98" s="48">
        <f t="shared" ca="1" si="71"/>
        <v>2</v>
      </c>
      <c r="T98" s="48">
        <f t="shared" ca="1" si="71"/>
        <v>2</v>
      </c>
      <c r="U98" s="48">
        <f t="shared" ca="1" si="71"/>
        <v>3</v>
      </c>
      <c r="V98" s="48">
        <f t="shared" ca="1" si="71"/>
        <v>3</v>
      </c>
      <c r="W98" s="48">
        <f t="shared" ca="1" si="71"/>
        <v>3</v>
      </c>
      <c r="X98" s="48">
        <f t="shared" ca="1" si="71"/>
        <v>2</v>
      </c>
      <c r="Y98" s="48">
        <f t="shared" ca="1" si="71"/>
        <v>2</v>
      </c>
      <c r="Z98" s="48">
        <f t="shared" ca="1" si="72"/>
        <v>2</v>
      </c>
      <c r="AA98" s="48">
        <f t="shared" ca="1" si="72"/>
        <v>3</v>
      </c>
      <c r="AB98" s="48">
        <f t="shared" ca="1" si="72"/>
        <v>2</v>
      </c>
      <c r="AC98" s="48">
        <f t="shared" ca="1" si="72"/>
        <v>2</v>
      </c>
      <c r="AD98" s="48">
        <f t="shared" ca="1" si="72"/>
        <v>3</v>
      </c>
      <c r="AE98" s="48">
        <f t="shared" ca="1" si="72"/>
        <v>3</v>
      </c>
      <c r="AF98" s="48">
        <f t="shared" ca="1" si="72"/>
        <v>2</v>
      </c>
      <c r="AG98" s="48">
        <f t="shared" ca="1" si="72"/>
        <v>2</v>
      </c>
      <c r="AH98" s="48">
        <f t="shared" ca="1" si="72"/>
        <v>2</v>
      </c>
      <c r="AI98" s="48">
        <f t="shared" ca="1" si="72"/>
        <v>3</v>
      </c>
      <c r="AJ98" s="48">
        <f t="shared" ca="1" si="73"/>
        <v>2</v>
      </c>
      <c r="AK98" s="48">
        <f t="shared" ca="1" si="73"/>
        <v>3</v>
      </c>
      <c r="AL98" s="48">
        <f t="shared" ca="1" si="73"/>
        <v>3</v>
      </c>
      <c r="AM98" s="48">
        <f t="shared" ca="1" si="73"/>
        <v>3</v>
      </c>
      <c r="AN98" s="48">
        <f t="shared" ca="1" si="73"/>
        <v>2</v>
      </c>
      <c r="AO98" s="48">
        <f t="shared" ca="1" si="73"/>
        <v>2</v>
      </c>
      <c r="AP98" s="48">
        <f t="shared" ca="1" si="73"/>
        <v>2</v>
      </c>
      <c r="AQ98" s="48">
        <f t="shared" ca="1" si="73"/>
        <v>2</v>
      </c>
      <c r="AR98" s="48">
        <f t="shared" ca="1" si="73"/>
        <v>2</v>
      </c>
      <c r="AS98" s="48">
        <f t="shared" ca="1" si="73"/>
        <v>3</v>
      </c>
      <c r="AT98" s="48">
        <f t="shared" ca="1" si="74"/>
        <v>3</v>
      </c>
      <c r="AU98" s="48">
        <f t="shared" ca="1" si="74"/>
        <v>2</v>
      </c>
      <c r="AV98" s="48">
        <f t="shared" ca="1" si="74"/>
        <v>3</v>
      </c>
      <c r="AW98" s="48">
        <f t="shared" ca="1" si="74"/>
        <v>3</v>
      </c>
      <c r="AX98" s="48">
        <f t="shared" ca="1" si="74"/>
        <v>2</v>
      </c>
      <c r="AY98" s="48">
        <f t="shared" ca="1" si="74"/>
        <v>3</v>
      </c>
      <c r="AZ98" s="48">
        <f t="shared" ca="1" si="74"/>
        <v>2</v>
      </c>
      <c r="BA98" s="48">
        <f t="shared" ca="1" si="74"/>
        <v>2</v>
      </c>
      <c r="BB98" s="48">
        <f t="shared" ca="1" si="74"/>
        <v>3</v>
      </c>
      <c r="BC98" s="48">
        <f t="shared" ca="1" si="74"/>
        <v>2</v>
      </c>
      <c r="BD98" s="48">
        <f t="shared" ca="1" si="75"/>
        <v>2</v>
      </c>
      <c r="BE98" s="48">
        <f t="shared" ca="1" si="75"/>
        <v>2</v>
      </c>
      <c r="BF98" s="48">
        <f t="shared" ca="1" si="75"/>
        <v>3</v>
      </c>
      <c r="BG98" s="48">
        <f t="shared" ca="1" si="75"/>
        <v>3</v>
      </c>
      <c r="BH98" s="48">
        <f t="shared" ca="1" si="75"/>
        <v>3</v>
      </c>
      <c r="BI98" s="48">
        <f t="shared" ca="1" si="75"/>
        <v>2</v>
      </c>
      <c r="BJ98" s="48">
        <f t="shared" ca="1" si="75"/>
        <v>3</v>
      </c>
      <c r="BK98" s="48">
        <f t="shared" ca="1" si="75"/>
        <v>2</v>
      </c>
      <c r="BL98" s="48">
        <f t="shared" ca="1" si="75"/>
        <v>2</v>
      </c>
      <c r="BM98" s="48">
        <f t="shared" ca="1" si="75"/>
        <v>3</v>
      </c>
      <c r="BN98" s="48">
        <f t="shared" ca="1" si="75"/>
        <v>3</v>
      </c>
      <c r="BO98" s="48">
        <f t="shared" ca="1" si="75"/>
        <v>3</v>
      </c>
    </row>
    <row r="99" spans="1:67" x14ac:dyDescent="0.25">
      <c r="A99" s="48">
        <v>98</v>
      </c>
      <c r="B99" s="48">
        <f t="shared" ca="1" si="48"/>
        <v>15</v>
      </c>
      <c r="C99" s="48">
        <f ca="1">SUM($P99:S99)</f>
        <v>10</v>
      </c>
      <c r="D99" s="48">
        <f t="shared" ca="1" si="49"/>
        <v>20</v>
      </c>
      <c r="E99" s="48">
        <f t="shared" ca="1" si="50"/>
        <v>28</v>
      </c>
      <c r="F99" s="48">
        <f t="shared" ca="1" si="51"/>
        <v>39</v>
      </c>
      <c r="G99" s="48">
        <f t="shared" ca="1" si="52"/>
        <v>49</v>
      </c>
      <c r="H99" s="48">
        <f t="shared" ca="1" si="53"/>
        <v>59</v>
      </c>
      <c r="I99" s="48">
        <f t="shared" ca="1" si="54"/>
        <v>71</v>
      </c>
      <c r="J99" s="48">
        <f t="shared" ca="1" si="55"/>
        <v>83</v>
      </c>
      <c r="K99" s="48">
        <f t="shared" ca="1" si="56"/>
        <v>94</v>
      </c>
      <c r="L99" s="48">
        <f t="shared" ca="1" si="57"/>
        <v>106</v>
      </c>
      <c r="M99" s="48">
        <f t="shared" ca="1" si="58"/>
        <v>116</v>
      </c>
      <c r="N99" s="48">
        <f t="shared" ca="1" si="59"/>
        <v>125</v>
      </c>
      <c r="O99" s="48">
        <f t="shared" ca="1" si="60"/>
        <v>134</v>
      </c>
      <c r="P99" s="48">
        <f t="shared" ca="1" si="71"/>
        <v>3</v>
      </c>
      <c r="Q99" s="48">
        <f t="shared" ca="1" si="71"/>
        <v>2</v>
      </c>
      <c r="R99" s="48">
        <f t="shared" ca="1" si="71"/>
        <v>3</v>
      </c>
      <c r="S99" s="48">
        <f t="shared" ca="1" si="71"/>
        <v>2</v>
      </c>
      <c r="T99" s="48">
        <f t="shared" ca="1" si="71"/>
        <v>3</v>
      </c>
      <c r="U99" s="48">
        <f t="shared" ca="1" si="71"/>
        <v>2</v>
      </c>
      <c r="V99" s="48">
        <f t="shared" ca="1" si="71"/>
        <v>2</v>
      </c>
      <c r="W99" s="48">
        <f t="shared" ca="1" si="71"/>
        <v>3</v>
      </c>
      <c r="X99" s="48">
        <f t="shared" ca="1" si="71"/>
        <v>2</v>
      </c>
      <c r="Y99" s="48">
        <f t="shared" ca="1" si="71"/>
        <v>2</v>
      </c>
      <c r="Z99" s="48">
        <f t="shared" ca="1" si="72"/>
        <v>2</v>
      </c>
      <c r="AA99" s="48">
        <f t="shared" ca="1" si="72"/>
        <v>2</v>
      </c>
      <c r="AB99" s="48">
        <f t="shared" ca="1" si="72"/>
        <v>2</v>
      </c>
      <c r="AC99" s="48">
        <f t="shared" ca="1" si="72"/>
        <v>3</v>
      </c>
      <c r="AD99" s="48">
        <f t="shared" ca="1" si="72"/>
        <v>3</v>
      </c>
      <c r="AE99" s="48">
        <f t="shared" ca="1" si="72"/>
        <v>3</v>
      </c>
      <c r="AF99" s="48">
        <f t="shared" ca="1" si="72"/>
        <v>3</v>
      </c>
      <c r="AG99" s="48">
        <f t="shared" ca="1" si="72"/>
        <v>2</v>
      </c>
      <c r="AH99" s="48">
        <f t="shared" ca="1" si="72"/>
        <v>2</v>
      </c>
      <c r="AI99" s="48">
        <f t="shared" ca="1" si="72"/>
        <v>3</v>
      </c>
      <c r="AJ99" s="48">
        <f t="shared" ca="1" si="73"/>
        <v>2</v>
      </c>
      <c r="AK99" s="48">
        <f t="shared" ca="1" si="73"/>
        <v>3</v>
      </c>
      <c r="AL99" s="48">
        <f t="shared" ca="1" si="73"/>
        <v>2</v>
      </c>
      <c r="AM99" s="48">
        <f t="shared" ca="1" si="73"/>
        <v>3</v>
      </c>
      <c r="AN99" s="48">
        <f t="shared" ca="1" si="73"/>
        <v>3</v>
      </c>
      <c r="AO99" s="48">
        <f t="shared" ca="1" si="73"/>
        <v>3</v>
      </c>
      <c r="AP99" s="48">
        <f t="shared" ca="1" si="73"/>
        <v>3</v>
      </c>
      <c r="AQ99" s="48">
        <f t="shared" ca="1" si="73"/>
        <v>3</v>
      </c>
      <c r="AR99" s="48">
        <f t="shared" ca="1" si="73"/>
        <v>3</v>
      </c>
      <c r="AS99" s="48">
        <f t="shared" ca="1" si="73"/>
        <v>3</v>
      </c>
      <c r="AT99" s="48">
        <f t="shared" ca="1" si="74"/>
        <v>3</v>
      </c>
      <c r="AU99" s="48">
        <f t="shared" ca="1" si="74"/>
        <v>3</v>
      </c>
      <c r="AV99" s="48">
        <f t="shared" ca="1" si="74"/>
        <v>3</v>
      </c>
      <c r="AW99" s="48">
        <f t="shared" ca="1" si="74"/>
        <v>3</v>
      </c>
      <c r="AX99" s="48">
        <f t="shared" ca="1" si="74"/>
        <v>2</v>
      </c>
      <c r="AY99" s="48">
        <f t="shared" ca="1" si="74"/>
        <v>3</v>
      </c>
      <c r="AZ99" s="48">
        <f t="shared" ca="1" si="74"/>
        <v>3</v>
      </c>
      <c r="BA99" s="48">
        <f t="shared" ca="1" si="74"/>
        <v>3</v>
      </c>
      <c r="BB99" s="48">
        <f t="shared" ca="1" si="74"/>
        <v>3</v>
      </c>
      <c r="BC99" s="48">
        <f t="shared" ca="1" si="74"/>
        <v>3</v>
      </c>
      <c r="BD99" s="48">
        <f t="shared" ca="1" si="75"/>
        <v>3</v>
      </c>
      <c r="BE99" s="48">
        <f t="shared" ca="1" si="75"/>
        <v>3</v>
      </c>
      <c r="BF99" s="48">
        <f t="shared" ca="1" si="75"/>
        <v>2</v>
      </c>
      <c r="BG99" s="48">
        <f t="shared" ca="1" si="75"/>
        <v>2</v>
      </c>
      <c r="BH99" s="48">
        <f t="shared" ca="1" si="75"/>
        <v>2</v>
      </c>
      <c r="BI99" s="48">
        <f t="shared" ca="1" si="75"/>
        <v>2</v>
      </c>
      <c r="BJ99" s="48">
        <f t="shared" ca="1" si="75"/>
        <v>3</v>
      </c>
      <c r="BK99" s="48">
        <f t="shared" ca="1" si="75"/>
        <v>2</v>
      </c>
      <c r="BL99" s="48">
        <f t="shared" ca="1" si="75"/>
        <v>2</v>
      </c>
      <c r="BM99" s="48">
        <f t="shared" ca="1" si="75"/>
        <v>3</v>
      </c>
      <c r="BN99" s="48">
        <f t="shared" ca="1" si="75"/>
        <v>2</v>
      </c>
      <c r="BO99" s="48">
        <f t="shared" ca="1" si="75"/>
        <v>2</v>
      </c>
    </row>
    <row r="100" spans="1:67" x14ac:dyDescent="0.25">
      <c r="A100" s="48">
        <v>99</v>
      </c>
      <c r="B100" s="48">
        <f t="shared" ca="1" si="48"/>
        <v>14</v>
      </c>
      <c r="C100" s="48">
        <f ca="1">SUM($P100:S100)</f>
        <v>9</v>
      </c>
      <c r="D100" s="48">
        <f t="shared" ca="1" si="49"/>
        <v>20</v>
      </c>
      <c r="E100" s="48">
        <f t="shared" ca="1" si="50"/>
        <v>30</v>
      </c>
      <c r="F100" s="48">
        <f t="shared" ca="1" si="51"/>
        <v>42</v>
      </c>
      <c r="G100" s="48">
        <f t="shared" ca="1" si="52"/>
        <v>52</v>
      </c>
      <c r="H100" s="48">
        <f t="shared" ca="1" si="53"/>
        <v>62</v>
      </c>
      <c r="I100" s="48">
        <f t="shared" ca="1" si="54"/>
        <v>72</v>
      </c>
      <c r="J100" s="48">
        <f t="shared" ca="1" si="55"/>
        <v>82</v>
      </c>
      <c r="K100" s="48">
        <f t="shared" ca="1" si="56"/>
        <v>91</v>
      </c>
      <c r="L100" s="48">
        <f t="shared" ca="1" si="57"/>
        <v>102</v>
      </c>
      <c r="M100" s="48">
        <f t="shared" ca="1" si="58"/>
        <v>112</v>
      </c>
      <c r="N100" s="48">
        <f t="shared" ca="1" si="59"/>
        <v>122</v>
      </c>
      <c r="O100" s="48">
        <f t="shared" ca="1" si="60"/>
        <v>131</v>
      </c>
      <c r="P100" s="48">
        <f t="shared" ca="1" si="71"/>
        <v>3</v>
      </c>
      <c r="Q100" s="48">
        <f t="shared" ca="1" si="71"/>
        <v>2</v>
      </c>
      <c r="R100" s="48">
        <f t="shared" ca="1" si="71"/>
        <v>2</v>
      </c>
      <c r="S100" s="48">
        <f t="shared" ca="1" si="71"/>
        <v>2</v>
      </c>
      <c r="T100" s="48">
        <f t="shared" ca="1" si="71"/>
        <v>3</v>
      </c>
      <c r="U100" s="48">
        <f t="shared" ca="1" si="71"/>
        <v>2</v>
      </c>
      <c r="V100" s="48">
        <f t="shared" ca="1" si="71"/>
        <v>3</v>
      </c>
      <c r="W100" s="48">
        <f t="shared" ca="1" si="71"/>
        <v>3</v>
      </c>
      <c r="X100" s="48">
        <f t="shared" ca="1" si="71"/>
        <v>2</v>
      </c>
      <c r="Y100" s="48">
        <f t="shared" ca="1" si="71"/>
        <v>3</v>
      </c>
      <c r="Z100" s="48">
        <f t="shared" ca="1" si="72"/>
        <v>2</v>
      </c>
      <c r="AA100" s="48">
        <f t="shared" ca="1" si="72"/>
        <v>3</v>
      </c>
      <c r="AB100" s="48">
        <f t="shared" ca="1" si="72"/>
        <v>3</v>
      </c>
      <c r="AC100" s="48">
        <f t="shared" ca="1" si="72"/>
        <v>3</v>
      </c>
      <c r="AD100" s="48">
        <f t="shared" ca="1" si="72"/>
        <v>3</v>
      </c>
      <c r="AE100" s="48">
        <f t="shared" ca="1" si="72"/>
        <v>3</v>
      </c>
      <c r="AF100" s="48">
        <f t="shared" ca="1" si="72"/>
        <v>2</v>
      </c>
      <c r="AG100" s="48">
        <f t="shared" ca="1" si="72"/>
        <v>2</v>
      </c>
      <c r="AH100" s="48">
        <f t="shared" ca="1" si="72"/>
        <v>3</v>
      </c>
      <c r="AI100" s="48">
        <f t="shared" ca="1" si="72"/>
        <v>3</v>
      </c>
      <c r="AJ100" s="48">
        <f t="shared" ca="1" si="73"/>
        <v>2</v>
      </c>
      <c r="AK100" s="48">
        <f t="shared" ca="1" si="73"/>
        <v>2</v>
      </c>
      <c r="AL100" s="48">
        <f t="shared" ca="1" si="73"/>
        <v>3</v>
      </c>
      <c r="AM100" s="48">
        <f t="shared" ca="1" si="73"/>
        <v>3</v>
      </c>
      <c r="AN100" s="48">
        <f t="shared" ca="1" si="73"/>
        <v>3</v>
      </c>
      <c r="AO100" s="48">
        <f t="shared" ca="1" si="73"/>
        <v>2</v>
      </c>
      <c r="AP100" s="48">
        <f t="shared" ca="1" si="73"/>
        <v>2</v>
      </c>
      <c r="AQ100" s="48">
        <f t="shared" ca="1" si="73"/>
        <v>3</v>
      </c>
      <c r="AR100" s="48">
        <f t="shared" ca="1" si="73"/>
        <v>2</v>
      </c>
      <c r="AS100" s="48">
        <f t="shared" ca="1" si="73"/>
        <v>3</v>
      </c>
      <c r="AT100" s="48">
        <f t="shared" ca="1" si="74"/>
        <v>2</v>
      </c>
      <c r="AU100" s="48">
        <f t="shared" ca="1" si="74"/>
        <v>3</v>
      </c>
      <c r="AV100" s="48">
        <f t="shared" ca="1" si="74"/>
        <v>2</v>
      </c>
      <c r="AW100" s="48">
        <f t="shared" ca="1" si="74"/>
        <v>3</v>
      </c>
      <c r="AX100" s="48">
        <f t="shared" ca="1" si="74"/>
        <v>2</v>
      </c>
      <c r="AY100" s="48">
        <f t="shared" ca="1" si="74"/>
        <v>2</v>
      </c>
      <c r="AZ100" s="48">
        <f t="shared" ca="1" si="74"/>
        <v>3</v>
      </c>
      <c r="BA100" s="48">
        <f t="shared" ca="1" si="74"/>
        <v>3</v>
      </c>
      <c r="BB100" s="48">
        <f t="shared" ca="1" si="74"/>
        <v>2</v>
      </c>
      <c r="BC100" s="48">
        <f t="shared" ca="1" si="74"/>
        <v>3</v>
      </c>
      <c r="BD100" s="48">
        <f t="shared" ca="1" si="75"/>
        <v>3</v>
      </c>
      <c r="BE100" s="48">
        <f t="shared" ca="1" si="75"/>
        <v>3</v>
      </c>
      <c r="BF100" s="48">
        <f t="shared" ca="1" si="75"/>
        <v>2</v>
      </c>
      <c r="BG100" s="48">
        <f t="shared" ca="1" si="75"/>
        <v>2</v>
      </c>
      <c r="BH100" s="48">
        <f t="shared" ca="1" si="75"/>
        <v>2</v>
      </c>
      <c r="BI100" s="48">
        <f t="shared" ca="1" si="75"/>
        <v>2</v>
      </c>
      <c r="BJ100" s="48">
        <f t="shared" ca="1" si="75"/>
        <v>3</v>
      </c>
      <c r="BK100" s="48">
        <f t="shared" ca="1" si="75"/>
        <v>3</v>
      </c>
      <c r="BL100" s="48">
        <f t="shared" ca="1" si="75"/>
        <v>2</v>
      </c>
      <c r="BM100" s="48">
        <f t="shared" ca="1" si="75"/>
        <v>2</v>
      </c>
      <c r="BN100" s="48">
        <f t="shared" ca="1" si="75"/>
        <v>3</v>
      </c>
      <c r="BO100" s="48">
        <f t="shared" ca="1" si="75"/>
        <v>2</v>
      </c>
    </row>
    <row r="101" spans="1:67" x14ac:dyDescent="0.25">
      <c r="A101" s="48">
        <v>100</v>
      </c>
      <c r="B101" s="48">
        <f t="shared" ca="1" si="48"/>
        <v>14</v>
      </c>
      <c r="C101" s="48">
        <f ca="1">SUM($P101:S101)</f>
        <v>9</v>
      </c>
      <c r="D101" s="48">
        <f t="shared" ca="1" si="49"/>
        <v>18</v>
      </c>
      <c r="E101" s="48">
        <f t="shared" ca="1" si="50"/>
        <v>29</v>
      </c>
      <c r="F101" s="48">
        <f t="shared" ca="1" si="51"/>
        <v>39</v>
      </c>
      <c r="G101" s="48">
        <f t="shared" ca="1" si="52"/>
        <v>50</v>
      </c>
      <c r="H101" s="48">
        <f t="shared" ca="1" si="53"/>
        <v>59</v>
      </c>
      <c r="I101" s="48">
        <f t="shared" ca="1" si="54"/>
        <v>68</v>
      </c>
      <c r="J101" s="48">
        <f t="shared" ca="1" si="55"/>
        <v>79</v>
      </c>
      <c r="K101" s="48">
        <f t="shared" ca="1" si="56"/>
        <v>90</v>
      </c>
      <c r="L101" s="48">
        <f t="shared" ca="1" si="57"/>
        <v>100</v>
      </c>
      <c r="M101" s="48">
        <f t="shared" ca="1" si="58"/>
        <v>110</v>
      </c>
      <c r="N101" s="48">
        <f t="shared" ca="1" si="59"/>
        <v>119</v>
      </c>
      <c r="O101" s="48">
        <f t="shared" ca="1" si="60"/>
        <v>130</v>
      </c>
      <c r="P101" s="48">
        <f t="shared" ca="1" si="71"/>
        <v>3</v>
      </c>
      <c r="Q101" s="48">
        <f t="shared" ca="1" si="71"/>
        <v>2</v>
      </c>
      <c r="R101" s="48">
        <f t="shared" ca="1" si="71"/>
        <v>2</v>
      </c>
      <c r="S101" s="48">
        <f t="shared" ca="1" si="71"/>
        <v>2</v>
      </c>
      <c r="T101" s="48">
        <f t="shared" ca="1" si="71"/>
        <v>3</v>
      </c>
      <c r="U101" s="48">
        <f t="shared" ca="1" si="71"/>
        <v>2</v>
      </c>
      <c r="V101" s="48">
        <f t="shared" ca="1" si="71"/>
        <v>2</v>
      </c>
      <c r="W101" s="48">
        <f t="shared" ca="1" si="71"/>
        <v>2</v>
      </c>
      <c r="X101" s="48">
        <f t="shared" ca="1" si="71"/>
        <v>3</v>
      </c>
      <c r="Y101" s="48">
        <f t="shared" ca="1" si="71"/>
        <v>2</v>
      </c>
      <c r="Z101" s="48">
        <f t="shared" ca="1" si="72"/>
        <v>3</v>
      </c>
      <c r="AA101" s="48">
        <f t="shared" ca="1" si="72"/>
        <v>3</v>
      </c>
      <c r="AB101" s="48">
        <f t="shared" ca="1" si="72"/>
        <v>3</v>
      </c>
      <c r="AC101" s="48">
        <f t="shared" ca="1" si="72"/>
        <v>2</v>
      </c>
      <c r="AD101" s="48">
        <f t="shared" ca="1" si="72"/>
        <v>2</v>
      </c>
      <c r="AE101" s="48">
        <f t="shared" ca="1" si="72"/>
        <v>3</v>
      </c>
      <c r="AF101" s="48">
        <f t="shared" ca="1" si="72"/>
        <v>2</v>
      </c>
      <c r="AG101" s="48">
        <f t="shared" ca="1" si="72"/>
        <v>3</v>
      </c>
      <c r="AH101" s="48">
        <f t="shared" ca="1" si="72"/>
        <v>3</v>
      </c>
      <c r="AI101" s="48">
        <f t="shared" ca="1" si="72"/>
        <v>3</v>
      </c>
      <c r="AJ101" s="48">
        <f t="shared" ca="1" si="73"/>
        <v>2</v>
      </c>
      <c r="AK101" s="48">
        <f t="shared" ca="1" si="73"/>
        <v>3</v>
      </c>
      <c r="AL101" s="48">
        <f t="shared" ca="1" si="73"/>
        <v>2</v>
      </c>
      <c r="AM101" s="48">
        <f t="shared" ca="1" si="73"/>
        <v>2</v>
      </c>
      <c r="AN101" s="48">
        <f t="shared" ca="1" si="73"/>
        <v>2</v>
      </c>
      <c r="AO101" s="48">
        <f t="shared" ca="1" si="73"/>
        <v>3</v>
      </c>
      <c r="AP101" s="48">
        <f t="shared" ca="1" si="73"/>
        <v>2</v>
      </c>
      <c r="AQ101" s="48">
        <f t="shared" ca="1" si="73"/>
        <v>2</v>
      </c>
      <c r="AR101" s="48">
        <f t="shared" ca="1" si="73"/>
        <v>3</v>
      </c>
      <c r="AS101" s="48">
        <f t="shared" ca="1" si="73"/>
        <v>2</v>
      </c>
      <c r="AT101" s="48">
        <f t="shared" ca="1" si="74"/>
        <v>3</v>
      </c>
      <c r="AU101" s="48">
        <f t="shared" ca="1" si="74"/>
        <v>3</v>
      </c>
      <c r="AV101" s="48">
        <f t="shared" ca="1" si="74"/>
        <v>3</v>
      </c>
      <c r="AW101" s="48">
        <f t="shared" ca="1" si="74"/>
        <v>2</v>
      </c>
      <c r="AX101" s="48">
        <f t="shared" ca="1" si="74"/>
        <v>3</v>
      </c>
      <c r="AY101" s="48">
        <f t="shared" ca="1" si="74"/>
        <v>3</v>
      </c>
      <c r="AZ101" s="48">
        <f t="shared" ca="1" si="74"/>
        <v>3</v>
      </c>
      <c r="BA101" s="48">
        <f t="shared" ca="1" si="74"/>
        <v>3</v>
      </c>
      <c r="BB101" s="48">
        <f t="shared" ca="1" si="74"/>
        <v>2</v>
      </c>
      <c r="BC101" s="48">
        <f t="shared" ca="1" si="74"/>
        <v>2</v>
      </c>
      <c r="BD101" s="48">
        <f t="shared" ca="1" si="75"/>
        <v>2</v>
      </c>
      <c r="BE101" s="48">
        <f t="shared" ca="1" si="75"/>
        <v>3</v>
      </c>
      <c r="BF101" s="48">
        <f t="shared" ca="1" si="75"/>
        <v>2</v>
      </c>
      <c r="BG101" s="48">
        <f t="shared" ca="1" si="75"/>
        <v>3</v>
      </c>
      <c r="BH101" s="48">
        <f t="shared" ca="1" si="75"/>
        <v>3</v>
      </c>
      <c r="BI101" s="48">
        <f t="shared" ca="1" si="75"/>
        <v>2</v>
      </c>
      <c r="BJ101" s="48">
        <f t="shared" ca="1" si="75"/>
        <v>2</v>
      </c>
      <c r="BK101" s="48">
        <f t="shared" ca="1" si="75"/>
        <v>2</v>
      </c>
      <c r="BL101" s="48">
        <f t="shared" ca="1" si="75"/>
        <v>3</v>
      </c>
      <c r="BM101" s="48">
        <f t="shared" ca="1" si="75"/>
        <v>2</v>
      </c>
      <c r="BN101" s="48">
        <f t="shared" ca="1" si="75"/>
        <v>3</v>
      </c>
      <c r="BO101" s="48">
        <f t="shared" ca="1" si="75"/>
        <v>3</v>
      </c>
    </row>
    <row r="102" spans="1:67" x14ac:dyDescent="0.25">
      <c r="A102" s="48">
        <v>101</v>
      </c>
      <c r="B102" s="48">
        <f t="shared" ca="1" si="48"/>
        <v>13</v>
      </c>
      <c r="C102" s="48">
        <f ca="1">SUM($P102:S102)</f>
        <v>9</v>
      </c>
      <c r="D102" s="48">
        <f t="shared" ca="1" si="49"/>
        <v>18</v>
      </c>
      <c r="E102" s="48">
        <f t="shared" ca="1" si="50"/>
        <v>30</v>
      </c>
      <c r="F102" s="48">
        <f t="shared" ca="1" si="51"/>
        <v>42</v>
      </c>
      <c r="G102" s="48">
        <f t="shared" ca="1" si="52"/>
        <v>52</v>
      </c>
      <c r="H102" s="48">
        <f t="shared" ca="1" si="53"/>
        <v>62</v>
      </c>
      <c r="I102" s="48">
        <f t="shared" ca="1" si="54"/>
        <v>72</v>
      </c>
      <c r="J102" s="48">
        <f t="shared" ca="1" si="55"/>
        <v>83</v>
      </c>
      <c r="K102" s="48">
        <f t="shared" ca="1" si="56"/>
        <v>93</v>
      </c>
      <c r="L102" s="48">
        <f t="shared" ca="1" si="57"/>
        <v>103</v>
      </c>
      <c r="M102" s="48">
        <f t="shared" ca="1" si="58"/>
        <v>114</v>
      </c>
      <c r="N102" s="48">
        <f t="shared" ca="1" si="59"/>
        <v>124</v>
      </c>
      <c r="O102" s="48">
        <f t="shared" ca="1" si="60"/>
        <v>134</v>
      </c>
      <c r="P102" s="48">
        <f t="shared" ref="P102:Y111" ca="1" si="76">MAX(1,IF(SamplesOrEstimateFlag = "Data", INDEX(Samples,RANDBETWEEN(1, TotalCount), 0), RANDBETWEEN(ThroughputLowEstimate,ThroughputHighEstimate)) / RANDBETWEEN(StorySplitRateLowEstimate,StorySplitRateHighEstimate))</f>
        <v>2</v>
      </c>
      <c r="Q102" s="48">
        <f t="shared" ca="1" si="76"/>
        <v>3</v>
      </c>
      <c r="R102" s="48">
        <f t="shared" ca="1" si="76"/>
        <v>2</v>
      </c>
      <c r="S102" s="48">
        <f t="shared" ca="1" si="76"/>
        <v>2</v>
      </c>
      <c r="T102" s="48">
        <f t="shared" ca="1" si="76"/>
        <v>2</v>
      </c>
      <c r="U102" s="48">
        <f t="shared" ca="1" si="76"/>
        <v>2</v>
      </c>
      <c r="V102" s="48">
        <f t="shared" ca="1" si="76"/>
        <v>2</v>
      </c>
      <c r="W102" s="48">
        <f t="shared" ca="1" si="76"/>
        <v>3</v>
      </c>
      <c r="X102" s="48">
        <f t="shared" ca="1" si="76"/>
        <v>3</v>
      </c>
      <c r="Y102" s="48">
        <f t="shared" ca="1" si="76"/>
        <v>3</v>
      </c>
      <c r="Z102" s="48">
        <f t="shared" ref="Z102:AI111" ca="1" si="77">MAX(1,IF(SamplesOrEstimateFlag = "Data", INDEX(Samples,RANDBETWEEN(1, TotalCount), 0), RANDBETWEEN(ThroughputLowEstimate,ThroughputHighEstimate)) / RANDBETWEEN(StorySplitRateLowEstimate,StorySplitRateHighEstimate))</f>
        <v>3</v>
      </c>
      <c r="AA102" s="48">
        <f t="shared" ca="1" si="77"/>
        <v>3</v>
      </c>
      <c r="AB102" s="48">
        <f t="shared" ca="1" si="77"/>
        <v>3</v>
      </c>
      <c r="AC102" s="48">
        <f t="shared" ca="1" si="77"/>
        <v>3</v>
      </c>
      <c r="AD102" s="48">
        <f t="shared" ca="1" si="77"/>
        <v>3</v>
      </c>
      <c r="AE102" s="48">
        <f t="shared" ca="1" si="77"/>
        <v>3</v>
      </c>
      <c r="AF102" s="48">
        <f t="shared" ca="1" si="77"/>
        <v>3</v>
      </c>
      <c r="AG102" s="48">
        <f t="shared" ca="1" si="77"/>
        <v>2</v>
      </c>
      <c r="AH102" s="48">
        <f t="shared" ca="1" si="77"/>
        <v>2</v>
      </c>
      <c r="AI102" s="48">
        <f t="shared" ca="1" si="77"/>
        <v>3</v>
      </c>
      <c r="AJ102" s="48">
        <f t="shared" ref="AJ102:AS111" ca="1" si="78">MAX(1,IF(SamplesOrEstimateFlag = "Data", INDEX(Samples,RANDBETWEEN(1, TotalCount), 0), RANDBETWEEN(ThroughputLowEstimate,ThroughputHighEstimate)) / RANDBETWEEN(StorySplitRateLowEstimate,StorySplitRateHighEstimate))</f>
        <v>2</v>
      </c>
      <c r="AK102" s="48">
        <f t="shared" ca="1" si="78"/>
        <v>3</v>
      </c>
      <c r="AL102" s="48">
        <f t="shared" ca="1" si="78"/>
        <v>2</v>
      </c>
      <c r="AM102" s="48">
        <f t="shared" ca="1" si="78"/>
        <v>3</v>
      </c>
      <c r="AN102" s="48">
        <f t="shared" ca="1" si="78"/>
        <v>3</v>
      </c>
      <c r="AO102" s="48">
        <f t="shared" ca="1" si="78"/>
        <v>2</v>
      </c>
      <c r="AP102" s="48">
        <f t="shared" ca="1" si="78"/>
        <v>3</v>
      </c>
      <c r="AQ102" s="48">
        <f t="shared" ca="1" si="78"/>
        <v>2</v>
      </c>
      <c r="AR102" s="48">
        <f t="shared" ca="1" si="78"/>
        <v>2</v>
      </c>
      <c r="AS102" s="48">
        <f t="shared" ca="1" si="78"/>
        <v>3</v>
      </c>
      <c r="AT102" s="48">
        <f t="shared" ref="AT102:BC111" ca="1" si="79">MAX(1,IF(SamplesOrEstimateFlag = "Data", INDEX(Samples,RANDBETWEEN(1, TotalCount), 0), RANDBETWEEN(ThroughputLowEstimate,ThroughputHighEstimate)) / RANDBETWEEN(StorySplitRateLowEstimate,StorySplitRateHighEstimate))</f>
        <v>3</v>
      </c>
      <c r="AU102" s="48">
        <f t="shared" ca="1" si="79"/>
        <v>3</v>
      </c>
      <c r="AV102" s="48">
        <f t="shared" ca="1" si="79"/>
        <v>3</v>
      </c>
      <c r="AW102" s="48">
        <f t="shared" ca="1" si="79"/>
        <v>2</v>
      </c>
      <c r="AX102" s="48">
        <f t="shared" ca="1" si="79"/>
        <v>3</v>
      </c>
      <c r="AY102" s="48">
        <f t="shared" ca="1" si="79"/>
        <v>2</v>
      </c>
      <c r="AZ102" s="48">
        <f t="shared" ca="1" si="79"/>
        <v>3</v>
      </c>
      <c r="BA102" s="48">
        <f t="shared" ca="1" si="79"/>
        <v>2</v>
      </c>
      <c r="BB102" s="48">
        <f t="shared" ca="1" si="79"/>
        <v>2</v>
      </c>
      <c r="BC102" s="48">
        <f t="shared" ca="1" si="79"/>
        <v>3</v>
      </c>
      <c r="BD102" s="48">
        <f t="shared" ref="BD102:BO111" ca="1" si="80">MAX(1,IF(SamplesOrEstimateFlag = "Data", INDEX(Samples,RANDBETWEEN(1, TotalCount), 0), RANDBETWEEN(ThroughputLowEstimate,ThroughputHighEstimate)) / RANDBETWEEN(StorySplitRateLowEstimate,StorySplitRateHighEstimate))</f>
        <v>3</v>
      </c>
      <c r="BE102" s="48">
        <f t="shared" ca="1" si="80"/>
        <v>2</v>
      </c>
      <c r="BF102" s="48">
        <f t="shared" ca="1" si="80"/>
        <v>3</v>
      </c>
      <c r="BG102" s="48">
        <f t="shared" ca="1" si="80"/>
        <v>3</v>
      </c>
      <c r="BH102" s="48">
        <f t="shared" ca="1" si="80"/>
        <v>3</v>
      </c>
      <c r="BI102" s="48">
        <f t="shared" ca="1" si="80"/>
        <v>3</v>
      </c>
      <c r="BJ102" s="48">
        <f t="shared" ca="1" si="80"/>
        <v>2</v>
      </c>
      <c r="BK102" s="48">
        <f t="shared" ca="1" si="80"/>
        <v>2</v>
      </c>
      <c r="BL102" s="48">
        <f t="shared" ca="1" si="80"/>
        <v>2</v>
      </c>
      <c r="BM102" s="48">
        <f t="shared" ca="1" si="80"/>
        <v>3</v>
      </c>
      <c r="BN102" s="48">
        <f t="shared" ca="1" si="80"/>
        <v>2</v>
      </c>
      <c r="BO102" s="48">
        <f t="shared" ca="1" si="80"/>
        <v>3</v>
      </c>
    </row>
    <row r="103" spans="1:67" x14ac:dyDescent="0.25">
      <c r="A103" s="48">
        <v>102</v>
      </c>
      <c r="B103" s="48">
        <f t="shared" ca="1" si="48"/>
        <v>16</v>
      </c>
      <c r="C103" s="48">
        <f ca="1">SUM($P103:S103)</f>
        <v>10</v>
      </c>
      <c r="D103" s="48">
        <f t="shared" ca="1" si="49"/>
        <v>20</v>
      </c>
      <c r="E103" s="48">
        <f t="shared" ca="1" si="50"/>
        <v>30</v>
      </c>
      <c r="F103" s="48">
        <f t="shared" ca="1" si="51"/>
        <v>40</v>
      </c>
      <c r="G103" s="48">
        <f t="shared" ca="1" si="52"/>
        <v>49</v>
      </c>
      <c r="H103" s="48">
        <f t="shared" ca="1" si="53"/>
        <v>60</v>
      </c>
      <c r="I103" s="48">
        <f t="shared" ca="1" si="54"/>
        <v>70</v>
      </c>
      <c r="J103" s="48">
        <f t="shared" ca="1" si="55"/>
        <v>79</v>
      </c>
      <c r="K103" s="48">
        <f t="shared" ca="1" si="56"/>
        <v>89</v>
      </c>
      <c r="L103" s="48">
        <f t="shared" ca="1" si="57"/>
        <v>99</v>
      </c>
      <c r="M103" s="48">
        <f t="shared" ca="1" si="58"/>
        <v>109</v>
      </c>
      <c r="N103" s="48">
        <f t="shared" ca="1" si="59"/>
        <v>118</v>
      </c>
      <c r="O103" s="48">
        <f t="shared" ca="1" si="60"/>
        <v>127</v>
      </c>
      <c r="P103" s="48">
        <f t="shared" ca="1" si="76"/>
        <v>2</v>
      </c>
      <c r="Q103" s="48">
        <f t="shared" ca="1" si="76"/>
        <v>3</v>
      </c>
      <c r="R103" s="48">
        <f t="shared" ca="1" si="76"/>
        <v>3</v>
      </c>
      <c r="S103" s="48">
        <f t="shared" ca="1" si="76"/>
        <v>2</v>
      </c>
      <c r="T103" s="48">
        <f t="shared" ca="1" si="76"/>
        <v>3</v>
      </c>
      <c r="U103" s="48">
        <f t="shared" ca="1" si="76"/>
        <v>3</v>
      </c>
      <c r="V103" s="48">
        <f t="shared" ca="1" si="76"/>
        <v>2</v>
      </c>
      <c r="W103" s="48">
        <f t="shared" ca="1" si="76"/>
        <v>2</v>
      </c>
      <c r="X103" s="48">
        <f t="shared" ca="1" si="76"/>
        <v>2</v>
      </c>
      <c r="Y103" s="48">
        <f t="shared" ca="1" si="76"/>
        <v>2</v>
      </c>
      <c r="Z103" s="48">
        <f t="shared" ca="1" si="77"/>
        <v>3</v>
      </c>
      <c r="AA103" s="48">
        <f t="shared" ca="1" si="77"/>
        <v>3</v>
      </c>
      <c r="AB103" s="48">
        <f t="shared" ca="1" si="77"/>
        <v>3</v>
      </c>
      <c r="AC103" s="48">
        <f t="shared" ca="1" si="77"/>
        <v>2</v>
      </c>
      <c r="AD103" s="48">
        <f t="shared" ca="1" si="77"/>
        <v>3</v>
      </c>
      <c r="AE103" s="48">
        <f t="shared" ca="1" si="77"/>
        <v>2</v>
      </c>
      <c r="AF103" s="48">
        <f t="shared" ca="1" si="77"/>
        <v>2</v>
      </c>
      <c r="AG103" s="48">
        <f t="shared" ca="1" si="77"/>
        <v>3</v>
      </c>
      <c r="AH103" s="48">
        <f t="shared" ca="1" si="77"/>
        <v>2</v>
      </c>
      <c r="AI103" s="48">
        <f t="shared" ca="1" si="77"/>
        <v>2</v>
      </c>
      <c r="AJ103" s="48">
        <f t="shared" ca="1" si="78"/>
        <v>3</v>
      </c>
      <c r="AK103" s="48">
        <f t="shared" ca="1" si="78"/>
        <v>2</v>
      </c>
      <c r="AL103" s="48">
        <f t="shared" ca="1" si="78"/>
        <v>3</v>
      </c>
      <c r="AM103" s="48">
        <f t="shared" ca="1" si="78"/>
        <v>3</v>
      </c>
      <c r="AN103" s="48">
        <f t="shared" ca="1" si="78"/>
        <v>3</v>
      </c>
      <c r="AO103" s="48">
        <f t="shared" ca="1" si="78"/>
        <v>3</v>
      </c>
      <c r="AP103" s="48">
        <f t="shared" ca="1" si="78"/>
        <v>2</v>
      </c>
      <c r="AQ103" s="48">
        <f t="shared" ca="1" si="78"/>
        <v>2</v>
      </c>
      <c r="AR103" s="48">
        <f t="shared" ca="1" si="78"/>
        <v>2</v>
      </c>
      <c r="AS103" s="48">
        <f t="shared" ca="1" si="78"/>
        <v>2</v>
      </c>
      <c r="AT103" s="48">
        <f t="shared" ca="1" si="79"/>
        <v>3</v>
      </c>
      <c r="AU103" s="48">
        <f t="shared" ca="1" si="79"/>
        <v>2</v>
      </c>
      <c r="AV103" s="48">
        <f t="shared" ca="1" si="79"/>
        <v>2</v>
      </c>
      <c r="AW103" s="48">
        <f t="shared" ca="1" si="79"/>
        <v>3</v>
      </c>
      <c r="AX103" s="48">
        <f t="shared" ca="1" si="79"/>
        <v>3</v>
      </c>
      <c r="AY103" s="48">
        <f t="shared" ca="1" si="79"/>
        <v>2</v>
      </c>
      <c r="AZ103" s="48">
        <f t="shared" ca="1" si="79"/>
        <v>2</v>
      </c>
      <c r="BA103" s="48">
        <f t="shared" ca="1" si="79"/>
        <v>3</v>
      </c>
      <c r="BB103" s="48">
        <f t="shared" ca="1" si="79"/>
        <v>3</v>
      </c>
      <c r="BC103" s="48">
        <f t="shared" ca="1" si="79"/>
        <v>2</v>
      </c>
      <c r="BD103" s="48">
        <f t="shared" ca="1" si="80"/>
        <v>2</v>
      </c>
      <c r="BE103" s="48">
        <f t="shared" ca="1" si="80"/>
        <v>2</v>
      </c>
      <c r="BF103" s="48">
        <f t="shared" ca="1" si="80"/>
        <v>3</v>
      </c>
      <c r="BG103" s="48">
        <f t="shared" ca="1" si="80"/>
        <v>3</v>
      </c>
      <c r="BH103" s="48">
        <f t="shared" ca="1" si="80"/>
        <v>2</v>
      </c>
      <c r="BI103" s="48">
        <f t="shared" ca="1" si="80"/>
        <v>2</v>
      </c>
      <c r="BJ103" s="48">
        <f t="shared" ca="1" si="80"/>
        <v>3</v>
      </c>
      <c r="BK103" s="48">
        <f t="shared" ca="1" si="80"/>
        <v>2</v>
      </c>
      <c r="BL103" s="48">
        <f t="shared" ca="1" si="80"/>
        <v>2</v>
      </c>
      <c r="BM103" s="48">
        <f t="shared" ca="1" si="80"/>
        <v>2</v>
      </c>
      <c r="BN103" s="48">
        <f t="shared" ca="1" si="80"/>
        <v>2</v>
      </c>
      <c r="BO103" s="48">
        <f t="shared" ca="1" si="80"/>
        <v>3</v>
      </c>
    </row>
    <row r="104" spans="1:67" x14ac:dyDescent="0.25">
      <c r="A104" s="48">
        <v>103</v>
      </c>
      <c r="B104" s="48">
        <f t="shared" ca="1" si="48"/>
        <v>14</v>
      </c>
      <c r="C104" s="48">
        <f ca="1">SUM($P104:S104)</f>
        <v>9</v>
      </c>
      <c r="D104" s="48">
        <f t="shared" ca="1" si="49"/>
        <v>20</v>
      </c>
      <c r="E104" s="48">
        <f t="shared" ca="1" si="50"/>
        <v>29</v>
      </c>
      <c r="F104" s="48">
        <f t="shared" ca="1" si="51"/>
        <v>39</v>
      </c>
      <c r="G104" s="48">
        <f t="shared" ca="1" si="52"/>
        <v>49</v>
      </c>
      <c r="H104" s="48">
        <f t="shared" ca="1" si="53"/>
        <v>61</v>
      </c>
      <c r="I104" s="48">
        <f t="shared" ca="1" si="54"/>
        <v>72</v>
      </c>
      <c r="J104" s="48">
        <f t="shared" ca="1" si="55"/>
        <v>83</v>
      </c>
      <c r="K104" s="48">
        <f t="shared" ca="1" si="56"/>
        <v>93</v>
      </c>
      <c r="L104" s="48">
        <f t="shared" ca="1" si="57"/>
        <v>104</v>
      </c>
      <c r="M104" s="48">
        <f t="shared" ca="1" si="58"/>
        <v>114</v>
      </c>
      <c r="N104" s="48">
        <f t="shared" ca="1" si="59"/>
        <v>124</v>
      </c>
      <c r="O104" s="48">
        <f t="shared" ca="1" si="60"/>
        <v>133</v>
      </c>
      <c r="P104" s="48">
        <f t="shared" ca="1" si="76"/>
        <v>2</v>
      </c>
      <c r="Q104" s="48">
        <f t="shared" ca="1" si="76"/>
        <v>2</v>
      </c>
      <c r="R104" s="48">
        <f t="shared" ca="1" si="76"/>
        <v>3</v>
      </c>
      <c r="S104" s="48">
        <f t="shared" ca="1" si="76"/>
        <v>2</v>
      </c>
      <c r="T104" s="48">
        <f t="shared" ca="1" si="76"/>
        <v>2</v>
      </c>
      <c r="U104" s="48">
        <f t="shared" ca="1" si="76"/>
        <v>3</v>
      </c>
      <c r="V104" s="48">
        <f t="shared" ca="1" si="76"/>
        <v>3</v>
      </c>
      <c r="W104" s="48">
        <f t="shared" ca="1" si="76"/>
        <v>3</v>
      </c>
      <c r="X104" s="48">
        <f t="shared" ca="1" si="76"/>
        <v>2</v>
      </c>
      <c r="Y104" s="48">
        <f t="shared" ca="1" si="76"/>
        <v>3</v>
      </c>
      <c r="Z104" s="48">
        <f t="shared" ca="1" si="77"/>
        <v>2</v>
      </c>
      <c r="AA104" s="48">
        <f t="shared" ca="1" si="77"/>
        <v>2</v>
      </c>
      <c r="AB104" s="48">
        <f t="shared" ca="1" si="77"/>
        <v>3</v>
      </c>
      <c r="AC104" s="48">
        <f t="shared" ca="1" si="77"/>
        <v>2</v>
      </c>
      <c r="AD104" s="48">
        <f t="shared" ca="1" si="77"/>
        <v>2</v>
      </c>
      <c r="AE104" s="48">
        <f t="shared" ca="1" si="77"/>
        <v>3</v>
      </c>
      <c r="AF104" s="48">
        <f t="shared" ca="1" si="77"/>
        <v>2</v>
      </c>
      <c r="AG104" s="48">
        <f t="shared" ca="1" si="77"/>
        <v>3</v>
      </c>
      <c r="AH104" s="48">
        <f t="shared" ca="1" si="77"/>
        <v>2</v>
      </c>
      <c r="AI104" s="48">
        <f t="shared" ca="1" si="77"/>
        <v>3</v>
      </c>
      <c r="AJ104" s="48">
        <f t="shared" ca="1" si="78"/>
        <v>3</v>
      </c>
      <c r="AK104" s="48">
        <f t="shared" ca="1" si="78"/>
        <v>3</v>
      </c>
      <c r="AL104" s="48">
        <f t="shared" ca="1" si="78"/>
        <v>3</v>
      </c>
      <c r="AM104" s="48">
        <f t="shared" ca="1" si="78"/>
        <v>3</v>
      </c>
      <c r="AN104" s="48">
        <f t="shared" ca="1" si="78"/>
        <v>3</v>
      </c>
      <c r="AO104" s="48">
        <f t="shared" ca="1" si="78"/>
        <v>2</v>
      </c>
      <c r="AP104" s="48">
        <f t="shared" ca="1" si="78"/>
        <v>3</v>
      </c>
      <c r="AQ104" s="48">
        <f t="shared" ca="1" si="78"/>
        <v>3</v>
      </c>
      <c r="AR104" s="48">
        <f t="shared" ca="1" si="78"/>
        <v>3</v>
      </c>
      <c r="AS104" s="48">
        <f t="shared" ca="1" si="78"/>
        <v>3</v>
      </c>
      <c r="AT104" s="48">
        <f t="shared" ca="1" si="79"/>
        <v>3</v>
      </c>
      <c r="AU104" s="48">
        <f t="shared" ca="1" si="79"/>
        <v>2</v>
      </c>
      <c r="AV104" s="48">
        <f t="shared" ca="1" si="79"/>
        <v>2</v>
      </c>
      <c r="AW104" s="48">
        <f t="shared" ca="1" si="79"/>
        <v>3</v>
      </c>
      <c r="AX104" s="48">
        <f t="shared" ca="1" si="79"/>
        <v>2</v>
      </c>
      <c r="AY104" s="48">
        <f t="shared" ca="1" si="79"/>
        <v>3</v>
      </c>
      <c r="AZ104" s="48">
        <f t="shared" ca="1" si="79"/>
        <v>3</v>
      </c>
      <c r="BA104" s="48">
        <f t="shared" ca="1" si="79"/>
        <v>3</v>
      </c>
      <c r="BB104" s="48">
        <f t="shared" ca="1" si="79"/>
        <v>2</v>
      </c>
      <c r="BC104" s="48">
        <f t="shared" ca="1" si="79"/>
        <v>3</v>
      </c>
      <c r="BD104" s="48">
        <f t="shared" ca="1" si="80"/>
        <v>3</v>
      </c>
      <c r="BE104" s="48">
        <f t="shared" ca="1" si="80"/>
        <v>3</v>
      </c>
      <c r="BF104" s="48">
        <f t="shared" ca="1" si="80"/>
        <v>2</v>
      </c>
      <c r="BG104" s="48">
        <f t="shared" ca="1" si="80"/>
        <v>2</v>
      </c>
      <c r="BH104" s="48">
        <f t="shared" ca="1" si="80"/>
        <v>2</v>
      </c>
      <c r="BI104" s="48">
        <f t="shared" ca="1" si="80"/>
        <v>3</v>
      </c>
      <c r="BJ104" s="48">
        <f t="shared" ca="1" si="80"/>
        <v>2</v>
      </c>
      <c r="BK104" s="48">
        <f t="shared" ca="1" si="80"/>
        <v>3</v>
      </c>
      <c r="BL104" s="48">
        <f t="shared" ca="1" si="80"/>
        <v>2</v>
      </c>
      <c r="BM104" s="48">
        <f t="shared" ca="1" si="80"/>
        <v>2</v>
      </c>
      <c r="BN104" s="48">
        <f t="shared" ca="1" si="80"/>
        <v>3</v>
      </c>
      <c r="BO104" s="48">
        <f t="shared" ca="1" si="80"/>
        <v>2</v>
      </c>
    </row>
    <row r="105" spans="1:67" x14ac:dyDescent="0.25">
      <c r="A105" s="48">
        <v>104</v>
      </c>
      <c r="B105" s="48">
        <f t="shared" ca="1" si="48"/>
        <v>15</v>
      </c>
      <c r="C105" s="48">
        <f ca="1">SUM($P105:S105)</f>
        <v>10</v>
      </c>
      <c r="D105" s="48">
        <f t="shared" ca="1" si="49"/>
        <v>20</v>
      </c>
      <c r="E105" s="48">
        <f t="shared" ca="1" si="50"/>
        <v>31</v>
      </c>
      <c r="F105" s="48">
        <f t="shared" ca="1" si="51"/>
        <v>42</v>
      </c>
      <c r="G105" s="48">
        <f t="shared" ca="1" si="52"/>
        <v>53</v>
      </c>
      <c r="H105" s="48">
        <f t="shared" ca="1" si="53"/>
        <v>64</v>
      </c>
      <c r="I105" s="48">
        <f t="shared" ca="1" si="54"/>
        <v>74</v>
      </c>
      <c r="J105" s="48">
        <f t="shared" ca="1" si="55"/>
        <v>83</v>
      </c>
      <c r="K105" s="48">
        <f t="shared" ca="1" si="56"/>
        <v>91</v>
      </c>
      <c r="L105" s="48">
        <f t="shared" ca="1" si="57"/>
        <v>101</v>
      </c>
      <c r="M105" s="48">
        <f t="shared" ca="1" si="58"/>
        <v>113</v>
      </c>
      <c r="N105" s="48">
        <f t="shared" ca="1" si="59"/>
        <v>123</v>
      </c>
      <c r="O105" s="48">
        <f t="shared" ca="1" si="60"/>
        <v>134</v>
      </c>
      <c r="P105" s="48">
        <f t="shared" ca="1" si="76"/>
        <v>2</v>
      </c>
      <c r="Q105" s="48">
        <f t="shared" ca="1" si="76"/>
        <v>3</v>
      </c>
      <c r="R105" s="48">
        <f t="shared" ca="1" si="76"/>
        <v>2</v>
      </c>
      <c r="S105" s="48">
        <f t="shared" ca="1" si="76"/>
        <v>3</v>
      </c>
      <c r="T105" s="48">
        <f t="shared" ca="1" si="76"/>
        <v>3</v>
      </c>
      <c r="U105" s="48">
        <f t="shared" ca="1" si="76"/>
        <v>2</v>
      </c>
      <c r="V105" s="48">
        <f t="shared" ca="1" si="76"/>
        <v>2</v>
      </c>
      <c r="W105" s="48">
        <f t="shared" ca="1" si="76"/>
        <v>3</v>
      </c>
      <c r="X105" s="48">
        <f t="shared" ca="1" si="76"/>
        <v>3</v>
      </c>
      <c r="Y105" s="48">
        <f t="shared" ca="1" si="76"/>
        <v>2</v>
      </c>
      <c r="Z105" s="48">
        <f t="shared" ca="1" si="77"/>
        <v>3</v>
      </c>
      <c r="AA105" s="48">
        <f t="shared" ca="1" si="77"/>
        <v>3</v>
      </c>
      <c r="AB105" s="48">
        <f t="shared" ca="1" si="77"/>
        <v>3</v>
      </c>
      <c r="AC105" s="48">
        <f t="shared" ca="1" si="77"/>
        <v>2</v>
      </c>
      <c r="AD105" s="48">
        <f t="shared" ca="1" si="77"/>
        <v>3</v>
      </c>
      <c r="AE105" s="48">
        <f t="shared" ca="1" si="77"/>
        <v>3</v>
      </c>
      <c r="AF105" s="48">
        <f t="shared" ca="1" si="77"/>
        <v>3</v>
      </c>
      <c r="AG105" s="48">
        <f t="shared" ca="1" si="77"/>
        <v>3</v>
      </c>
      <c r="AH105" s="48">
        <f t="shared" ca="1" si="77"/>
        <v>3</v>
      </c>
      <c r="AI105" s="48">
        <f t="shared" ca="1" si="77"/>
        <v>2</v>
      </c>
      <c r="AJ105" s="48">
        <f t="shared" ca="1" si="78"/>
        <v>3</v>
      </c>
      <c r="AK105" s="48">
        <f t="shared" ca="1" si="78"/>
        <v>2</v>
      </c>
      <c r="AL105" s="48">
        <f t="shared" ca="1" si="78"/>
        <v>3</v>
      </c>
      <c r="AM105" s="48">
        <f t="shared" ca="1" si="78"/>
        <v>3</v>
      </c>
      <c r="AN105" s="48">
        <f t="shared" ca="1" si="78"/>
        <v>3</v>
      </c>
      <c r="AO105" s="48">
        <f t="shared" ca="1" si="78"/>
        <v>2</v>
      </c>
      <c r="AP105" s="48">
        <f t="shared" ca="1" si="78"/>
        <v>3</v>
      </c>
      <c r="AQ105" s="48">
        <f t="shared" ca="1" si="78"/>
        <v>2</v>
      </c>
      <c r="AR105" s="48">
        <f t="shared" ca="1" si="78"/>
        <v>3</v>
      </c>
      <c r="AS105" s="48">
        <f t="shared" ca="1" si="78"/>
        <v>2</v>
      </c>
      <c r="AT105" s="48">
        <f t="shared" ca="1" si="79"/>
        <v>2</v>
      </c>
      <c r="AU105" s="48">
        <f t="shared" ca="1" si="79"/>
        <v>2</v>
      </c>
      <c r="AV105" s="48">
        <f t="shared" ca="1" si="79"/>
        <v>2</v>
      </c>
      <c r="AW105" s="48">
        <f t="shared" ca="1" si="79"/>
        <v>2</v>
      </c>
      <c r="AX105" s="48">
        <f t="shared" ca="1" si="79"/>
        <v>2</v>
      </c>
      <c r="AY105" s="48">
        <f t="shared" ca="1" si="79"/>
        <v>2</v>
      </c>
      <c r="AZ105" s="48">
        <f t="shared" ca="1" si="79"/>
        <v>2</v>
      </c>
      <c r="BA105" s="48">
        <f t="shared" ca="1" si="79"/>
        <v>2</v>
      </c>
      <c r="BB105" s="48">
        <f t="shared" ca="1" si="79"/>
        <v>3</v>
      </c>
      <c r="BC105" s="48">
        <f t="shared" ca="1" si="79"/>
        <v>3</v>
      </c>
      <c r="BD105" s="48">
        <f t="shared" ca="1" si="80"/>
        <v>3</v>
      </c>
      <c r="BE105" s="48">
        <f t="shared" ca="1" si="80"/>
        <v>3</v>
      </c>
      <c r="BF105" s="48">
        <f t="shared" ca="1" si="80"/>
        <v>3</v>
      </c>
      <c r="BG105" s="48">
        <f t="shared" ca="1" si="80"/>
        <v>3</v>
      </c>
      <c r="BH105" s="48">
        <f t="shared" ca="1" si="80"/>
        <v>3</v>
      </c>
      <c r="BI105" s="48">
        <f t="shared" ca="1" si="80"/>
        <v>3</v>
      </c>
      <c r="BJ105" s="48">
        <f t="shared" ca="1" si="80"/>
        <v>2</v>
      </c>
      <c r="BK105" s="48">
        <f t="shared" ca="1" si="80"/>
        <v>2</v>
      </c>
      <c r="BL105" s="48">
        <f t="shared" ca="1" si="80"/>
        <v>3</v>
      </c>
      <c r="BM105" s="48">
        <f t="shared" ca="1" si="80"/>
        <v>3</v>
      </c>
      <c r="BN105" s="48">
        <f t="shared" ca="1" si="80"/>
        <v>2</v>
      </c>
      <c r="BO105" s="48">
        <f t="shared" ca="1" si="80"/>
        <v>3</v>
      </c>
    </row>
    <row r="106" spans="1:67" x14ac:dyDescent="0.25">
      <c r="A106" s="48">
        <v>105</v>
      </c>
      <c r="B106" s="48">
        <f t="shared" ca="1" si="48"/>
        <v>18</v>
      </c>
      <c r="C106" s="48">
        <f ca="1">SUM($P106:S106)</f>
        <v>12</v>
      </c>
      <c r="D106" s="48">
        <f t="shared" ca="1" si="49"/>
        <v>23</v>
      </c>
      <c r="E106" s="48">
        <f t="shared" ca="1" si="50"/>
        <v>32</v>
      </c>
      <c r="F106" s="48">
        <f t="shared" ca="1" si="51"/>
        <v>42</v>
      </c>
      <c r="G106" s="48">
        <f t="shared" ca="1" si="52"/>
        <v>52</v>
      </c>
      <c r="H106" s="48">
        <f t="shared" ca="1" si="53"/>
        <v>60</v>
      </c>
      <c r="I106" s="48">
        <f t="shared" ca="1" si="54"/>
        <v>70</v>
      </c>
      <c r="J106" s="48">
        <f t="shared" ca="1" si="55"/>
        <v>79</v>
      </c>
      <c r="K106" s="48">
        <f t="shared" ca="1" si="56"/>
        <v>87</v>
      </c>
      <c r="L106" s="48">
        <f t="shared" ca="1" si="57"/>
        <v>96</v>
      </c>
      <c r="M106" s="48">
        <f t="shared" ca="1" si="58"/>
        <v>107</v>
      </c>
      <c r="N106" s="48">
        <f t="shared" ca="1" si="59"/>
        <v>116</v>
      </c>
      <c r="O106" s="48">
        <f t="shared" ca="1" si="60"/>
        <v>127</v>
      </c>
      <c r="P106" s="48">
        <f t="shared" ca="1" si="76"/>
        <v>3</v>
      </c>
      <c r="Q106" s="48">
        <f t="shared" ca="1" si="76"/>
        <v>3</v>
      </c>
      <c r="R106" s="48">
        <f t="shared" ca="1" si="76"/>
        <v>3</v>
      </c>
      <c r="S106" s="48">
        <f t="shared" ca="1" si="76"/>
        <v>3</v>
      </c>
      <c r="T106" s="48">
        <f t="shared" ca="1" si="76"/>
        <v>3</v>
      </c>
      <c r="U106" s="48">
        <f t="shared" ca="1" si="76"/>
        <v>3</v>
      </c>
      <c r="V106" s="48">
        <f t="shared" ca="1" si="76"/>
        <v>2</v>
      </c>
      <c r="W106" s="48">
        <f t="shared" ca="1" si="76"/>
        <v>3</v>
      </c>
      <c r="X106" s="48">
        <f t="shared" ca="1" si="76"/>
        <v>2</v>
      </c>
      <c r="Y106" s="48">
        <f t="shared" ca="1" si="76"/>
        <v>2</v>
      </c>
      <c r="Z106" s="48">
        <f t="shared" ca="1" si="77"/>
        <v>3</v>
      </c>
      <c r="AA106" s="48">
        <f t="shared" ca="1" si="77"/>
        <v>2</v>
      </c>
      <c r="AB106" s="48">
        <f t="shared" ca="1" si="77"/>
        <v>2</v>
      </c>
      <c r="AC106" s="48">
        <f t="shared" ca="1" si="77"/>
        <v>3</v>
      </c>
      <c r="AD106" s="48">
        <f t="shared" ca="1" si="77"/>
        <v>2</v>
      </c>
      <c r="AE106" s="48">
        <f t="shared" ca="1" si="77"/>
        <v>3</v>
      </c>
      <c r="AF106" s="48">
        <f t="shared" ca="1" si="77"/>
        <v>3</v>
      </c>
      <c r="AG106" s="48">
        <f t="shared" ca="1" si="77"/>
        <v>3</v>
      </c>
      <c r="AH106" s="48">
        <f t="shared" ca="1" si="77"/>
        <v>2</v>
      </c>
      <c r="AI106" s="48">
        <f t="shared" ca="1" si="77"/>
        <v>2</v>
      </c>
      <c r="AJ106" s="48">
        <f t="shared" ca="1" si="78"/>
        <v>2</v>
      </c>
      <c r="AK106" s="48">
        <f t="shared" ca="1" si="78"/>
        <v>2</v>
      </c>
      <c r="AL106" s="48">
        <f t="shared" ca="1" si="78"/>
        <v>2</v>
      </c>
      <c r="AM106" s="48">
        <f t="shared" ca="1" si="78"/>
        <v>2</v>
      </c>
      <c r="AN106" s="48">
        <f t="shared" ca="1" si="78"/>
        <v>2</v>
      </c>
      <c r="AO106" s="48">
        <f t="shared" ca="1" si="78"/>
        <v>3</v>
      </c>
      <c r="AP106" s="48">
        <f t="shared" ca="1" si="78"/>
        <v>2</v>
      </c>
      <c r="AQ106" s="48">
        <f t="shared" ca="1" si="78"/>
        <v>3</v>
      </c>
      <c r="AR106" s="48">
        <f t="shared" ca="1" si="78"/>
        <v>2</v>
      </c>
      <c r="AS106" s="48">
        <f t="shared" ca="1" si="78"/>
        <v>2</v>
      </c>
      <c r="AT106" s="48">
        <f t="shared" ca="1" si="79"/>
        <v>2</v>
      </c>
      <c r="AU106" s="48">
        <f t="shared" ca="1" si="79"/>
        <v>3</v>
      </c>
      <c r="AV106" s="48">
        <f t="shared" ca="1" si="79"/>
        <v>2</v>
      </c>
      <c r="AW106" s="48">
        <f t="shared" ca="1" si="79"/>
        <v>2</v>
      </c>
      <c r="AX106" s="48">
        <f t="shared" ca="1" si="79"/>
        <v>2</v>
      </c>
      <c r="AY106" s="48">
        <f t="shared" ca="1" si="79"/>
        <v>2</v>
      </c>
      <c r="AZ106" s="48">
        <f t="shared" ca="1" si="79"/>
        <v>3</v>
      </c>
      <c r="BA106" s="48">
        <f t="shared" ca="1" si="79"/>
        <v>2</v>
      </c>
      <c r="BB106" s="48">
        <f t="shared" ca="1" si="79"/>
        <v>2</v>
      </c>
      <c r="BC106" s="48">
        <f t="shared" ca="1" si="79"/>
        <v>2</v>
      </c>
      <c r="BD106" s="48">
        <f t="shared" ca="1" si="80"/>
        <v>2</v>
      </c>
      <c r="BE106" s="48">
        <f t="shared" ca="1" si="80"/>
        <v>3</v>
      </c>
      <c r="BF106" s="48">
        <f t="shared" ca="1" si="80"/>
        <v>3</v>
      </c>
      <c r="BG106" s="48">
        <f t="shared" ca="1" si="80"/>
        <v>3</v>
      </c>
      <c r="BH106" s="48">
        <f t="shared" ca="1" si="80"/>
        <v>2</v>
      </c>
      <c r="BI106" s="48">
        <f t="shared" ca="1" si="80"/>
        <v>2</v>
      </c>
      <c r="BJ106" s="48">
        <f t="shared" ca="1" si="80"/>
        <v>3</v>
      </c>
      <c r="BK106" s="48">
        <f t="shared" ca="1" si="80"/>
        <v>2</v>
      </c>
      <c r="BL106" s="48">
        <f t="shared" ca="1" si="80"/>
        <v>3</v>
      </c>
      <c r="BM106" s="48">
        <f t="shared" ca="1" si="80"/>
        <v>3</v>
      </c>
      <c r="BN106" s="48">
        <f t="shared" ca="1" si="80"/>
        <v>3</v>
      </c>
      <c r="BO106" s="48">
        <f t="shared" ca="1" si="80"/>
        <v>2</v>
      </c>
    </row>
    <row r="107" spans="1:67" x14ac:dyDescent="0.25">
      <c r="A107" s="48">
        <v>106</v>
      </c>
      <c r="B107" s="48">
        <f t="shared" ca="1" si="48"/>
        <v>16</v>
      </c>
      <c r="C107" s="48">
        <f ca="1">SUM($P107:S107)</f>
        <v>10</v>
      </c>
      <c r="D107" s="48">
        <f t="shared" ca="1" si="49"/>
        <v>20</v>
      </c>
      <c r="E107" s="48">
        <f t="shared" ca="1" si="50"/>
        <v>29</v>
      </c>
      <c r="F107" s="48">
        <f t="shared" ca="1" si="51"/>
        <v>40</v>
      </c>
      <c r="G107" s="48">
        <f t="shared" ca="1" si="52"/>
        <v>51</v>
      </c>
      <c r="H107" s="48">
        <f t="shared" ca="1" si="53"/>
        <v>59</v>
      </c>
      <c r="I107" s="48">
        <f t="shared" ca="1" si="54"/>
        <v>71</v>
      </c>
      <c r="J107" s="48">
        <f t="shared" ca="1" si="55"/>
        <v>80</v>
      </c>
      <c r="K107" s="48">
        <f t="shared" ca="1" si="56"/>
        <v>90</v>
      </c>
      <c r="L107" s="48">
        <f t="shared" ca="1" si="57"/>
        <v>100</v>
      </c>
      <c r="M107" s="48">
        <f t="shared" ca="1" si="58"/>
        <v>110</v>
      </c>
      <c r="N107" s="48">
        <f t="shared" ca="1" si="59"/>
        <v>120</v>
      </c>
      <c r="O107" s="48">
        <f t="shared" ca="1" si="60"/>
        <v>130</v>
      </c>
      <c r="P107" s="48">
        <f t="shared" ca="1" si="76"/>
        <v>3</v>
      </c>
      <c r="Q107" s="48">
        <f t="shared" ca="1" si="76"/>
        <v>2</v>
      </c>
      <c r="R107" s="48">
        <f t="shared" ca="1" si="76"/>
        <v>3</v>
      </c>
      <c r="S107" s="48">
        <f t="shared" ca="1" si="76"/>
        <v>2</v>
      </c>
      <c r="T107" s="48">
        <f t="shared" ca="1" si="76"/>
        <v>3</v>
      </c>
      <c r="U107" s="48">
        <f t="shared" ca="1" si="76"/>
        <v>3</v>
      </c>
      <c r="V107" s="48">
        <f t="shared" ca="1" si="76"/>
        <v>2</v>
      </c>
      <c r="W107" s="48">
        <f t="shared" ca="1" si="76"/>
        <v>2</v>
      </c>
      <c r="X107" s="48">
        <f t="shared" ca="1" si="76"/>
        <v>2</v>
      </c>
      <c r="Y107" s="48">
        <f t="shared" ca="1" si="76"/>
        <v>2</v>
      </c>
      <c r="Z107" s="48">
        <f t="shared" ca="1" si="77"/>
        <v>2</v>
      </c>
      <c r="AA107" s="48">
        <f t="shared" ca="1" si="77"/>
        <v>3</v>
      </c>
      <c r="AB107" s="48">
        <f t="shared" ca="1" si="77"/>
        <v>2</v>
      </c>
      <c r="AC107" s="48">
        <f t="shared" ca="1" si="77"/>
        <v>3</v>
      </c>
      <c r="AD107" s="48">
        <f t="shared" ca="1" si="77"/>
        <v>3</v>
      </c>
      <c r="AE107" s="48">
        <f t="shared" ca="1" si="77"/>
        <v>3</v>
      </c>
      <c r="AF107" s="48">
        <f t="shared" ca="1" si="77"/>
        <v>2</v>
      </c>
      <c r="AG107" s="48">
        <f t="shared" ca="1" si="77"/>
        <v>3</v>
      </c>
      <c r="AH107" s="48">
        <f t="shared" ca="1" si="77"/>
        <v>3</v>
      </c>
      <c r="AI107" s="48">
        <f t="shared" ca="1" si="77"/>
        <v>3</v>
      </c>
      <c r="AJ107" s="48">
        <f t="shared" ca="1" si="78"/>
        <v>2</v>
      </c>
      <c r="AK107" s="48">
        <f t="shared" ca="1" si="78"/>
        <v>2</v>
      </c>
      <c r="AL107" s="48">
        <f t="shared" ca="1" si="78"/>
        <v>2</v>
      </c>
      <c r="AM107" s="48">
        <f t="shared" ca="1" si="78"/>
        <v>2</v>
      </c>
      <c r="AN107" s="48">
        <f t="shared" ca="1" si="78"/>
        <v>3</v>
      </c>
      <c r="AO107" s="48">
        <f t="shared" ca="1" si="78"/>
        <v>3</v>
      </c>
      <c r="AP107" s="48">
        <f t="shared" ca="1" si="78"/>
        <v>3</v>
      </c>
      <c r="AQ107" s="48">
        <f t="shared" ca="1" si="78"/>
        <v>3</v>
      </c>
      <c r="AR107" s="48">
        <f t="shared" ca="1" si="78"/>
        <v>2</v>
      </c>
      <c r="AS107" s="48">
        <f t="shared" ca="1" si="78"/>
        <v>3</v>
      </c>
      <c r="AT107" s="48">
        <f t="shared" ca="1" si="79"/>
        <v>2</v>
      </c>
      <c r="AU107" s="48">
        <f t="shared" ca="1" si="79"/>
        <v>2</v>
      </c>
      <c r="AV107" s="48">
        <f t="shared" ca="1" si="79"/>
        <v>3</v>
      </c>
      <c r="AW107" s="48">
        <f t="shared" ca="1" si="79"/>
        <v>2</v>
      </c>
      <c r="AX107" s="48">
        <f t="shared" ca="1" si="79"/>
        <v>2</v>
      </c>
      <c r="AY107" s="48">
        <f t="shared" ca="1" si="79"/>
        <v>3</v>
      </c>
      <c r="AZ107" s="48">
        <f t="shared" ca="1" si="79"/>
        <v>2</v>
      </c>
      <c r="BA107" s="48">
        <f t="shared" ca="1" si="79"/>
        <v>2</v>
      </c>
      <c r="BB107" s="48">
        <f t="shared" ca="1" si="79"/>
        <v>3</v>
      </c>
      <c r="BC107" s="48">
        <f t="shared" ca="1" si="79"/>
        <v>3</v>
      </c>
      <c r="BD107" s="48">
        <f t="shared" ca="1" si="80"/>
        <v>3</v>
      </c>
      <c r="BE107" s="48">
        <f t="shared" ca="1" si="80"/>
        <v>3</v>
      </c>
      <c r="BF107" s="48">
        <f t="shared" ca="1" si="80"/>
        <v>2</v>
      </c>
      <c r="BG107" s="48">
        <f t="shared" ca="1" si="80"/>
        <v>2</v>
      </c>
      <c r="BH107" s="48">
        <f t="shared" ca="1" si="80"/>
        <v>2</v>
      </c>
      <c r="BI107" s="48">
        <f t="shared" ca="1" si="80"/>
        <v>2</v>
      </c>
      <c r="BJ107" s="48">
        <f t="shared" ca="1" si="80"/>
        <v>3</v>
      </c>
      <c r="BK107" s="48">
        <f t="shared" ca="1" si="80"/>
        <v>3</v>
      </c>
      <c r="BL107" s="48">
        <f t="shared" ca="1" si="80"/>
        <v>2</v>
      </c>
      <c r="BM107" s="48">
        <f t="shared" ca="1" si="80"/>
        <v>3</v>
      </c>
      <c r="BN107" s="48">
        <f t="shared" ca="1" si="80"/>
        <v>3</v>
      </c>
      <c r="BO107" s="48">
        <f t="shared" ca="1" si="80"/>
        <v>2</v>
      </c>
    </row>
    <row r="108" spans="1:67" x14ac:dyDescent="0.25">
      <c r="A108" s="48">
        <v>107</v>
      </c>
      <c r="B108" s="48">
        <f t="shared" ca="1" si="48"/>
        <v>14</v>
      </c>
      <c r="C108" s="48">
        <f ca="1">SUM($P108:S108)</f>
        <v>9</v>
      </c>
      <c r="D108" s="48">
        <f t="shared" ca="1" si="49"/>
        <v>20</v>
      </c>
      <c r="E108" s="48">
        <f t="shared" ca="1" si="50"/>
        <v>31</v>
      </c>
      <c r="F108" s="48">
        <f t="shared" ca="1" si="51"/>
        <v>41</v>
      </c>
      <c r="G108" s="48">
        <f t="shared" ca="1" si="52"/>
        <v>51</v>
      </c>
      <c r="H108" s="48">
        <f t="shared" ca="1" si="53"/>
        <v>60</v>
      </c>
      <c r="I108" s="48">
        <f t="shared" ca="1" si="54"/>
        <v>72</v>
      </c>
      <c r="J108" s="48">
        <f t="shared" ca="1" si="55"/>
        <v>81</v>
      </c>
      <c r="K108" s="48">
        <f t="shared" ca="1" si="56"/>
        <v>90</v>
      </c>
      <c r="L108" s="48">
        <f t="shared" ca="1" si="57"/>
        <v>99</v>
      </c>
      <c r="M108" s="48">
        <f t="shared" ca="1" si="58"/>
        <v>110</v>
      </c>
      <c r="N108" s="48">
        <f t="shared" ca="1" si="59"/>
        <v>121</v>
      </c>
      <c r="O108" s="48">
        <f t="shared" ca="1" si="60"/>
        <v>129</v>
      </c>
      <c r="P108" s="48">
        <f t="shared" ca="1" si="76"/>
        <v>2</v>
      </c>
      <c r="Q108" s="48">
        <f t="shared" ca="1" si="76"/>
        <v>3</v>
      </c>
      <c r="R108" s="48">
        <f t="shared" ca="1" si="76"/>
        <v>2</v>
      </c>
      <c r="S108" s="48">
        <f t="shared" ca="1" si="76"/>
        <v>2</v>
      </c>
      <c r="T108" s="48">
        <f t="shared" ca="1" si="76"/>
        <v>3</v>
      </c>
      <c r="U108" s="48">
        <f t="shared" ca="1" si="76"/>
        <v>2</v>
      </c>
      <c r="V108" s="48">
        <f t="shared" ca="1" si="76"/>
        <v>3</v>
      </c>
      <c r="W108" s="48">
        <f t="shared" ca="1" si="76"/>
        <v>3</v>
      </c>
      <c r="X108" s="48">
        <f t="shared" ca="1" si="76"/>
        <v>3</v>
      </c>
      <c r="Y108" s="48">
        <f t="shared" ca="1" si="76"/>
        <v>3</v>
      </c>
      <c r="Z108" s="48">
        <f t="shared" ca="1" si="77"/>
        <v>2</v>
      </c>
      <c r="AA108" s="48">
        <f t="shared" ca="1" si="77"/>
        <v>3</v>
      </c>
      <c r="AB108" s="48">
        <f t="shared" ca="1" si="77"/>
        <v>3</v>
      </c>
      <c r="AC108" s="48">
        <f t="shared" ca="1" si="77"/>
        <v>2</v>
      </c>
      <c r="AD108" s="48">
        <f t="shared" ca="1" si="77"/>
        <v>3</v>
      </c>
      <c r="AE108" s="48">
        <f t="shared" ca="1" si="77"/>
        <v>2</v>
      </c>
      <c r="AF108" s="48">
        <f t="shared" ca="1" si="77"/>
        <v>3</v>
      </c>
      <c r="AG108" s="48">
        <f t="shared" ca="1" si="77"/>
        <v>2</v>
      </c>
      <c r="AH108" s="48">
        <f t="shared" ca="1" si="77"/>
        <v>3</v>
      </c>
      <c r="AI108" s="48">
        <f t="shared" ca="1" si="77"/>
        <v>2</v>
      </c>
      <c r="AJ108" s="48">
        <f t="shared" ca="1" si="78"/>
        <v>2</v>
      </c>
      <c r="AK108" s="48">
        <f t="shared" ca="1" si="78"/>
        <v>2</v>
      </c>
      <c r="AL108" s="48">
        <f t="shared" ca="1" si="78"/>
        <v>2</v>
      </c>
      <c r="AM108" s="48">
        <f t="shared" ca="1" si="78"/>
        <v>3</v>
      </c>
      <c r="AN108" s="48">
        <f t="shared" ca="1" si="78"/>
        <v>3</v>
      </c>
      <c r="AO108" s="48">
        <f t="shared" ca="1" si="78"/>
        <v>3</v>
      </c>
      <c r="AP108" s="48">
        <f t="shared" ca="1" si="78"/>
        <v>3</v>
      </c>
      <c r="AQ108" s="48">
        <f t="shared" ca="1" si="78"/>
        <v>3</v>
      </c>
      <c r="AR108" s="48">
        <f t="shared" ca="1" si="78"/>
        <v>2</v>
      </c>
      <c r="AS108" s="48">
        <f t="shared" ca="1" si="78"/>
        <v>2</v>
      </c>
      <c r="AT108" s="48">
        <f t="shared" ca="1" si="79"/>
        <v>2</v>
      </c>
      <c r="AU108" s="48">
        <f t="shared" ca="1" si="79"/>
        <v>3</v>
      </c>
      <c r="AV108" s="48">
        <f t="shared" ca="1" si="79"/>
        <v>2</v>
      </c>
      <c r="AW108" s="48">
        <f t="shared" ca="1" si="79"/>
        <v>3</v>
      </c>
      <c r="AX108" s="48">
        <f t="shared" ca="1" si="79"/>
        <v>2</v>
      </c>
      <c r="AY108" s="48">
        <f t="shared" ca="1" si="79"/>
        <v>2</v>
      </c>
      <c r="AZ108" s="48">
        <f t="shared" ca="1" si="79"/>
        <v>2</v>
      </c>
      <c r="BA108" s="48">
        <f t="shared" ca="1" si="79"/>
        <v>3</v>
      </c>
      <c r="BB108" s="48">
        <f t="shared" ca="1" si="79"/>
        <v>2</v>
      </c>
      <c r="BC108" s="48">
        <f t="shared" ca="1" si="79"/>
        <v>2</v>
      </c>
      <c r="BD108" s="48">
        <f t="shared" ca="1" si="80"/>
        <v>3</v>
      </c>
      <c r="BE108" s="48">
        <f t="shared" ca="1" si="80"/>
        <v>2</v>
      </c>
      <c r="BF108" s="48">
        <f t="shared" ca="1" si="80"/>
        <v>3</v>
      </c>
      <c r="BG108" s="48">
        <f t="shared" ca="1" si="80"/>
        <v>3</v>
      </c>
      <c r="BH108" s="48">
        <f t="shared" ca="1" si="80"/>
        <v>2</v>
      </c>
      <c r="BI108" s="48">
        <f t="shared" ca="1" si="80"/>
        <v>3</v>
      </c>
      <c r="BJ108" s="48">
        <f t="shared" ca="1" si="80"/>
        <v>3</v>
      </c>
      <c r="BK108" s="48">
        <f t="shared" ca="1" si="80"/>
        <v>3</v>
      </c>
      <c r="BL108" s="48">
        <f t="shared" ca="1" si="80"/>
        <v>2</v>
      </c>
      <c r="BM108" s="48">
        <f t="shared" ca="1" si="80"/>
        <v>2</v>
      </c>
      <c r="BN108" s="48">
        <f t="shared" ca="1" si="80"/>
        <v>2</v>
      </c>
      <c r="BO108" s="48">
        <f t="shared" ca="1" si="80"/>
        <v>2</v>
      </c>
    </row>
    <row r="109" spans="1:67" x14ac:dyDescent="0.25">
      <c r="A109" s="48">
        <v>108</v>
      </c>
      <c r="B109" s="48">
        <f t="shared" ca="1" si="48"/>
        <v>14</v>
      </c>
      <c r="C109" s="48">
        <f ca="1">SUM($P109:S109)</f>
        <v>10</v>
      </c>
      <c r="D109" s="48">
        <f t="shared" ca="1" si="49"/>
        <v>19</v>
      </c>
      <c r="E109" s="48">
        <f t="shared" ca="1" si="50"/>
        <v>28</v>
      </c>
      <c r="F109" s="48">
        <f t="shared" ca="1" si="51"/>
        <v>39</v>
      </c>
      <c r="G109" s="48">
        <f t="shared" ca="1" si="52"/>
        <v>48</v>
      </c>
      <c r="H109" s="48">
        <f t="shared" ca="1" si="53"/>
        <v>60</v>
      </c>
      <c r="I109" s="48">
        <f t="shared" ca="1" si="54"/>
        <v>69</v>
      </c>
      <c r="J109" s="48">
        <f t="shared" ca="1" si="55"/>
        <v>80</v>
      </c>
      <c r="K109" s="48">
        <f t="shared" ca="1" si="56"/>
        <v>91</v>
      </c>
      <c r="L109" s="48">
        <f t="shared" ca="1" si="57"/>
        <v>101</v>
      </c>
      <c r="M109" s="48">
        <f t="shared" ca="1" si="58"/>
        <v>111</v>
      </c>
      <c r="N109" s="48">
        <f t="shared" ca="1" si="59"/>
        <v>122</v>
      </c>
      <c r="O109" s="48">
        <f t="shared" ca="1" si="60"/>
        <v>133</v>
      </c>
      <c r="P109" s="48">
        <f t="shared" ca="1" si="76"/>
        <v>3</v>
      </c>
      <c r="Q109" s="48">
        <f t="shared" ca="1" si="76"/>
        <v>2</v>
      </c>
      <c r="R109" s="48">
        <f t="shared" ca="1" si="76"/>
        <v>3</v>
      </c>
      <c r="S109" s="48">
        <f t="shared" ca="1" si="76"/>
        <v>2</v>
      </c>
      <c r="T109" s="48">
        <f t="shared" ca="1" si="76"/>
        <v>2</v>
      </c>
      <c r="U109" s="48">
        <f t="shared" ca="1" si="76"/>
        <v>2</v>
      </c>
      <c r="V109" s="48">
        <f t="shared" ca="1" si="76"/>
        <v>3</v>
      </c>
      <c r="W109" s="48">
        <f t="shared" ca="1" si="76"/>
        <v>2</v>
      </c>
      <c r="X109" s="48">
        <f t="shared" ca="1" si="76"/>
        <v>3</v>
      </c>
      <c r="Y109" s="48">
        <f t="shared" ca="1" si="76"/>
        <v>2</v>
      </c>
      <c r="Z109" s="48">
        <f t="shared" ca="1" si="77"/>
        <v>2</v>
      </c>
      <c r="AA109" s="48">
        <f t="shared" ca="1" si="77"/>
        <v>2</v>
      </c>
      <c r="AB109" s="48">
        <f t="shared" ca="1" si="77"/>
        <v>3</v>
      </c>
      <c r="AC109" s="48">
        <f t="shared" ca="1" si="77"/>
        <v>2</v>
      </c>
      <c r="AD109" s="48">
        <f t="shared" ca="1" si="77"/>
        <v>3</v>
      </c>
      <c r="AE109" s="48">
        <f t="shared" ca="1" si="77"/>
        <v>3</v>
      </c>
      <c r="AF109" s="48">
        <f t="shared" ca="1" si="77"/>
        <v>2</v>
      </c>
      <c r="AG109" s="48">
        <f t="shared" ca="1" si="77"/>
        <v>3</v>
      </c>
      <c r="AH109" s="48">
        <f t="shared" ca="1" si="77"/>
        <v>2</v>
      </c>
      <c r="AI109" s="48">
        <f t="shared" ca="1" si="77"/>
        <v>2</v>
      </c>
      <c r="AJ109" s="48">
        <f t="shared" ca="1" si="78"/>
        <v>3</v>
      </c>
      <c r="AK109" s="48">
        <f t="shared" ca="1" si="78"/>
        <v>3</v>
      </c>
      <c r="AL109" s="48">
        <f t="shared" ca="1" si="78"/>
        <v>3</v>
      </c>
      <c r="AM109" s="48">
        <f t="shared" ca="1" si="78"/>
        <v>3</v>
      </c>
      <c r="AN109" s="48">
        <f t="shared" ca="1" si="78"/>
        <v>2</v>
      </c>
      <c r="AO109" s="48">
        <f t="shared" ca="1" si="78"/>
        <v>2</v>
      </c>
      <c r="AP109" s="48">
        <f t="shared" ca="1" si="78"/>
        <v>2</v>
      </c>
      <c r="AQ109" s="48">
        <f t="shared" ca="1" si="78"/>
        <v>3</v>
      </c>
      <c r="AR109" s="48">
        <f t="shared" ca="1" si="78"/>
        <v>2</v>
      </c>
      <c r="AS109" s="48">
        <f t="shared" ca="1" si="78"/>
        <v>3</v>
      </c>
      <c r="AT109" s="48">
        <f t="shared" ca="1" si="79"/>
        <v>3</v>
      </c>
      <c r="AU109" s="48">
        <f t="shared" ca="1" si="79"/>
        <v>3</v>
      </c>
      <c r="AV109" s="48">
        <f t="shared" ca="1" si="79"/>
        <v>2</v>
      </c>
      <c r="AW109" s="48">
        <f t="shared" ca="1" si="79"/>
        <v>3</v>
      </c>
      <c r="AX109" s="48">
        <f t="shared" ca="1" si="79"/>
        <v>3</v>
      </c>
      <c r="AY109" s="48">
        <f t="shared" ca="1" si="79"/>
        <v>3</v>
      </c>
      <c r="AZ109" s="48">
        <f t="shared" ca="1" si="79"/>
        <v>2</v>
      </c>
      <c r="BA109" s="48">
        <f t="shared" ca="1" si="79"/>
        <v>3</v>
      </c>
      <c r="BB109" s="48">
        <f t="shared" ca="1" si="79"/>
        <v>2</v>
      </c>
      <c r="BC109" s="48">
        <f t="shared" ca="1" si="79"/>
        <v>3</v>
      </c>
      <c r="BD109" s="48">
        <f t="shared" ca="1" si="80"/>
        <v>2</v>
      </c>
      <c r="BE109" s="48">
        <f t="shared" ca="1" si="80"/>
        <v>3</v>
      </c>
      <c r="BF109" s="48">
        <f t="shared" ca="1" si="80"/>
        <v>3</v>
      </c>
      <c r="BG109" s="48">
        <f t="shared" ca="1" si="80"/>
        <v>2</v>
      </c>
      <c r="BH109" s="48">
        <f t="shared" ca="1" si="80"/>
        <v>3</v>
      </c>
      <c r="BI109" s="48">
        <f t="shared" ca="1" si="80"/>
        <v>3</v>
      </c>
      <c r="BJ109" s="48">
        <f t="shared" ca="1" si="80"/>
        <v>2</v>
      </c>
      <c r="BK109" s="48">
        <f t="shared" ca="1" si="80"/>
        <v>3</v>
      </c>
      <c r="BL109" s="48">
        <f t="shared" ca="1" si="80"/>
        <v>2</v>
      </c>
      <c r="BM109" s="48">
        <f t="shared" ca="1" si="80"/>
        <v>3</v>
      </c>
      <c r="BN109" s="48">
        <f t="shared" ca="1" si="80"/>
        <v>3</v>
      </c>
      <c r="BO109" s="48">
        <f t="shared" ca="1" si="80"/>
        <v>3</v>
      </c>
    </row>
    <row r="110" spans="1:67" x14ac:dyDescent="0.25">
      <c r="A110" s="48">
        <v>109</v>
      </c>
      <c r="B110" s="48">
        <f t="shared" ca="1" si="48"/>
        <v>15</v>
      </c>
      <c r="C110" s="48">
        <f ca="1">SUM($P110:S110)</f>
        <v>11</v>
      </c>
      <c r="D110" s="48">
        <f t="shared" ca="1" si="49"/>
        <v>20</v>
      </c>
      <c r="E110" s="48">
        <f t="shared" ca="1" si="50"/>
        <v>30</v>
      </c>
      <c r="F110" s="48">
        <f t="shared" ca="1" si="51"/>
        <v>40</v>
      </c>
      <c r="G110" s="48">
        <f t="shared" ca="1" si="52"/>
        <v>50</v>
      </c>
      <c r="H110" s="48">
        <f t="shared" ca="1" si="53"/>
        <v>60</v>
      </c>
      <c r="I110" s="48">
        <f t="shared" ca="1" si="54"/>
        <v>70</v>
      </c>
      <c r="J110" s="48">
        <f t="shared" ca="1" si="55"/>
        <v>80</v>
      </c>
      <c r="K110" s="48">
        <f t="shared" ca="1" si="56"/>
        <v>89</v>
      </c>
      <c r="L110" s="48">
        <f t="shared" ca="1" si="57"/>
        <v>100</v>
      </c>
      <c r="M110" s="48">
        <f t="shared" ca="1" si="58"/>
        <v>110</v>
      </c>
      <c r="N110" s="48">
        <f t="shared" ca="1" si="59"/>
        <v>120</v>
      </c>
      <c r="O110" s="48">
        <f t="shared" ca="1" si="60"/>
        <v>131</v>
      </c>
      <c r="P110" s="48">
        <f t="shared" ca="1" si="76"/>
        <v>3</v>
      </c>
      <c r="Q110" s="48">
        <f t="shared" ca="1" si="76"/>
        <v>3</v>
      </c>
      <c r="R110" s="48">
        <f t="shared" ca="1" si="76"/>
        <v>3</v>
      </c>
      <c r="S110" s="48">
        <f t="shared" ca="1" si="76"/>
        <v>2</v>
      </c>
      <c r="T110" s="48">
        <f t="shared" ca="1" si="76"/>
        <v>2</v>
      </c>
      <c r="U110" s="48">
        <f t="shared" ca="1" si="76"/>
        <v>2</v>
      </c>
      <c r="V110" s="48">
        <f t="shared" ca="1" si="76"/>
        <v>3</v>
      </c>
      <c r="W110" s="48">
        <f t="shared" ca="1" si="76"/>
        <v>2</v>
      </c>
      <c r="X110" s="48">
        <f t="shared" ca="1" si="76"/>
        <v>2</v>
      </c>
      <c r="Y110" s="48">
        <f t="shared" ca="1" si="76"/>
        <v>3</v>
      </c>
      <c r="Z110" s="48">
        <f t="shared" ca="1" si="77"/>
        <v>2</v>
      </c>
      <c r="AA110" s="48">
        <f t="shared" ca="1" si="77"/>
        <v>3</v>
      </c>
      <c r="AB110" s="48">
        <f t="shared" ca="1" si="77"/>
        <v>3</v>
      </c>
      <c r="AC110" s="48">
        <f t="shared" ca="1" si="77"/>
        <v>2</v>
      </c>
      <c r="AD110" s="48">
        <f t="shared" ca="1" si="77"/>
        <v>3</v>
      </c>
      <c r="AE110" s="48">
        <f t="shared" ca="1" si="77"/>
        <v>2</v>
      </c>
      <c r="AF110" s="48">
        <f t="shared" ca="1" si="77"/>
        <v>2</v>
      </c>
      <c r="AG110" s="48">
        <f t="shared" ca="1" si="77"/>
        <v>3</v>
      </c>
      <c r="AH110" s="48">
        <f t="shared" ca="1" si="77"/>
        <v>2</v>
      </c>
      <c r="AI110" s="48">
        <f t="shared" ca="1" si="77"/>
        <v>3</v>
      </c>
      <c r="AJ110" s="48">
        <f t="shared" ca="1" si="78"/>
        <v>3</v>
      </c>
      <c r="AK110" s="48">
        <f t="shared" ca="1" si="78"/>
        <v>2</v>
      </c>
      <c r="AL110" s="48">
        <f t="shared" ca="1" si="78"/>
        <v>2</v>
      </c>
      <c r="AM110" s="48">
        <f t="shared" ca="1" si="78"/>
        <v>3</v>
      </c>
      <c r="AN110" s="48">
        <f t="shared" ca="1" si="78"/>
        <v>3</v>
      </c>
      <c r="AO110" s="48">
        <f t="shared" ca="1" si="78"/>
        <v>2</v>
      </c>
      <c r="AP110" s="48">
        <f t="shared" ca="1" si="78"/>
        <v>3</v>
      </c>
      <c r="AQ110" s="48">
        <f t="shared" ca="1" si="78"/>
        <v>2</v>
      </c>
      <c r="AR110" s="48">
        <f t="shared" ca="1" si="78"/>
        <v>3</v>
      </c>
      <c r="AS110" s="48">
        <f t="shared" ca="1" si="78"/>
        <v>2</v>
      </c>
      <c r="AT110" s="48">
        <f t="shared" ca="1" si="79"/>
        <v>3</v>
      </c>
      <c r="AU110" s="48">
        <f t="shared" ca="1" si="79"/>
        <v>2</v>
      </c>
      <c r="AV110" s="48">
        <f t="shared" ca="1" si="79"/>
        <v>2</v>
      </c>
      <c r="AW110" s="48">
        <f t="shared" ca="1" si="79"/>
        <v>2</v>
      </c>
      <c r="AX110" s="48">
        <f t="shared" ca="1" si="79"/>
        <v>3</v>
      </c>
      <c r="AY110" s="48">
        <f t="shared" ca="1" si="79"/>
        <v>2</v>
      </c>
      <c r="AZ110" s="48">
        <f t="shared" ca="1" si="79"/>
        <v>2</v>
      </c>
      <c r="BA110" s="48">
        <f t="shared" ca="1" si="79"/>
        <v>3</v>
      </c>
      <c r="BB110" s="48">
        <f t="shared" ca="1" si="79"/>
        <v>3</v>
      </c>
      <c r="BC110" s="48">
        <f t="shared" ca="1" si="79"/>
        <v>3</v>
      </c>
      <c r="BD110" s="48">
        <f t="shared" ca="1" si="80"/>
        <v>3</v>
      </c>
      <c r="BE110" s="48">
        <f t="shared" ca="1" si="80"/>
        <v>3</v>
      </c>
      <c r="BF110" s="48">
        <f t="shared" ca="1" si="80"/>
        <v>2</v>
      </c>
      <c r="BG110" s="48">
        <f t="shared" ca="1" si="80"/>
        <v>2</v>
      </c>
      <c r="BH110" s="48">
        <f t="shared" ca="1" si="80"/>
        <v>3</v>
      </c>
      <c r="BI110" s="48">
        <f t="shared" ca="1" si="80"/>
        <v>3</v>
      </c>
      <c r="BJ110" s="48">
        <f t="shared" ca="1" si="80"/>
        <v>2</v>
      </c>
      <c r="BK110" s="48">
        <f t="shared" ca="1" si="80"/>
        <v>2</v>
      </c>
      <c r="BL110" s="48">
        <f t="shared" ca="1" si="80"/>
        <v>3</v>
      </c>
      <c r="BM110" s="48">
        <f t="shared" ca="1" si="80"/>
        <v>2</v>
      </c>
      <c r="BN110" s="48">
        <f t="shared" ca="1" si="80"/>
        <v>3</v>
      </c>
      <c r="BO110" s="48">
        <f t="shared" ca="1" si="80"/>
        <v>3</v>
      </c>
    </row>
    <row r="111" spans="1:67" x14ac:dyDescent="0.25">
      <c r="A111" s="48">
        <v>110</v>
      </c>
      <c r="B111" s="48">
        <f t="shared" ca="1" si="48"/>
        <v>17</v>
      </c>
      <c r="C111" s="48">
        <f ca="1">SUM($P111:S111)</f>
        <v>11</v>
      </c>
      <c r="D111" s="48">
        <f t="shared" ca="1" si="49"/>
        <v>23</v>
      </c>
      <c r="E111" s="48">
        <f t="shared" ca="1" si="50"/>
        <v>33</v>
      </c>
      <c r="F111" s="48">
        <f t="shared" ca="1" si="51"/>
        <v>41</v>
      </c>
      <c r="G111" s="48">
        <f t="shared" ca="1" si="52"/>
        <v>51</v>
      </c>
      <c r="H111" s="48">
        <f t="shared" ca="1" si="53"/>
        <v>61</v>
      </c>
      <c r="I111" s="48">
        <f t="shared" ca="1" si="54"/>
        <v>73</v>
      </c>
      <c r="J111" s="48">
        <f t="shared" ca="1" si="55"/>
        <v>82</v>
      </c>
      <c r="K111" s="48">
        <f t="shared" ca="1" si="56"/>
        <v>93</v>
      </c>
      <c r="L111" s="48">
        <f t="shared" ca="1" si="57"/>
        <v>105</v>
      </c>
      <c r="M111" s="48">
        <f t="shared" ca="1" si="58"/>
        <v>115</v>
      </c>
      <c r="N111" s="48">
        <f t="shared" ca="1" si="59"/>
        <v>125</v>
      </c>
      <c r="O111" s="48">
        <f t="shared" ca="1" si="60"/>
        <v>136</v>
      </c>
      <c r="P111" s="48">
        <f t="shared" ca="1" si="76"/>
        <v>2</v>
      </c>
      <c r="Q111" s="48">
        <f t="shared" ca="1" si="76"/>
        <v>3</v>
      </c>
      <c r="R111" s="48">
        <f t="shared" ca="1" si="76"/>
        <v>3</v>
      </c>
      <c r="S111" s="48">
        <f t="shared" ca="1" si="76"/>
        <v>3</v>
      </c>
      <c r="T111" s="48">
        <f t="shared" ca="1" si="76"/>
        <v>3</v>
      </c>
      <c r="U111" s="48">
        <f t="shared" ca="1" si="76"/>
        <v>3</v>
      </c>
      <c r="V111" s="48">
        <f t="shared" ca="1" si="76"/>
        <v>3</v>
      </c>
      <c r="W111" s="48">
        <f t="shared" ca="1" si="76"/>
        <v>3</v>
      </c>
      <c r="X111" s="48">
        <f t="shared" ca="1" si="76"/>
        <v>2</v>
      </c>
      <c r="Y111" s="48">
        <f t="shared" ca="1" si="76"/>
        <v>3</v>
      </c>
      <c r="Z111" s="48">
        <f t="shared" ca="1" si="77"/>
        <v>3</v>
      </c>
      <c r="AA111" s="48">
        <f t="shared" ca="1" si="77"/>
        <v>2</v>
      </c>
      <c r="AB111" s="48">
        <f t="shared" ca="1" si="77"/>
        <v>2</v>
      </c>
      <c r="AC111" s="48">
        <f t="shared" ca="1" si="77"/>
        <v>2</v>
      </c>
      <c r="AD111" s="48">
        <f t="shared" ca="1" si="77"/>
        <v>2</v>
      </c>
      <c r="AE111" s="48">
        <f t="shared" ca="1" si="77"/>
        <v>2</v>
      </c>
      <c r="AF111" s="48">
        <f t="shared" ca="1" si="77"/>
        <v>3</v>
      </c>
      <c r="AG111" s="48">
        <f t="shared" ca="1" si="77"/>
        <v>2</v>
      </c>
      <c r="AH111" s="48">
        <f t="shared" ca="1" si="77"/>
        <v>2</v>
      </c>
      <c r="AI111" s="48">
        <f t="shared" ca="1" si="77"/>
        <v>3</v>
      </c>
      <c r="AJ111" s="48">
        <f t="shared" ca="1" si="78"/>
        <v>3</v>
      </c>
      <c r="AK111" s="48">
        <f t="shared" ca="1" si="78"/>
        <v>2</v>
      </c>
      <c r="AL111" s="48">
        <f t="shared" ca="1" si="78"/>
        <v>2</v>
      </c>
      <c r="AM111" s="48">
        <f t="shared" ca="1" si="78"/>
        <v>3</v>
      </c>
      <c r="AN111" s="48">
        <f t="shared" ca="1" si="78"/>
        <v>3</v>
      </c>
      <c r="AO111" s="48">
        <f t="shared" ca="1" si="78"/>
        <v>3</v>
      </c>
      <c r="AP111" s="48">
        <f t="shared" ca="1" si="78"/>
        <v>3</v>
      </c>
      <c r="AQ111" s="48">
        <f t="shared" ca="1" si="78"/>
        <v>3</v>
      </c>
      <c r="AR111" s="48">
        <f t="shared" ca="1" si="78"/>
        <v>3</v>
      </c>
      <c r="AS111" s="48">
        <f t="shared" ca="1" si="78"/>
        <v>2</v>
      </c>
      <c r="AT111" s="48">
        <f t="shared" ca="1" si="79"/>
        <v>2</v>
      </c>
      <c r="AU111" s="48">
        <f t="shared" ca="1" si="79"/>
        <v>2</v>
      </c>
      <c r="AV111" s="48">
        <f t="shared" ca="1" si="79"/>
        <v>3</v>
      </c>
      <c r="AW111" s="48">
        <f t="shared" ca="1" si="79"/>
        <v>3</v>
      </c>
      <c r="AX111" s="48">
        <f t="shared" ca="1" si="79"/>
        <v>3</v>
      </c>
      <c r="AY111" s="48">
        <f t="shared" ca="1" si="79"/>
        <v>2</v>
      </c>
      <c r="AZ111" s="48">
        <f t="shared" ca="1" si="79"/>
        <v>3</v>
      </c>
      <c r="BA111" s="48">
        <f t="shared" ca="1" si="79"/>
        <v>3</v>
      </c>
      <c r="BB111" s="48">
        <f t="shared" ca="1" si="79"/>
        <v>3</v>
      </c>
      <c r="BC111" s="48">
        <f t="shared" ca="1" si="79"/>
        <v>3</v>
      </c>
      <c r="BD111" s="48">
        <f t="shared" ca="1" si="80"/>
        <v>2</v>
      </c>
      <c r="BE111" s="48">
        <f t="shared" ca="1" si="80"/>
        <v>3</v>
      </c>
      <c r="BF111" s="48">
        <f t="shared" ca="1" si="80"/>
        <v>2</v>
      </c>
      <c r="BG111" s="48">
        <f t="shared" ca="1" si="80"/>
        <v>3</v>
      </c>
      <c r="BH111" s="48">
        <f t="shared" ca="1" si="80"/>
        <v>2</v>
      </c>
      <c r="BI111" s="48">
        <f t="shared" ca="1" si="80"/>
        <v>3</v>
      </c>
      <c r="BJ111" s="48">
        <f t="shared" ca="1" si="80"/>
        <v>3</v>
      </c>
      <c r="BK111" s="48">
        <f t="shared" ca="1" si="80"/>
        <v>2</v>
      </c>
      <c r="BL111" s="48">
        <f t="shared" ca="1" si="80"/>
        <v>3</v>
      </c>
      <c r="BM111" s="48">
        <f t="shared" ca="1" si="80"/>
        <v>3</v>
      </c>
      <c r="BN111" s="48">
        <f t="shared" ca="1" si="80"/>
        <v>2</v>
      </c>
      <c r="BO111" s="48">
        <f t="shared" ca="1" si="80"/>
        <v>3</v>
      </c>
    </row>
    <row r="112" spans="1:67" x14ac:dyDescent="0.25">
      <c r="A112" s="48">
        <v>111</v>
      </c>
      <c r="B112" s="48">
        <f t="shared" ca="1" si="48"/>
        <v>15</v>
      </c>
      <c r="C112" s="48">
        <f ca="1">SUM($P112:S112)</f>
        <v>10</v>
      </c>
      <c r="D112" s="48">
        <f t="shared" ca="1" si="49"/>
        <v>20</v>
      </c>
      <c r="E112" s="48">
        <f t="shared" ca="1" si="50"/>
        <v>28</v>
      </c>
      <c r="F112" s="48">
        <f t="shared" ca="1" si="51"/>
        <v>39</v>
      </c>
      <c r="G112" s="48">
        <f t="shared" ca="1" si="52"/>
        <v>49</v>
      </c>
      <c r="H112" s="48">
        <f t="shared" ca="1" si="53"/>
        <v>57</v>
      </c>
      <c r="I112" s="48">
        <f t="shared" ca="1" si="54"/>
        <v>65</v>
      </c>
      <c r="J112" s="48">
        <f t="shared" ca="1" si="55"/>
        <v>75</v>
      </c>
      <c r="K112" s="48">
        <f t="shared" ca="1" si="56"/>
        <v>84</v>
      </c>
      <c r="L112" s="48">
        <f t="shared" ca="1" si="57"/>
        <v>94</v>
      </c>
      <c r="M112" s="48">
        <f t="shared" ca="1" si="58"/>
        <v>105</v>
      </c>
      <c r="N112" s="48">
        <f t="shared" ca="1" si="59"/>
        <v>116</v>
      </c>
      <c r="O112" s="48">
        <f t="shared" ca="1" si="60"/>
        <v>126</v>
      </c>
      <c r="P112" s="48">
        <f t="shared" ref="P112:Y121" ca="1" si="81">MAX(1,IF(SamplesOrEstimateFlag = "Data", INDEX(Samples,RANDBETWEEN(1, TotalCount), 0), RANDBETWEEN(ThroughputLowEstimate,ThroughputHighEstimate)) / RANDBETWEEN(StorySplitRateLowEstimate,StorySplitRateHighEstimate))</f>
        <v>3</v>
      </c>
      <c r="Q112" s="48">
        <f t="shared" ca="1" si="81"/>
        <v>2</v>
      </c>
      <c r="R112" s="48">
        <f t="shared" ca="1" si="81"/>
        <v>2</v>
      </c>
      <c r="S112" s="48">
        <f t="shared" ca="1" si="81"/>
        <v>3</v>
      </c>
      <c r="T112" s="48">
        <f t="shared" ca="1" si="81"/>
        <v>2</v>
      </c>
      <c r="U112" s="48">
        <f t="shared" ca="1" si="81"/>
        <v>3</v>
      </c>
      <c r="V112" s="48">
        <f t="shared" ca="1" si="81"/>
        <v>2</v>
      </c>
      <c r="W112" s="48">
        <f t="shared" ca="1" si="81"/>
        <v>3</v>
      </c>
      <c r="X112" s="48">
        <f t="shared" ca="1" si="81"/>
        <v>2</v>
      </c>
      <c r="Y112" s="48">
        <f t="shared" ca="1" si="81"/>
        <v>2</v>
      </c>
      <c r="Z112" s="48">
        <f t="shared" ref="Z112:AI121" ca="1" si="82">MAX(1,IF(SamplesOrEstimateFlag = "Data", INDEX(Samples,RANDBETWEEN(1, TotalCount), 0), RANDBETWEEN(ThroughputLowEstimate,ThroughputHighEstimate)) / RANDBETWEEN(StorySplitRateLowEstimate,StorySplitRateHighEstimate))</f>
        <v>2</v>
      </c>
      <c r="AA112" s="48">
        <f t="shared" ca="1" si="82"/>
        <v>2</v>
      </c>
      <c r="AB112" s="48">
        <f t="shared" ca="1" si="82"/>
        <v>3</v>
      </c>
      <c r="AC112" s="48">
        <f t="shared" ca="1" si="82"/>
        <v>3</v>
      </c>
      <c r="AD112" s="48">
        <f t="shared" ca="1" si="82"/>
        <v>3</v>
      </c>
      <c r="AE112" s="48">
        <f t="shared" ca="1" si="82"/>
        <v>2</v>
      </c>
      <c r="AF112" s="48">
        <f t="shared" ca="1" si="82"/>
        <v>3</v>
      </c>
      <c r="AG112" s="48">
        <f t="shared" ca="1" si="82"/>
        <v>3</v>
      </c>
      <c r="AH112" s="48">
        <f t="shared" ca="1" si="82"/>
        <v>2</v>
      </c>
      <c r="AI112" s="48">
        <f t="shared" ca="1" si="82"/>
        <v>2</v>
      </c>
      <c r="AJ112" s="48">
        <f t="shared" ref="AJ112:AS121" ca="1" si="83">MAX(1,IF(SamplesOrEstimateFlag = "Data", INDEX(Samples,RANDBETWEEN(1, TotalCount), 0), RANDBETWEEN(ThroughputLowEstimate,ThroughputHighEstimate)) / RANDBETWEEN(StorySplitRateLowEstimate,StorySplitRateHighEstimate))</f>
        <v>2</v>
      </c>
      <c r="AK112" s="48">
        <f t="shared" ca="1" si="83"/>
        <v>2</v>
      </c>
      <c r="AL112" s="48">
        <f t="shared" ca="1" si="83"/>
        <v>2</v>
      </c>
      <c r="AM112" s="48">
        <f t="shared" ca="1" si="83"/>
        <v>2</v>
      </c>
      <c r="AN112" s="48">
        <f t="shared" ca="1" si="83"/>
        <v>2</v>
      </c>
      <c r="AO112" s="48">
        <f t="shared" ca="1" si="83"/>
        <v>2</v>
      </c>
      <c r="AP112" s="48">
        <f t="shared" ca="1" si="83"/>
        <v>2</v>
      </c>
      <c r="AQ112" s="48">
        <f t="shared" ca="1" si="83"/>
        <v>2</v>
      </c>
      <c r="AR112" s="48">
        <f t="shared" ca="1" si="83"/>
        <v>2</v>
      </c>
      <c r="AS112" s="48">
        <f t="shared" ca="1" si="83"/>
        <v>3</v>
      </c>
      <c r="AT112" s="48">
        <f t="shared" ref="AT112:BC121" ca="1" si="84">MAX(1,IF(SamplesOrEstimateFlag = "Data", INDEX(Samples,RANDBETWEEN(1, TotalCount), 0), RANDBETWEEN(ThroughputLowEstimate,ThroughputHighEstimate)) / RANDBETWEEN(StorySplitRateLowEstimate,StorySplitRateHighEstimate))</f>
        <v>3</v>
      </c>
      <c r="AU112" s="48">
        <f t="shared" ca="1" si="84"/>
        <v>2</v>
      </c>
      <c r="AV112" s="48">
        <f t="shared" ca="1" si="84"/>
        <v>2</v>
      </c>
      <c r="AW112" s="48">
        <f t="shared" ca="1" si="84"/>
        <v>3</v>
      </c>
      <c r="AX112" s="48">
        <f t="shared" ca="1" si="84"/>
        <v>2</v>
      </c>
      <c r="AY112" s="48">
        <f t="shared" ca="1" si="84"/>
        <v>2</v>
      </c>
      <c r="AZ112" s="48">
        <f t="shared" ca="1" si="84"/>
        <v>2</v>
      </c>
      <c r="BA112" s="48">
        <f t="shared" ca="1" si="84"/>
        <v>2</v>
      </c>
      <c r="BB112" s="48">
        <f t="shared" ca="1" si="84"/>
        <v>3</v>
      </c>
      <c r="BC112" s="48">
        <f t="shared" ca="1" si="84"/>
        <v>3</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2</v>
      </c>
      <c r="BF112" s="48">
        <f t="shared" ca="1" si="85"/>
        <v>3</v>
      </c>
      <c r="BG112" s="48">
        <f t="shared" ca="1" si="85"/>
        <v>3</v>
      </c>
      <c r="BH112" s="48">
        <f t="shared" ca="1" si="85"/>
        <v>2</v>
      </c>
      <c r="BI112" s="48">
        <f t="shared" ca="1" si="85"/>
        <v>3</v>
      </c>
      <c r="BJ112" s="48">
        <f t="shared" ca="1" si="85"/>
        <v>3</v>
      </c>
      <c r="BK112" s="48">
        <f t="shared" ca="1" si="85"/>
        <v>3</v>
      </c>
      <c r="BL112" s="48">
        <f t="shared" ca="1" si="85"/>
        <v>3</v>
      </c>
      <c r="BM112" s="48">
        <f t="shared" ca="1" si="85"/>
        <v>3</v>
      </c>
      <c r="BN112" s="48">
        <f t="shared" ca="1" si="85"/>
        <v>2</v>
      </c>
      <c r="BO112" s="48">
        <f t="shared" ca="1" si="85"/>
        <v>2</v>
      </c>
    </row>
    <row r="113" spans="1:67" x14ac:dyDescent="0.25">
      <c r="A113" s="48">
        <v>112</v>
      </c>
      <c r="B113" s="48">
        <f t="shared" ca="1" si="48"/>
        <v>16</v>
      </c>
      <c r="C113" s="48">
        <f ca="1">SUM($P113:S113)</f>
        <v>11</v>
      </c>
      <c r="D113" s="48">
        <f t="shared" ca="1" si="49"/>
        <v>20</v>
      </c>
      <c r="E113" s="48">
        <f t="shared" ca="1" si="50"/>
        <v>30</v>
      </c>
      <c r="F113" s="48">
        <f t="shared" ca="1" si="51"/>
        <v>39</v>
      </c>
      <c r="G113" s="48">
        <f t="shared" ca="1" si="52"/>
        <v>49</v>
      </c>
      <c r="H113" s="48">
        <f t="shared" ca="1" si="53"/>
        <v>60</v>
      </c>
      <c r="I113" s="48">
        <f t="shared" ca="1" si="54"/>
        <v>68</v>
      </c>
      <c r="J113" s="48">
        <f t="shared" ca="1" si="55"/>
        <v>78</v>
      </c>
      <c r="K113" s="48">
        <f t="shared" ca="1" si="56"/>
        <v>87</v>
      </c>
      <c r="L113" s="48">
        <f t="shared" ca="1" si="57"/>
        <v>96</v>
      </c>
      <c r="M113" s="48">
        <f t="shared" ca="1" si="58"/>
        <v>105</v>
      </c>
      <c r="N113" s="48">
        <f t="shared" ca="1" si="59"/>
        <v>113</v>
      </c>
      <c r="O113" s="48">
        <f t="shared" ca="1" si="60"/>
        <v>124</v>
      </c>
      <c r="P113" s="48">
        <f t="shared" ca="1" si="81"/>
        <v>3</v>
      </c>
      <c r="Q113" s="48">
        <f t="shared" ca="1" si="81"/>
        <v>2</v>
      </c>
      <c r="R113" s="48">
        <f t="shared" ca="1" si="81"/>
        <v>3</v>
      </c>
      <c r="S113" s="48">
        <f t="shared" ca="1" si="81"/>
        <v>3</v>
      </c>
      <c r="T113" s="48">
        <f t="shared" ca="1" si="81"/>
        <v>2</v>
      </c>
      <c r="U113" s="48">
        <f t="shared" ca="1" si="81"/>
        <v>3</v>
      </c>
      <c r="V113" s="48">
        <f t="shared" ca="1" si="81"/>
        <v>2</v>
      </c>
      <c r="W113" s="48">
        <f t="shared" ca="1" si="81"/>
        <v>2</v>
      </c>
      <c r="X113" s="48">
        <f t="shared" ca="1" si="81"/>
        <v>3</v>
      </c>
      <c r="Y113" s="48">
        <f t="shared" ca="1" si="81"/>
        <v>2</v>
      </c>
      <c r="Z113" s="48">
        <f t="shared" ca="1" si="82"/>
        <v>2</v>
      </c>
      <c r="AA113" s="48">
        <f t="shared" ca="1" si="82"/>
        <v>3</v>
      </c>
      <c r="AB113" s="48">
        <f t="shared" ca="1" si="82"/>
        <v>3</v>
      </c>
      <c r="AC113" s="48">
        <f t="shared" ca="1" si="82"/>
        <v>2</v>
      </c>
      <c r="AD113" s="48">
        <f t="shared" ca="1" si="82"/>
        <v>2</v>
      </c>
      <c r="AE113" s="48">
        <f t="shared" ca="1" si="82"/>
        <v>2</v>
      </c>
      <c r="AF113" s="48">
        <f t="shared" ca="1" si="82"/>
        <v>3</v>
      </c>
      <c r="AG113" s="48">
        <f t="shared" ca="1" si="82"/>
        <v>2</v>
      </c>
      <c r="AH113" s="48">
        <f t="shared" ca="1" si="82"/>
        <v>2</v>
      </c>
      <c r="AI113" s="48">
        <f t="shared" ca="1" si="82"/>
        <v>3</v>
      </c>
      <c r="AJ113" s="48">
        <f t="shared" ca="1" si="83"/>
        <v>2</v>
      </c>
      <c r="AK113" s="48">
        <f t="shared" ca="1" si="83"/>
        <v>3</v>
      </c>
      <c r="AL113" s="48">
        <f t="shared" ca="1" si="83"/>
        <v>3</v>
      </c>
      <c r="AM113" s="48">
        <f t="shared" ca="1" si="83"/>
        <v>3</v>
      </c>
      <c r="AN113" s="48">
        <f t="shared" ca="1" si="83"/>
        <v>2</v>
      </c>
      <c r="AO113" s="48">
        <f t="shared" ca="1" si="83"/>
        <v>2</v>
      </c>
      <c r="AP113" s="48">
        <f t="shared" ca="1" si="83"/>
        <v>2</v>
      </c>
      <c r="AQ113" s="48">
        <f t="shared" ca="1" si="83"/>
        <v>2</v>
      </c>
      <c r="AR113" s="48">
        <f t="shared" ca="1" si="83"/>
        <v>3</v>
      </c>
      <c r="AS113" s="48">
        <f t="shared" ca="1" si="83"/>
        <v>2</v>
      </c>
      <c r="AT113" s="48">
        <f t="shared" ca="1" si="84"/>
        <v>2</v>
      </c>
      <c r="AU113" s="48">
        <f t="shared" ca="1" si="84"/>
        <v>3</v>
      </c>
      <c r="AV113" s="48">
        <f t="shared" ca="1" si="84"/>
        <v>2</v>
      </c>
      <c r="AW113" s="48">
        <f t="shared" ca="1" si="84"/>
        <v>3</v>
      </c>
      <c r="AX113" s="48">
        <f t="shared" ca="1" si="84"/>
        <v>2</v>
      </c>
      <c r="AY113" s="48">
        <f t="shared" ca="1" si="84"/>
        <v>2</v>
      </c>
      <c r="AZ113" s="48">
        <f t="shared" ca="1" si="84"/>
        <v>2</v>
      </c>
      <c r="BA113" s="48">
        <f t="shared" ca="1" si="84"/>
        <v>2</v>
      </c>
      <c r="BB113" s="48">
        <f t="shared" ca="1" si="84"/>
        <v>2</v>
      </c>
      <c r="BC113" s="48">
        <f t="shared" ca="1" si="84"/>
        <v>3</v>
      </c>
      <c r="BD113" s="48">
        <f t="shared" ca="1" si="85"/>
        <v>3</v>
      </c>
      <c r="BE113" s="48">
        <f t="shared" ca="1" si="85"/>
        <v>2</v>
      </c>
      <c r="BF113" s="48">
        <f t="shared" ca="1" si="85"/>
        <v>2</v>
      </c>
      <c r="BG113" s="48">
        <f t="shared" ca="1" si="85"/>
        <v>2</v>
      </c>
      <c r="BH113" s="48">
        <f t="shared" ca="1" si="85"/>
        <v>2</v>
      </c>
      <c r="BI113" s="48">
        <f t="shared" ca="1" si="85"/>
        <v>2</v>
      </c>
      <c r="BJ113" s="48">
        <f t="shared" ca="1" si="85"/>
        <v>2</v>
      </c>
      <c r="BK113" s="48">
        <f t="shared" ca="1" si="85"/>
        <v>2</v>
      </c>
      <c r="BL113" s="48">
        <f t="shared" ca="1" si="85"/>
        <v>3</v>
      </c>
      <c r="BM113" s="48">
        <f t="shared" ca="1" si="85"/>
        <v>3</v>
      </c>
      <c r="BN113" s="48">
        <f t="shared" ca="1" si="85"/>
        <v>2</v>
      </c>
      <c r="BO113" s="48">
        <f t="shared" ca="1" si="85"/>
        <v>3</v>
      </c>
    </row>
    <row r="114" spans="1:67" x14ac:dyDescent="0.25">
      <c r="A114" s="48">
        <v>113</v>
      </c>
      <c r="B114" s="48">
        <f t="shared" ca="1" si="48"/>
        <v>17</v>
      </c>
      <c r="C114" s="48">
        <f ca="1">SUM($P114:S114)</f>
        <v>11</v>
      </c>
      <c r="D114" s="48">
        <f t="shared" ca="1" si="49"/>
        <v>22</v>
      </c>
      <c r="E114" s="48">
        <f t="shared" ca="1" si="50"/>
        <v>32</v>
      </c>
      <c r="F114" s="48">
        <f t="shared" ca="1" si="51"/>
        <v>42</v>
      </c>
      <c r="G114" s="48">
        <f t="shared" ca="1" si="52"/>
        <v>51</v>
      </c>
      <c r="H114" s="48">
        <f t="shared" ca="1" si="53"/>
        <v>60</v>
      </c>
      <c r="I114" s="48">
        <f t="shared" ca="1" si="54"/>
        <v>71</v>
      </c>
      <c r="J114" s="48">
        <f t="shared" ca="1" si="55"/>
        <v>80</v>
      </c>
      <c r="K114" s="48">
        <f t="shared" ca="1" si="56"/>
        <v>91</v>
      </c>
      <c r="L114" s="48">
        <f t="shared" ca="1" si="57"/>
        <v>103</v>
      </c>
      <c r="M114" s="48">
        <f t="shared" ca="1" si="58"/>
        <v>114</v>
      </c>
      <c r="N114" s="48">
        <f t="shared" ca="1" si="59"/>
        <v>126</v>
      </c>
      <c r="O114" s="48">
        <f t="shared" ca="1" si="60"/>
        <v>137</v>
      </c>
      <c r="P114" s="48">
        <f t="shared" ca="1" si="81"/>
        <v>3</v>
      </c>
      <c r="Q114" s="48">
        <f t="shared" ca="1" si="81"/>
        <v>3</v>
      </c>
      <c r="R114" s="48">
        <f t="shared" ca="1" si="81"/>
        <v>2</v>
      </c>
      <c r="S114" s="48">
        <f t="shared" ca="1" si="81"/>
        <v>3</v>
      </c>
      <c r="T114" s="48">
        <f t="shared" ca="1" si="81"/>
        <v>3</v>
      </c>
      <c r="U114" s="48">
        <f t="shared" ca="1" si="81"/>
        <v>3</v>
      </c>
      <c r="V114" s="48">
        <f t="shared" ca="1" si="81"/>
        <v>3</v>
      </c>
      <c r="W114" s="48">
        <f t="shared" ca="1" si="81"/>
        <v>2</v>
      </c>
      <c r="X114" s="48">
        <f t="shared" ca="1" si="81"/>
        <v>2</v>
      </c>
      <c r="Y114" s="48">
        <f t="shared" ca="1" si="81"/>
        <v>3</v>
      </c>
      <c r="Z114" s="48">
        <f t="shared" ca="1" si="82"/>
        <v>3</v>
      </c>
      <c r="AA114" s="48">
        <f t="shared" ca="1" si="82"/>
        <v>2</v>
      </c>
      <c r="AB114" s="48">
        <f t="shared" ca="1" si="82"/>
        <v>2</v>
      </c>
      <c r="AC114" s="48">
        <f t="shared" ca="1" si="82"/>
        <v>2</v>
      </c>
      <c r="AD114" s="48">
        <f t="shared" ca="1" si="82"/>
        <v>3</v>
      </c>
      <c r="AE114" s="48">
        <f t="shared" ca="1" si="82"/>
        <v>3</v>
      </c>
      <c r="AF114" s="48">
        <f t="shared" ca="1" si="82"/>
        <v>2</v>
      </c>
      <c r="AG114" s="48">
        <f t="shared" ca="1" si="82"/>
        <v>2</v>
      </c>
      <c r="AH114" s="48">
        <f t="shared" ca="1" si="82"/>
        <v>3</v>
      </c>
      <c r="AI114" s="48">
        <f t="shared" ca="1" si="82"/>
        <v>2</v>
      </c>
      <c r="AJ114" s="48">
        <f t="shared" ca="1" si="83"/>
        <v>2</v>
      </c>
      <c r="AK114" s="48">
        <f t="shared" ca="1" si="83"/>
        <v>2</v>
      </c>
      <c r="AL114" s="48">
        <f t="shared" ca="1" si="83"/>
        <v>3</v>
      </c>
      <c r="AM114" s="48">
        <f t="shared" ca="1" si="83"/>
        <v>2</v>
      </c>
      <c r="AN114" s="48">
        <f t="shared" ca="1" si="83"/>
        <v>3</v>
      </c>
      <c r="AO114" s="48">
        <f t="shared" ca="1" si="83"/>
        <v>3</v>
      </c>
      <c r="AP114" s="48">
        <f t="shared" ca="1" si="83"/>
        <v>2</v>
      </c>
      <c r="AQ114" s="48">
        <f t="shared" ca="1" si="83"/>
        <v>3</v>
      </c>
      <c r="AR114" s="48">
        <f t="shared" ca="1" si="83"/>
        <v>2</v>
      </c>
      <c r="AS114" s="48">
        <f t="shared" ca="1" si="83"/>
        <v>3</v>
      </c>
      <c r="AT114" s="48">
        <f t="shared" ca="1" si="84"/>
        <v>2</v>
      </c>
      <c r="AU114" s="48">
        <f t="shared" ca="1" si="84"/>
        <v>2</v>
      </c>
      <c r="AV114" s="48">
        <f t="shared" ca="1" si="84"/>
        <v>2</v>
      </c>
      <c r="AW114" s="48">
        <f t="shared" ca="1" si="84"/>
        <v>3</v>
      </c>
      <c r="AX114" s="48">
        <f t="shared" ca="1" si="84"/>
        <v>3</v>
      </c>
      <c r="AY114" s="48">
        <f t="shared" ca="1" si="84"/>
        <v>3</v>
      </c>
      <c r="AZ114" s="48">
        <f t="shared" ca="1" si="84"/>
        <v>3</v>
      </c>
      <c r="BA114" s="48">
        <f t="shared" ca="1" si="84"/>
        <v>3</v>
      </c>
      <c r="BB114" s="48">
        <f t="shared" ca="1" si="84"/>
        <v>3</v>
      </c>
      <c r="BC114" s="48">
        <f t="shared" ca="1" si="84"/>
        <v>3</v>
      </c>
      <c r="BD114" s="48">
        <f t="shared" ca="1" si="85"/>
        <v>3</v>
      </c>
      <c r="BE114" s="48">
        <f t="shared" ca="1" si="85"/>
        <v>3</v>
      </c>
      <c r="BF114" s="48">
        <f t="shared" ca="1" si="85"/>
        <v>2</v>
      </c>
      <c r="BG114" s="48">
        <f t="shared" ca="1" si="85"/>
        <v>3</v>
      </c>
      <c r="BH114" s="48">
        <f t="shared" ca="1" si="85"/>
        <v>3</v>
      </c>
      <c r="BI114" s="48">
        <f t="shared" ca="1" si="85"/>
        <v>3</v>
      </c>
      <c r="BJ114" s="48">
        <f t="shared" ca="1" si="85"/>
        <v>3</v>
      </c>
      <c r="BK114" s="48">
        <f t="shared" ca="1" si="85"/>
        <v>3</v>
      </c>
      <c r="BL114" s="48">
        <f t="shared" ca="1" si="85"/>
        <v>3</v>
      </c>
      <c r="BM114" s="48">
        <f t="shared" ca="1" si="85"/>
        <v>3</v>
      </c>
      <c r="BN114" s="48">
        <f t="shared" ca="1" si="85"/>
        <v>3</v>
      </c>
      <c r="BO114" s="48">
        <f t="shared" ca="1" si="85"/>
        <v>2</v>
      </c>
    </row>
    <row r="115" spans="1:67" x14ac:dyDescent="0.25">
      <c r="A115" s="48">
        <v>114</v>
      </c>
      <c r="B115" s="48">
        <f t="shared" ca="1" si="48"/>
        <v>14</v>
      </c>
      <c r="C115" s="48">
        <f ca="1">SUM($P115:S115)</f>
        <v>9</v>
      </c>
      <c r="D115" s="48">
        <f t="shared" ca="1" si="49"/>
        <v>20</v>
      </c>
      <c r="E115" s="48">
        <f t="shared" ca="1" si="50"/>
        <v>30</v>
      </c>
      <c r="F115" s="48">
        <f t="shared" ca="1" si="51"/>
        <v>40</v>
      </c>
      <c r="G115" s="48">
        <f t="shared" ca="1" si="52"/>
        <v>51</v>
      </c>
      <c r="H115" s="48">
        <f t="shared" ca="1" si="53"/>
        <v>62</v>
      </c>
      <c r="I115" s="48">
        <f t="shared" ca="1" si="54"/>
        <v>73</v>
      </c>
      <c r="J115" s="48">
        <f t="shared" ca="1" si="55"/>
        <v>83</v>
      </c>
      <c r="K115" s="48">
        <f t="shared" ca="1" si="56"/>
        <v>94</v>
      </c>
      <c r="L115" s="48">
        <f t="shared" ca="1" si="57"/>
        <v>106</v>
      </c>
      <c r="M115" s="48">
        <f t="shared" ca="1" si="58"/>
        <v>115</v>
      </c>
      <c r="N115" s="48">
        <f t="shared" ca="1" si="59"/>
        <v>126</v>
      </c>
      <c r="O115" s="48">
        <f t="shared" ca="1" si="60"/>
        <v>134</v>
      </c>
      <c r="P115" s="48">
        <f t="shared" ca="1" si="81"/>
        <v>2</v>
      </c>
      <c r="Q115" s="48">
        <f t="shared" ca="1" si="81"/>
        <v>3</v>
      </c>
      <c r="R115" s="48">
        <f t="shared" ca="1" si="81"/>
        <v>2</v>
      </c>
      <c r="S115" s="48">
        <f t="shared" ca="1" si="81"/>
        <v>2</v>
      </c>
      <c r="T115" s="48">
        <f t="shared" ca="1" si="81"/>
        <v>3</v>
      </c>
      <c r="U115" s="48">
        <f t="shared" ca="1" si="81"/>
        <v>2</v>
      </c>
      <c r="V115" s="48">
        <f t="shared" ca="1" si="81"/>
        <v>3</v>
      </c>
      <c r="W115" s="48">
        <f t="shared" ca="1" si="81"/>
        <v>3</v>
      </c>
      <c r="X115" s="48">
        <f t="shared" ca="1" si="81"/>
        <v>2</v>
      </c>
      <c r="Y115" s="48">
        <f t="shared" ca="1" si="81"/>
        <v>3</v>
      </c>
      <c r="Z115" s="48">
        <f t="shared" ca="1" si="82"/>
        <v>2</v>
      </c>
      <c r="AA115" s="48">
        <f t="shared" ca="1" si="82"/>
        <v>3</v>
      </c>
      <c r="AB115" s="48">
        <f t="shared" ca="1" si="82"/>
        <v>3</v>
      </c>
      <c r="AC115" s="48">
        <f t="shared" ca="1" si="82"/>
        <v>3</v>
      </c>
      <c r="AD115" s="48">
        <f t="shared" ca="1" si="82"/>
        <v>2</v>
      </c>
      <c r="AE115" s="48">
        <f t="shared" ca="1" si="82"/>
        <v>2</v>
      </c>
      <c r="AF115" s="48">
        <f t="shared" ca="1" si="82"/>
        <v>3</v>
      </c>
      <c r="AG115" s="48">
        <f t="shared" ca="1" si="82"/>
        <v>2</v>
      </c>
      <c r="AH115" s="48">
        <f t="shared" ca="1" si="82"/>
        <v>3</v>
      </c>
      <c r="AI115" s="48">
        <f t="shared" ca="1" si="82"/>
        <v>3</v>
      </c>
      <c r="AJ115" s="48">
        <f t="shared" ca="1" si="83"/>
        <v>3</v>
      </c>
      <c r="AK115" s="48">
        <f t="shared" ca="1" si="83"/>
        <v>3</v>
      </c>
      <c r="AL115" s="48">
        <f t="shared" ca="1" si="83"/>
        <v>2</v>
      </c>
      <c r="AM115" s="48">
        <f t="shared" ca="1" si="83"/>
        <v>3</v>
      </c>
      <c r="AN115" s="48">
        <f t="shared" ca="1" si="83"/>
        <v>2</v>
      </c>
      <c r="AO115" s="48">
        <f t="shared" ca="1" si="83"/>
        <v>3</v>
      </c>
      <c r="AP115" s="48">
        <f t="shared" ca="1" si="83"/>
        <v>3</v>
      </c>
      <c r="AQ115" s="48">
        <f t="shared" ca="1" si="83"/>
        <v>3</v>
      </c>
      <c r="AR115" s="48">
        <f t="shared" ca="1" si="83"/>
        <v>2</v>
      </c>
      <c r="AS115" s="48">
        <f t="shared" ca="1" si="83"/>
        <v>2</v>
      </c>
      <c r="AT115" s="48">
        <f t="shared" ca="1" si="84"/>
        <v>3</v>
      </c>
      <c r="AU115" s="48">
        <f t="shared" ca="1" si="84"/>
        <v>3</v>
      </c>
      <c r="AV115" s="48">
        <f t="shared" ca="1" si="84"/>
        <v>3</v>
      </c>
      <c r="AW115" s="48">
        <f t="shared" ca="1" si="84"/>
        <v>3</v>
      </c>
      <c r="AX115" s="48">
        <f t="shared" ca="1" si="84"/>
        <v>3</v>
      </c>
      <c r="AY115" s="48">
        <f t="shared" ca="1" si="84"/>
        <v>2</v>
      </c>
      <c r="AZ115" s="48">
        <f t="shared" ca="1" si="84"/>
        <v>3</v>
      </c>
      <c r="BA115" s="48">
        <f t="shared" ca="1" si="84"/>
        <v>3</v>
      </c>
      <c r="BB115" s="48">
        <f t="shared" ca="1" si="84"/>
        <v>3</v>
      </c>
      <c r="BC115" s="48">
        <f t="shared" ca="1" si="84"/>
        <v>3</v>
      </c>
      <c r="BD115" s="48">
        <f t="shared" ca="1" si="85"/>
        <v>2</v>
      </c>
      <c r="BE115" s="48">
        <f t="shared" ca="1" si="85"/>
        <v>2</v>
      </c>
      <c r="BF115" s="48">
        <f t="shared" ca="1" si="85"/>
        <v>3</v>
      </c>
      <c r="BG115" s="48">
        <f t="shared" ca="1" si="85"/>
        <v>2</v>
      </c>
      <c r="BH115" s="48">
        <f t="shared" ca="1" si="85"/>
        <v>3</v>
      </c>
      <c r="BI115" s="48">
        <f t="shared" ca="1" si="85"/>
        <v>3</v>
      </c>
      <c r="BJ115" s="48">
        <f t="shared" ca="1" si="85"/>
        <v>2</v>
      </c>
      <c r="BK115" s="48">
        <f t="shared" ca="1" si="85"/>
        <v>3</v>
      </c>
      <c r="BL115" s="48">
        <f t="shared" ca="1" si="85"/>
        <v>2</v>
      </c>
      <c r="BM115" s="48">
        <f t="shared" ca="1" si="85"/>
        <v>2</v>
      </c>
      <c r="BN115" s="48">
        <f t="shared" ca="1" si="85"/>
        <v>2</v>
      </c>
      <c r="BO115" s="48">
        <f t="shared" ca="1" si="85"/>
        <v>2</v>
      </c>
    </row>
    <row r="116" spans="1:67" x14ac:dyDescent="0.25">
      <c r="A116" s="48">
        <v>115</v>
      </c>
      <c r="B116" s="48">
        <f t="shared" ca="1" si="48"/>
        <v>14</v>
      </c>
      <c r="C116" s="48">
        <f ca="1">SUM($P116:S116)</f>
        <v>9</v>
      </c>
      <c r="D116" s="48">
        <f t="shared" ca="1" si="49"/>
        <v>20</v>
      </c>
      <c r="E116" s="48">
        <f t="shared" ca="1" si="50"/>
        <v>30</v>
      </c>
      <c r="F116" s="48">
        <f t="shared" ca="1" si="51"/>
        <v>41</v>
      </c>
      <c r="G116" s="48">
        <f t="shared" ca="1" si="52"/>
        <v>50</v>
      </c>
      <c r="H116" s="48">
        <f t="shared" ca="1" si="53"/>
        <v>60</v>
      </c>
      <c r="I116" s="48">
        <f t="shared" ca="1" si="54"/>
        <v>70</v>
      </c>
      <c r="J116" s="48">
        <f t="shared" ca="1" si="55"/>
        <v>80</v>
      </c>
      <c r="K116" s="48">
        <f t="shared" ca="1" si="56"/>
        <v>91</v>
      </c>
      <c r="L116" s="48">
        <f t="shared" ca="1" si="57"/>
        <v>102</v>
      </c>
      <c r="M116" s="48">
        <f t="shared" ca="1" si="58"/>
        <v>112</v>
      </c>
      <c r="N116" s="48">
        <f t="shared" ca="1" si="59"/>
        <v>120</v>
      </c>
      <c r="O116" s="48">
        <f t="shared" ca="1" si="60"/>
        <v>131</v>
      </c>
      <c r="P116" s="48">
        <f t="shared" ca="1" si="81"/>
        <v>3</v>
      </c>
      <c r="Q116" s="48">
        <f t="shared" ca="1" si="81"/>
        <v>2</v>
      </c>
      <c r="R116" s="48">
        <f t="shared" ca="1" si="81"/>
        <v>2</v>
      </c>
      <c r="S116" s="48">
        <f t="shared" ca="1" si="81"/>
        <v>2</v>
      </c>
      <c r="T116" s="48">
        <f t="shared" ca="1" si="81"/>
        <v>3</v>
      </c>
      <c r="U116" s="48">
        <f t="shared" ca="1" si="81"/>
        <v>2</v>
      </c>
      <c r="V116" s="48">
        <f t="shared" ca="1" si="81"/>
        <v>3</v>
      </c>
      <c r="W116" s="48">
        <f t="shared" ca="1" si="81"/>
        <v>3</v>
      </c>
      <c r="X116" s="48">
        <f t="shared" ca="1" si="81"/>
        <v>2</v>
      </c>
      <c r="Y116" s="48">
        <f t="shared" ca="1" si="81"/>
        <v>3</v>
      </c>
      <c r="Z116" s="48">
        <f t="shared" ca="1" si="82"/>
        <v>2</v>
      </c>
      <c r="AA116" s="48">
        <f t="shared" ca="1" si="82"/>
        <v>3</v>
      </c>
      <c r="AB116" s="48">
        <f t="shared" ca="1" si="82"/>
        <v>3</v>
      </c>
      <c r="AC116" s="48">
        <f t="shared" ca="1" si="82"/>
        <v>3</v>
      </c>
      <c r="AD116" s="48">
        <f t="shared" ca="1" si="82"/>
        <v>3</v>
      </c>
      <c r="AE116" s="48">
        <f t="shared" ca="1" si="82"/>
        <v>2</v>
      </c>
      <c r="AF116" s="48">
        <f t="shared" ca="1" si="82"/>
        <v>2</v>
      </c>
      <c r="AG116" s="48">
        <f t="shared" ca="1" si="82"/>
        <v>3</v>
      </c>
      <c r="AH116" s="48">
        <f t="shared" ca="1" si="82"/>
        <v>2</v>
      </c>
      <c r="AI116" s="48">
        <f t="shared" ca="1" si="82"/>
        <v>2</v>
      </c>
      <c r="AJ116" s="48">
        <f t="shared" ca="1" si="83"/>
        <v>3</v>
      </c>
      <c r="AK116" s="48">
        <f t="shared" ca="1" si="83"/>
        <v>2</v>
      </c>
      <c r="AL116" s="48">
        <f t="shared" ca="1" si="83"/>
        <v>2</v>
      </c>
      <c r="AM116" s="48">
        <f t="shared" ca="1" si="83"/>
        <v>3</v>
      </c>
      <c r="AN116" s="48">
        <f t="shared" ca="1" si="83"/>
        <v>3</v>
      </c>
      <c r="AO116" s="48">
        <f t="shared" ca="1" si="83"/>
        <v>2</v>
      </c>
      <c r="AP116" s="48">
        <f t="shared" ca="1" si="83"/>
        <v>2</v>
      </c>
      <c r="AQ116" s="48">
        <f t="shared" ca="1" si="83"/>
        <v>3</v>
      </c>
      <c r="AR116" s="48">
        <f t="shared" ca="1" si="83"/>
        <v>2</v>
      </c>
      <c r="AS116" s="48">
        <f t="shared" ca="1" si="83"/>
        <v>3</v>
      </c>
      <c r="AT116" s="48">
        <f t="shared" ca="1" si="84"/>
        <v>2</v>
      </c>
      <c r="AU116" s="48">
        <f t="shared" ca="1" si="84"/>
        <v>3</v>
      </c>
      <c r="AV116" s="48">
        <f t="shared" ca="1" si="84"/>
        <v>2</v>
      </c>
      <c r="AW116" s="48">
        <f t="shared" ca="1" si="84"/>
        <v>3</v>
      </c>
      <c r="AX116" s="48">
        <f t="shared" ca="1" si="84"/>
        <v>3</v>
      </c>
      <c r="AY116" s="48">
        <f t="shared" ca="1" si="84"/>
        <v>3</v>
      </c>
      <c r="AZ116" s="48">
        <f t="shared" ca="1" si="84"/>
        <v>2</v>
      </c>
      <c r="BA116" s="48">
        <f t="shared" ca="1" si="84"/>
        <v>3</v>
      </c>
      <c r="BB116" s="48">
        <f t="shared" ca="1" si="84"/>
        <v>3</v>
      </c>
      <c r="BC116" s="48">
        <f t="shared" ca="1" si="84"/>
        <v>3</v>
      </c>
      <c r="BD116" s="48">
        <f t="shared" ca="1" si="85"/>
        <v>3</v>
      </c>
      <c r="BE116" s="48">
        <f t="shared" ca="1" si="85"/>
        <v>2</v>
      </c>
      <c r="BF116" s="48">
        <f t="shared" ca="1" si="85"/>
        <v>2</v>
      </c>
      <c r="BG116" s="48">
        <f t="shared" ca="1" si="85"/>
        <v>3</v>
      </c>
      <c r="BH116" s="48">
        <f t="shared" ca="1" si="85"/>
        <v>2</v>
      </c>
      <c r="BI116" s="48">
        <f t="shared" ca="1" si="85"/>
        <v>2</v>
      </c>
      <c r="BJ116" s="48">
        <f t="shared" ca="1" si="85"/>
        <v>2</v>
      </c>
      <c r="BK116" s="48">
        <f t="shared" ca="1" si="85"/>
        <v>2</v>
      </c>
      <c r="BL116" s="48">
        <f t="shared" ca="1" si="85"/>
        <v>3</v>
      </c>
      <c r="BM116" s="48">
        <f t="shared" ca="1" si="85"/>
        <v>2</v>
      </c>
      <c r="BN116" s="48">
        <f t="shared" ca="1" si="85"/>
        <v>3</v>
      </c>
      <c r="BO116" s="48">
        <f t="shared" ca="1" si="85"/>
        <v>3</v>
      </c>
    </row>
    <row r="117" spans="1:67" x14ac:dyDescent="0.25">
      <c r="A117" s="48">
        <v>116</v>
      </c>
      <c r="B117" s="48">
        <f t="shared" ca="1" si="48"/>
        <v>14</v>
      </c>
      <c r="C117" s="48">
        <f ca="1">SUM($P117:S117)</f>
        <v>9</v>
      </c>
      <c r="D117" s="48">
        <f t="shared" ca="1" si="49"/>
        <v>19</v>
      </c>
      <c r="E117" s="48">
        <f t="shared" ca="1" si="50"/>
        <v>29</v>
      </c>
      <c r="F117" s="48">
        <f t="shared" ca="1" si="51"/>
        <v>39</v>
      </c>
      <c r="G117" s="48">
        <f t="shared" ca="1" si="52"/>
        <v>49</v>
      </c>
      <c r="H117" s="48">
        <f t="shared" ca="1" si="53"/>
        <v>60</v>
      </c>
      <c r="I117" s="48">
        <f t="shared" ca="1" si="54"/>
        <v>70</v>
      </c>
      <c r="J117" s="48">
        <f t="shared" ca="1" si="55"/>
        <v>80</v>
      </c>
      <c r="K117" s="48">
        <f t="shared" ca="1" si="56"/>
        <v>91</v>
      </c>
      <c r="L117" s="48">
        <f t="shared" ca="1" si="57"/>
        <v>101</v>
      </c>
      <c r="M117" s="48">
        <f t="shared" ca="1" si="58"/>
        <v>111</v>
      </c>
      <c r="N117" s="48">
        <f t="shared" ca="1" si="59"/>
        <v>122</v>
      </c>
      <c r="O117" s="48">
        <f t="shared" ca="1" si="60"/>
        <v>132</v>
      </c>
      <c r="P117" s="48">
        <f t="shared" ca="1" si="81"/>
        <v>3</v>
      </c>
      <c r="Q117" s="48">
        <f t="shared" ca="1" si="81"/>
        <v>2</v>
      </c>
      <c r="R117" s="48">
        <f t="shared" ca="1" si="81"/>
        <v>2</v>
      </c>
      <c r="S117" s="48">
        <f t="shared" ca="1" si="81"/>
        <v>2</v>
      </c>
      <c r="T117" s="48">
        <f t="shared" ca="1" si="81"/>
        <v>2</v>
      </c>
      <c r="U117" s="48">
        <f t="shared" ca="1" si="81"/>
        <v>3</v>
      </c>
      <c r="V117" s="48">
        <f t="shared" ca="1" si="81"/>
        <v>3</v>
      </c>
      <c r="W117" s="48">
        <f t="shared" ca="1" si="81"/>
        <v>2</v>
      </c>
      <c r="X117" s="48">
        <f t="shared" ca="1" si="81"/>
        <v>3</v>
      </c>
      <c r="Y117" s="48">
        <f t="shared" ca="1" si="81"/>
        <v>2</v>
      </c>
      <c r="Z117" s="48">
        <f t="shared" ca="1" si="82"/>
        <v>3</v>
      </c>
      <c r="AA117" s="48">
        <f t="shared" ca="1" si="82"/>
        <v>2</v>
      </c>
      <c r="AB117" s="48">
        <f t="shared" ca="1" si="82"/>
        <v>2</v>
      </c>
      <c r="AC117" s="48">
        <f t="shared" ca="1" si="82"/>
        <v>3</v>
      </c>
      <c r="AD117" s="48">
        <f t="shared" ca="1" si="82"/>
        <v>3</v>
      </c>
      <c r="AE117" s="48">
        <f t="shared" ca="1" si="82"/>
        <v>2</v>
      </c>
      <c r="AF117" s="48">
        <f t="shared" ca="1" si="82"/>
        <v>3</v>
      </c>
      <c r="AG117" s="48">
        <f t="shared" ca="1" si="82"/>
        <v>2</v>
      </c>
      <c r="AH117" s="48">
        <f t="shared" ca="1" si="82"/>
        <v>3</v>
      </c>
      <c r="AI117" s="48">
        <f t="shared" ca="1" si="82"/>
        <v>2</v>
      </c>
      <c r="AJ117" s="48">
        <f t="shared" ca="1" si="83"/>
        <v>3</v>
      </c>
      <c r="AK117" s="48">
        <f t="shared" ca="1" si="83"/>
        <v>3</v>
      </c>
      <c r="AL117" s="48">
        <f t="shared" ca="1" si="83"/>
        <v>3</v>
      </c>
      <c r="AM117" s="48">
        <f t="shared" ca="1" si="83"/>
        <v>2</v>
      </c>
      <c r="AN117" s="48">
        <f t="shared" ca="1" si="83"/>
        <v>2</v>
      </c>
      <c r="AO117" s="48">
        <f t="shared" ca="1" si="83"/>
        <v>2</v>
      </c>
      <c r="AP117" s="48">
        <f t="shared" ca="1" si="83"/>
        <v>3</v>
      </c>
      <c r="AQ117" s="48">
        <f t="shared" ca="1" si="83"/>
        <v>3</v>
      </c>
      <c r="AR117" s="48">
        <f t="shared" ca="1" si="83"/>
        <v>3</v>
      </c>
      <c r="AS117" s="48">
        <f t="shared" ca="1" si="83"/>
        <v>2</v>
      </c>
      <c r="AT117" s="48">
        <f t="shared" ca="1" si="84"/>
        <v>3</v>
      </c>
      <c r="AU117" s="48">
        <f t="shared" ca="1" si="84"/>
        <v>2</v>
      </c>
      <c r="AV117" s="48">
        <f t="shared" ca="1" si="84"/>
        <v>3</v>
      </c>
      <c r="AW117" s="48">
        <f t="shared" ca="1" si="84"/>
        <v>3</v>
      </c>
      <c r="AX117" s="48">
        <f t="shared" ca="1" si="84"/>
        <v>2</v>
      </c>
      <c r="AY117" s="48">
        <f t="shared" ca="1" si="84"/>
        <v>3</v>
      </c>
      <c r="AZ117" s="48">
        <f t="shared" ca="1" si="84"/>
        <v>3</v>
      </c>
      <c r="BA117" s="48">
        <f t="shared" ca="1" si="84"/>
        <v>2</v>
      </c>
      <c r="BB117" s="48">
        <f t="shared" ca="1" si="84"/>
        <v>2</v>
      </c>
      <c r="BC117" s="48">
        <f t="shared" ca="1" si="84"/>
        <v>3</v>
      </c>
      <c r="BD117" s="48">
        <f t="shared" ca="1" si="85"/>
        <v>3</v>
      </c>
      <c r="BE117" s="48">
        <f t="shared" ca="1" si="85"/>
        <v>3</v>
      </c>
      <c r="BF117" s="48">
        <f t="shared" ca="1" si="85"/>
        <v>2</v>
      </c>
      <c r="BG117" s="48">
        <f t="shared" ca="1" si="85"/>
        <v>2</v>
      </c>
      <c r="BH117" s="48">
        <f t="shared" ca="1" si="85"/>
        <v>2</v>
      </c>
      <c r="BI117" s="48">
        <f t="shared" ca="1" si="85"/>
        <v>3</v>
      </c>
      <c r="BJ117" s="48">
        <f t="shared" ca="1" si="85"/>
        <v>3</v>
      </c>
      <c r="BK117" s="48">
        <f t="shared" ca="1" si="85"/>
        <v>3</v>
      </c>
      <c r="BL117" s="48">
        <f t="shared" ca="1" si="85"/>
        <v>2</v>
      </c>
      <c r="BM117" s="48">
        <f t="shared" ca="1" si="85"/>
        <v>2</v>
      </c>
      <c r="BN117" s="48">
        <f t="shared" ca="1" si="85"/>
        <v>3</v>
      </c>
      <c r="BO117" s="48">
        <f t="shared" ca="1" si="85"/>
        <v>3</v>
      </c>
    </row>
    <row r="118" spans="1:67" x14ac:dyDescent="0.25">
      <c r="A118" s="48">
        <v>117</v>
      </c>
      <c r="B118" s="48">
        <f t="shared" ca="1" si="48"/>
        <v>15</v>
      </c>
      <c r="C118" s="48">
        <f ca="1">SUM($P118:S118)</f>
        <v>10</v>
      </c>
      <c r="D118" s="48">
        <f t="shared" ca="1" si="49"/>
        <v>20</v>
      </c>
      <c r="E118" s="48">
        <f t="shared" ca="1" si="50"/>
        <v>31</v>
      </c>
      <c r="F118" s="48">
        <f t="shared" ca="1" si="51"/>
        <v>42</v>
      </c>
      <c r="G118" s="48">
        <f t="shared" ca="1" si="52"/>
        <v>53</v>
      </c>
      <c r="H118" s="48">
        <f t="shared" ca="1" si="53"/>
        <v>63</v>
      </c>
      <c r="I118" s="48">
        <f t="shared" ca="1" si="54"/>
        <v>73</v>
      </c>
      <c r="J118" s="48">
        <f t="shared" ca="1" si="55"/>
        <v>82</v>
      </c>
      <c r="K118" s="48">
        <f t="shared" ca="1" si="56"/>
        <v>92</v>
      </c>
      <c r="L118" s="48">
        <f t="shared" ca="1" si="57"/>
        <v>102</v>
      </c>
      <c r="M118" s="48">
        <f t="shared" ca="1" si="58"/>
        <v>113</v>
      </c>
      <c r="N118" s="48">
        <f t="shared" ca="1" si="59"/>
        <v>123</v>
      </c>
      <c r="O118" s="48">
        <f t="shared" ca="1" si="60"/>
        <v>135</v>
      </c>
      <c r="P118" s="48">
        <f t="shared" ca="1" si="81"/>
        <v>3</v>
      </c>
      <c r="Q118" s="48">
        <f t="shared" ca="1" si="81"/>
        <v>3</v>
      </c>
      <c r="R118" s="48">
        <f t="shared" ca="1" si="81"/>
        <v>2</v>
      </c>
      <c r="S118" s="48">
        <f t="shared" ca="1" si="81"/>
        <v>2</v>
      </c>
      <c r="T118" s="48">
        <f t="shared" ca="1" si="81"/>
        <v>2</v>
      </c>
      <c r="U118" s="48">
        <f t="shared" ca="1" si="81"/>
        <v>3</v>
      </c>
      <c r="V118" s="48">
        <f t="shared" ca="1" si="81"/>
        <v>3</v>
      </c>
      <c r="W118" s="48">
        <f t="shared" ca="1" si="81"/>
        <v>2</v>
      </c>
      <c r="X118" s="48">
        <f t="shared" ca="1" si="81"/>
        <v>2</v>
      </c>
      <c r="Y118" s="48">
        <f t="shared" ca="1" si="81"/>
        <v>3</v>
      </c>
      <c r="Z118" s="48">
        <f t="shared" ca="1" si="82"/>
        <v>3</v>
      </c>
      <c r="AA118" s="48">
        <f t="shared" ca="1" si="82"/>
        <v>3</v>
      </c>
      <c r="AB118" s="48">
        <f t="shared" ca="1" si="82"/>
        <v>2</v>
      </c>
      <c r="AC118" s="48">
        <f t="shared" ca="1" si="82"/>
        <v>3</v>
      </c>
      <c r="AD118" s="48">
        <f t="shared" ca="1" si="82"/>
        <v>3</v>
      </c>
      <c r="AE118" s="48">
        <f t="shared" ca="1" si="82"/>
        <v>3</v>
      </c>
      <c r="AF118" s="48">
        <f t="shared" ca="1" si="82"/>
        <v>3</v>
      </c>
      <c r="AG118" s="48">
        <f t="shared" ca="1" si="82"/>
        <v>3</v>
      </c>
      <c r="AH118" s="48">
        <f t="shared" ca="1" si="82"/>
        <v>3</v>
      </c>
      <c r="AI118" s="48">
        <f t="shared" ca="1" si="82"/>
        <v>2</v>
      </c>
      <c r="AJ118" s="48">
        <f t="shared" ca="1" si="83"/>
        <v>3</v>
      </c>
      <c r="AK118" s="48">
        <f t="shared" ca="1" si="83"/>
        <v>3</v>
      </c>
      <c r="AL118" s="48">
        <f t="shared" ca="1" si="83"/>
        <v>2</v>
      </c>
      <c r="AM118" s="48">
        <f t="shared" ca="1" si="83"/>
        <v>2</v>
      </c>
      <c r="AN118" s="48">
        <f t="shared" ca="1" si="83"/>
        <v>3</v>
      </c>
      <c r="AO118" s="48">
        <f t="shared" ca="1" si="83"/>
        <v>2</v>
      </c>
      <c r="AP118" s="48">
        <f t="shared" ca="1" si="83"/>
        <v>3</v>
      </c>
      <c r="AQ118" s="48">
        <f t="shared" ca="1" si="83"/>
        <v>2</v>
      </c>
      <c r="AR118" s="48">
        <f t="shared" ca="1" si="83"/>
        <v>2</v>
      </c>
      <c r="AS118" s="48">
        <f t="shared" ca="1" si="83"/>
        <v>3</v>
      </c>
      <c r="AT118" s="48">
        <f t="shared" ca="1" si="84"/>
        <v>2</v>
      </c>
      <c r="AU118" s="48">
        <f t="shared" ca="1" si="84"/>
        <v>2</v>
      </c>
      <c r="AV118" s="48">
        <f t="shared" ca="1" si="84"/>
        <v>2</v>
      </c>
      <c r="AW118" s="48">
        <f t="shared" ca="1" si="84"/>
        <v>2</v>
      </c>
      <c r="AX118" s="48">
        <f t="shared" ca="1" si="84"/>
        <v>3</v>
      </c>
      <c r="AY118" s="48">
        <f t="shared" ca="1" si="84"/>
        <v>3</v>
      </c>
      <c r="AZ118" s="48">
        <f t="shared" ca="1" si="84"/>
        <v>2</v>
      </c>
      <c r="BA118" s="48">
        <f t="shared" ca="1" si="84"/>
        <v>3</v>
      </c>
      <c r="BB118" s="48">
        <f t="shared" ca="1" si="84"/>
        <v>3</v>
      </c>
      <c r="BC118" s="48">
        <f t="shared" ca="1" si="84"/>
        <v>2</v>
      </c>
      <c r="BD118" s="48">
        <f t="shared" ca="1" si="85"/>
        <v>3</v>
      </c>
      <c r="BE118" s="48">
        <f t="shared" ca="1" si="85"/>
        <v>3</v>
      </c>
      <c r="BF118" s="48">
        <f t="shared" ca="1" si="85"/>
        <v>3</v>
      </c>
      <c r="BG118" s="48">
        <f t="shared" ca="1" si="85"/>
        <v>2</v>
      </c>
      <c r="BH118" s="48">
        <f t="shared" ca="1" si="85"/>
        <v>2</v>
      </c>
      <c r="BI118" s="48">
        <f t="shared" ca="1" si="85"/>
        <v>3</v>
      </c>
      <c r="BJ118" s="48">
        <f t="shared" ca="1" si="85"/>
        <v>2</v>
      </c>
      <c r="BK118" s="48">
        <f t="shared" ca="1" si="85"/>
        <v>3</v>
      </c>
      <c r="BL118" s="48">
        <f t="shared" ca="1" si="85"/>
        <v>3</v>
      </c>
      <c r="BM118" s="48">
        <f t="shared" ca="1" si="85"/>
        <v>3</v>
      </c>
      <c r="BN118" s="48">
        <f t="shared" ca="1" si="85"/>
        <v>3</v>
      </c>
      <c r="BO118" s="48">
        <f t="shared" ca="1" si="85"/>
        <v>3</v>
      </c>
    </row>
    <row r="119" spans="1:67" x14ac:dyDescent="0.25">
      <c r="A119" s="48">
        <v>118</v>
      </c>
      <c r="B119" s="48">
        <f t="shared" ca="1" si="48"/>
        <v>14</v>
      </c>
      <c r="C119" s="48">
        <f ca="1">SUM($P119:S119)</f>
        <v>10</v>
      </c>
      <c r="D119" s="48">
        <f t="shared" ca="1" si="49"/>
        <v>19</v>
      </c>
      <c r="E119" s="48">
        <f t="shared" ca="1" si="50"/>
        <v>28</v>
      </c>
      <c r="F119" s="48">
        <f t="shared" ca="1" si="51"/>
        <v>38</v>
      </c>
      <c r="G119" s="48">
        <f t="shared" ca="1" si="52"/>
        <v>48</v>
      </c>
      <c r="H119" s="48">
        <f t="shared" ca="1" si="53"/>
        <v>59</v>
      </c>
      <c r="I119" s="48">
        <f t="shared" ca="1" si="54"/>
        <v>69</v>
      </c>
      <c r="J119" s="48">
        <f t="shared" ca="1" si="55"/>
        <v>79</v>
      </c>
      <c r="K119" s="48">
        <f t="shared" ca="1" si="56"/>
        <v>89</v>
      </c>
      <c r="L119" s="48">
        <f t="shared" ca="1" si="57"/>
        <v>99</v>
      </c>
      <c r="M119" s="48">
        <f t="shared" ca="1" si="58"/>
        <v>108</v>
      </c>
      <c r="N119" s="48">
        <f t="shared" ca="1" si="59"/>
        <v>117</v>
      </c>
      <c r="O119" s="48">
        <f t="shared" ca="1" si="60"/>
        <v>126</v>
      </c>
      <c r="P119" s="48">
        <f t="shared" ca="1" si="81"/>
        <v>2</v>
      </c>
      <c r="Q119" s="48">
        <f t="shared" ca="1" si="81"/>
        <v>3</v>
      </c>
      <c r="R119" s="48">
        <f t="shared" ca="1" si="81"/>
        <v>3</v>
      </c>
      <c r="S119" s="48">
        <f t="shared" ca="1" si="81"/>
        <v>2</v>
      </c>
      <c r="T119" s="48">
        <f t="shared" ca="1" si="81"/>
        <v>2</v>
      </c>
      <c r="U119" s="48">
        <f t="shared" ca="1" si="81"/>
        <v>2</v>
      </c>
      <c r="V119" s="48">
        <f t="shared" ca="1" si="81"/>
        <v>2</v>
      </c>
      <c r="W119" s="48">
        <f t="shared" ca="1" si="81"/>
        <v>3</v>
      </c>
      <c r="X119" s="48">
        <f t="shared" ca="1" si="81"/>
        <v>2</v>
      </c>
      <c r="Y119" s="48">
        <f t="shared" ca="1" si="81"/>
        <v>2</v>
      </c>
      <c r="Z119" s="48">
        <f t="shared" ca="1" si="82"/>
        <v>2</v>
      </c>
      <c r="AA119" s="48">
        <f t="shared" ca="1" si="82"/>
        <v>3</v>
      </c>
      <c r="AB119" s="48">
        <f t="shared" ca="1" si="82"/>
        <v>2</v>
      </c>
      <c r="AC119" s="48">
        <f t="shared" ca="1" si="82"/>
        <v>3</v>
      </c>
      <c r="AD119" s="48">
        <f t="shared" ca="1" si="82"/>
        <v>2</v>
      </c>
      <c r="AE119" s="48">
        <f t="shared" ca="1" si="82"/>
        <v>3</v>
      </c>
      <c r="AF119" s="48">
        <f t="shared" ca="1" si="82"/>
        <v>2</v>
      </c>
      <c r="AG119" s="48">
        <f t="shared" ca="1" si="82"/>
        <v>2</v>
      </c>
      <c r="AH119" s="48">
        <f t="shared" ca="1" si="82"/>
        <v>3</v>
      </c>
      <c r="AI119" s="48">
        <f t="shared" ca="1" si="82"/>
        <v>3</v>
      </c>
      <c r="AJ119" s="48">
        <f t="shared" ca="1" si="83"/>
        <v>3</v>
      </c>
      <c r="AK119" s="48">
        <f t="shared" ca="1" si="83"/>
        <v>3</v>
      </c>
      <c r="AL119" s="48">
        <f t="shared" ca="1" si="83"/>
        <v>3</v>
      </c>
      <c r="AM119" s="48">
        <f t="shared" ca="1" si="83"/>
        <v>2</v>
      </c>
      <c r="AN119" s="48">
        <f t="shared" ca="1" si="83"/>
        <v>2</v>
      </c>
      <c r="AO119" s="48">
        <f t="shared" ca="1" si="83"/>
        <v>3</v>
      </c>
      <c r="AP119" s="48">
        <f t="shared" ca="1" si="83"/>
        <v>2</v>
      </c>
      <c r="AQ119" s="48">
        <f t="shared" ca="1" si="83"/>
        <v>3</v>
      </c>
      <c r="AR119" s="48">
        <f t="shared" ca="1" si="83"/>
        <v>2</v>
      </c>
      <c r="AS119" s="48">
        <f t="shared" ca="1" si="83"/>
        <v>3</v>
      </c>
      <c r="AT119" s="48">
        <f t="shared" ca="1" si="84"/>
        <v>2</v>
      </c>
      <c r="AU119" s="48">
        <f t="shared" ca="1" si="84"/>
        <v>3</v>
      </c>
      <c r="AV119" s="48">
        <f t="shared" ca="1" si="84"/>
        <v>3</v>
      </c>
      <c r="AW119" s="48">
        <f t="shared" ca="1" si="84"/>
        <v>2</v>
      </c>
      <c r="AX119" s="48">
        <f t="shared" ca="1" si="84"/>
        <v>2</v>
      </c>
      <c r="AY119" s="48">
        <f t="shared" ca="1" si="84"/>
        <v>3</v>
      </c>
      <c r="AZ119" s="48">
        <f t="shared" ca="1" si="84"/>
        <v>2</v>
      </c>
      <c r="BA119" s="48">
        <f t="shared" ca="1" si="84"/>
        <v>2</v>
      </c>
      <c r="BB119" s="48">
        <f t="shared" ca="1" si="84"/>
        <v>3</v>
      </c>
      <c r="BC119" s="48">
        <f t="shared" ca="1" si="84"/>
        <v>3</v>
      </c>
      <c r="BD119" s="48">
        <f t="shared" ca="1" si="85"/>
        <v>2</v>
      </c>
      <c r="BE119" s="48">
        <f t="shared" ca="1" si="85"/>
        <v>3</v>
      </c>
      <c r="BF119" s="48">
        <f t="shared" ca="1" si="85"/>
        <v>2</v>
      </c>
      <c r="BG119" s="48">
        <f t="shared" ca="1" si="85"/>
        <v>2</v>
      </c>
      <c r="BH119" s="48">
        <f t="shared" ca="1" si="85"/>
        <v>2</v>
      </c>
      <c r="BI119" s="48">
        <f t="shared" ca="1" si="85"/>
        <v>2</v>
      </c>
      <c r="BJ119" s="48">
        <f t="shared" ca="1" si="85"/>
        <v>3</v>
      </c>
      <c r="BK119" s="48">
        <f t="shared" ca="1" si="85"/>
        <v>2</v>
      </c>
      <c r="BL119" s="48">
        <f t="shared" ca="1" si="85"/>
        <v>2</v>
      </c>
      <c r="BM119" s="48">
        <f t="shared" ca="1" si="85"/>
        <v>2</v>
      </c>
      <c r="BN119" s="48">
        <f t="shared" ca="1" si="85"/>
        <v>2</v>
      </c>
      <c r="BO119" s="48">
        <f t="shared" ca="1" si="85"/>
        <v>3</v>
      </c>
    </row>
    <row r="120" spans="1:67" x14ac:dyDescent="0.25">
      <c r="A120" s="48">
        <v>119</v>
      </c>
      <c r="B120" s="48">
        <f t="shared" ca="1" si="48"/>
        <v>17</v>
      </c>
      <c r="C120" s="48">
        <f ca="1">SUM($P120:S120)</f>
        <v>11</v>
      </c>
      <c r="D120" s="48">
        <f t="shared" ca="1" si="49"/>
        <v>21</v>
      </c>
      <c r="E120" s="48">
        <f t="shared" ca="1" si="50"/>
        <v>30</v>
      </c>
      <c r="F120" s="48">
        <f t="shared" ca="1" si="51"/>
        <v>39</v>
      </c>
      <c r="G120" s="48">
        <f t="shared" ca="1" si="52"/>
        <v>48</v>
      </c>
      <c r="H120" s="48">
        <f t="shared" ca="1" si="53"/>
        <v>59</v>
      </c>
      <c r="I120" s="48">
        <f t="shared" ca="1" si="54"/>
        <v>69</v>
      </c>
      <c r="J120" s="48">
        <f t="shared" ca="1" si="55"/>
        <v>80</v>
      </c>
      <c r="K120" s="48">
        <f t="shared" ca="1" si="56"/>
        <v>89</v>
      </c>
      <c r="L120" s="48">
        <f t="shared" ca="1" si="57"/>
        <v>99</v>
      </c>
      <c r="M120" s="48">
        <f t="shared" ca="1" si="58"/>
        <v>108</v>
      </c>
      <c r="N120" s="48">
        <f t="shared" ca="1" si="59"/>
        <v>119</v>
      </c>
      <c r="O120" s="48">
        <f t="shared" ca="1" si="60"/>
        <v>129</v>
      </c>
      <c r="P120" s="48">
        <f t="shared" ca="1" si="81"/>
        <v>3</v>
      </c>
      <c r="Q120" s="48">
        <f t="shared" ca="1" si="81"/>
        <v>2</v>
      </c>
      <c r="R120" s="48">
        <f t="shared" ca="1" si="81"/>
        <v>3</v>
      </c>
      <c r="S120" s="48">
        <f t="shared" ca="1" si="81"/>
        <v>3</v>
      </c>
      <c r="T120" s="48">
        <f t="shared" ca="1" si="81"/>
        <v>3</v>
      </c>
      <c r="U120" s="48">
        <f t="shared" ca="1" si="81"/>
        <v>3</v>
      </c>
      <c r="V120" s="48">
        <f t="shared" ca="1" si="81"/>
        <v>2</v>
      </c>
      <c r="W120" s="48">
        <f t="shared" ca="1" si="81"/>
        <v>2</v>
      </c>
      <c r="X120" s="48">
        <f t="shared" ca="1" si="81"/>
        <v>2</v>
      </c>
      <c r="Y120" s="48">
        <f t="shared" ca="1" si="81"/>
        <v>2</v>
      </c>
      <c r="Z120" s="48">
        <f t="shared" ca="1" si="82"/>
        <v>3</v>
      </c>
      <c r="AA120" s="48">
        <f t="shared" ca="1" si="82"/>
        <v>2</v>
      </c>
      <c r="AB120" s="48">
        <f t="shared" ca="1" si="82"/>
        <v>2</v>
      </c>
      <c r="AC120" s="48">
        <f t="shared" ca="1" si="82"/>
        <v>2</v>
      </c>
      <c r="AD120" s="48">
        <f t="shared" ca="1" si="82"/>
        <v>3</v>
      </c>
      <c r="AE120" s="48">
        <f t="shared" ca="1" si="82"/>
        <v>2</v>
      </c>
      <c r="AF120" s="48">
        <f t="shared" ca="1" si="82"/>
        <v>3</v>
      </c>
      <c r="AG120" s="48">
        <f t="shared" ca="1" si="82"/>
        <v>2</v>
      </c>
      <c r="AH120" s="48">
        <f t="shared" ca="1" si="82"/>
        <v>2</v>
      </c>
      <c r="AI120" s="48">
        <f t="shared" ca="1" si="82"/>
        <v>2</v>
      </c>
      <c r="AJ120" s="48">
        <f t="shared" ca="1" si="83"/>
        <v>2</v>
      </c>
      <c r="AK120" s="48">
        <f t="shared" ca="1" si="83"/>
        <v>3</v>
      </c>
      <c r="AL120" s="48">
        <f t="shared" ca="1" si="83"/>
        <v>3</v>
      </c>
      <c r="AM120" s="48">
        <f t="shared" ca="1" si="83"/>
        <v>3</v>
      </c>
      <c r="AN120" s="48">
        <f t="shared" ca="1" si="83"/>
        <v>2</v>
      </c>
      <c r="AO120" s="48">
        <f t="shared" ca="1" si="83"/>
        <v>3</v>
      </c>
      <c r="AP120" s="48">
        <f t="shared" ca="1" si="83"/>
        <v>3</v>
      </c>
      <c r="AQ120" s="48">
        <f t="shared" ca="1" si="83"/>
        <v>2</v>
      </c>
      <c r="AR120" s="48">
        <f t="shared" ca="1" si="83"/>
        <v>3</v>
      </c>
      <c r="AS120" s="48">
        <f t="shared" ca="1" si="83"/>
        <v>3</v>
      </c>
      <c r="AT120" s="48">
        <f t="shared" ca="1" si="84"/>
        <v>2</v>
      </c>
      <c r="AU120" s="48">
        <f t="shared" ca="1" si="84"/>
        <v>3</v>
      </c>
      <c r="AV120" s="48">
        <f t="shared" ca="1" si="84"/>
        <v>2</v>
      </c>
      <c r="AW120" s="48">
        <f t="shared" ca="1" si="84"/>
        <v>3</v>
      </c>
      <c r="AX120" s="48">
        <f t="shared" ca="1" si="84"/>
        <v>2</v>
      </c>
      <c r="AY120" s="48">
        <f t="shared" ca="1" si="84"/>
        <v>2</v>
      </c>
      <c r="AZ120" s="48">
        <f t="shared" ca="1" si="84"/>
        <v>3</v>
      </c>
      <c r="BA120" s="48">
        <f t="shared" ca="1" si="84"/>
        <v>2</v>
      </c>
      <c r="BB120" s="48">
        <f t="shared" ca="1" si="84"/>
        <v>3</v>
      </c>
      <c r="BC120" s="48">
        <f t="shared" ca="1" si="84"/>
        <v>2</v>
      </c>
      <c r="BD120" s="48">
        <f t="shared" ca="1" si="85"/>
        <v>3</v>
      </c>
      <c r="BE120" s="48">
        <f t="shared" ca="1" si="85"/>
        <v>2</v>
      </c>
      <c r="BF120" s="48">
        <f t="shared" ca="1" si="85"/>
        <v>2</v>
      </c>
      <c r="BG120" s="48">
        <f t="shared" ca="1" si="85"/>
        <v>2</v>
      </c>
      <c r="BH120" s="48">
        <f t="shared" ca="1" si="85"/>
        <v>3</v>
      </c>
      <c r="BI120" s="48">
        <f t="shared" ca="1" si="85"/>
        <v>3</v>
      </c>
      <c r="BJ120" s="48">
        <f t="shared" ca="1" si="85"/>
        <v>2</v>
      </c>
      <c r="BK120" s="48">
        <f t="shared" ca="1" si="85"/>
        <v>3</v>
      </c>
      <c r="BL120" s="48">
        <f t="shared" ca="1" si="85"/>
        <v>3</v>
      </c>
      <c r="BM120" s="48">
        <f t="shared" ca="1" si="85"/>
        <v>3</v>
      </c>
      <c r="BN120" s="48">
        <f t="shared" ca="1" si="85"/>
        <v>2</v>
      </c>
      <c r="BO120" s="48">
        <f t="shared" ca="1" si="85"/>
        <v>2</v>
      </c>
    </row>
    <row r="121" spans="1:67" x14ac:dyDescent="0.25">
      <c r="A121" s="48">
        <v>120</v>
      </c>
      <c r="B121" s="48">
        <f t="shared" ca="1" si="48"/>
        <v>14</v>
      </c>
      <c r="C121" s="48">
        <f ca="1">SUM($P121:S121)</f>
        <v>10</v>
      </c>
      <c r="D121" s="48">
        <f t="shared" ca="1" si="49"/>
        <v>18</v>
      </c>
      <c r="E121" s="48">
        <f t="shared" ca="1" si="50"/>
        <v>28</v>
      </c>
      <c r="F121" s="48">
        <f t="shared" ca="1" si="51"/>
        <v>39</v>
      </c>
      <c r="G121" s="48">
        <f t="shared" ca="1" si="52"/>
        <v>48</v>
      </c>
      <c r="H121" s="48">
        <f t="shared" ca="1" si="53"/>
        <v>57</v>
      </c>
      <c r="I121" s="48">
        <f t="shared" ca="1" si="54"/>
        <v>67</v>
      </c>
      <c r="J121" s="48">
        <f t="shared" ca="1" si="55"/>
        <v>77</v>
      </c>
      <c r="K121" s="48">
        <f t="shared" ca="1" si="56"/>
        <v>87</v>
      </c>
      <c r="L121" s="48">
        <f t="shared" ca="1" si="57"/>
        <v>99</v>
      </c>
      <c r="M121" s="48">
        <f t="shared" ca="1" si="58"/>
        <v>111</v>
      </c>
      <c r="N121" s="48">
        <f t="shared" ca="1" si="59"/>
        <v>121</v>
      </c>
      <c r="O121" s="48">
        <f t="shared" ca="1" si="60"/>
        <v>130</v>
      </c>
      <c r="P121" s="48">
        <f t="shared" ca="1" si="81"/>
        <v>2</v>
      </c>
      <c r="Q121" s="48">
        <f t="shared" ca="1" si="81"/>
        <v>3</v>
      </c>
      <c r="R121" s="48">
        <f t="shared" ca="1" si="81"/>
        <v>2</v>
      </c>
      <c r="S121" s="48">
        <f t="shared" ca="1" si="81"/>
        <v>3</v>
      </c>
      <c r="T121" s="48">
        <f t="shared" ca="1" si="81"/>
        <v>2</v>
      </c>
      <c r="U121" s="48">
        <f t="shared" ca="1" si="81"/>
        <v>2</v>
      </c>
      <c r="V121" s="48">
        <f t="shared" ca="1" si="81"/>
        <v>2</v>
      </c>
      <c r="W121" s="48">
        <f t="shared" ca="1" si="81"/>
        <v>2</v>
      </c>
      <c r="X121" s="48">
        <f t="shared" ca="1" si="81"/>
        <v>2</v>
      </c>
      <c r="Y121" s="48">
        <f t="shared" ca="1" si="81"/>
        <v>3</v>
      </c>
      <c r="Z121" s="48">
        <f t="shared" ca="1" si="82"/>
        <v>2</v>
      </c>
      <c r="AA121" s="48">
        <f t="shared" ca="1" si="82"/>
        <v>3</v>
      </c>
      <c r="AB121" s="48">
        <f t="shared" ca="1" si="82"/>
        <v>3</v>
      </c>
      <c r="AC121" s="48">
        <f t="shared" ca="1" si="82"/>
        <v>2</v>
      </c>
      <c r="AD121" s="48">
        <f t="shared" ca="1" si="82"/>
        <v>3</v>
      </c>
      <c r="AE121" s="48">
        <f t="shared" ca="1" si="82"/>
        <v>3</v>
      </c>
      <c r="AF121" s="48">
        <f t="shared" ca="1" si="82"/>
        <v>2</v>
      </c>
      <c r="AG121" s="48">
        <f t="shared" ca="1" si="82"/>
        <v>2</v>
      </c>
      <c r="AH121" s="48">
        <f t="shared" ca="1" si="82"/>
        <v>2</v>
      </c>
      <c r="AI121" s="48">
        <f t="shared" ca="1" si="82"/>
        <v>3</v>
      </c>
      <c r="AJ121" s="48">
        <f t="shared" ca="1" si="83"/>
        <v>3</v>
      </c>
      <c r="AK121" s="48">
        <f t="shared" ca="1" si="83"/>
        <v>2</v>
      </c>
      <c r="AL121" s="48">
        <f t="shared" ca="1" si="83"/>
        <v>2</v>
      </c>
      <c r="AM121" s="48">
        <f t="shared" ca="1" si="83"/>
        <v>2</v>
      </c>
      <c r="AN121" s="48">
        <f t="shared" ca="1" si="83"/>
        <v>2</v>
      </c>
      <c r="AO121" s="48">
        <f t="shared" ca="1" si="83"/>
        <v>2</v>
      </c>
      <c r="AP121" s="48">
        <f t="shared" ca="1" si="83"/>
        <v>3</v>
      </c>
      <c r="AQ121" s="48">
        <f t="shared" ca="1" si="83"/>
        <v>3</v>
      </c>
      <c r="AR121" s="48">
        <f t="shared" ca="1" si="83"/>
        <v>3</v>
      </c>
      <c r="AS121" s="48">
        <f t="shared" ca="1" si="83"/>
        <v>2</v>
      </c>
      <c r="AT121" s="48">
        <f t="shared" ca="1" si="84"/>
        <v>3</v>
      </c>
      <c r="AU121" s="48">
        <f t="shared" ca="1" si="84"/>
        <v>2</v>
      </c>
      <c r="AV121" s="48">
        <f t="shared" ca="1" si="84"/>
        <v>3</v>
      </c>
      <c r="AW121" s="48">
        <f t="shared" ca="1" si="84"/>
        <v>3</v>
      </c>
      <c r="AX121" s="48">
        <f t="shared" ca="1" si="84"/>
        <v>2</v>
      </c>
      <c r="AY121" s="48">
        <f t="shared" ca="1" si="84"/>
        <v>2</v>
      </c>
      <c r="AZ121" s="48">
        <f t="shared" ca="1" si="84"/>
        <v>3</v>
      </c>
      <c r="BA121" s="48">
        <f t="shared" ca="1" si="84"/>
        <v>3</v>
      </c>
      <c r="BB121" s="48">
        <f t="shared" ca="1" si="84"/>
        <v>3</v>
      </c>
      <c r="BC121" s="48">
        <f t="shared" ca="1" si="84"/>
        <v>3</v>
      </c>
      <c r="BD121" s="48">
        <f t="shared" ca="1" si="85"/>
        <v>3</v>
      </c>
      <c r="BE121" s="48">
        <f t="shared" ca="1" si="85"/>
        <v>3</v>
      </c>
      <c r="BF121" s="48">
        <f t="shared" ca="1" si="85"/>
        <v>3</v>
      </c>
      <c r="BG121" s="48">
        <f t="shared" ca="1" si="85"/>
        <v>3</v>
      </c>
      <c r="BH121" s="48">
        <f t="shared" ca="1" si="85"/>
        <v>2</v>
      </c>
      <c r="BI121" s="48">
        <f t="shared" ca="1" si="85"/>
        <v>3</v>
      </c>
      <c r="BJ121" s="48">
        <f t="shared" ca="1" si="85"/>
        <v>2</v>
      </c>
      <c r="BK121" s="48">
        <f t="shared" ca="1" si="85"/>
        <v>3</v>
      </c>
      <c r="BL121" s="48">
        <f t="shared" ca="1" si="85"/>
        <v>2</v>
      </c>
      <c r="BM121" s="48">
        <f t="shared" ca="1" si="85"/>
        <v>2</v>
      </c>
      <c r="BN121" s="48">
        <f t="shared" ca="1" si="85"/>
        <v>2</v>
      </c>
      <c r="BO121" s="48">
        <f t="shared" ca="1" si="85"/>
        <v>3</v>
      </c>
    </row>
    <row r="122" spans="1:67" x14ac:dyDescent="0.25">
      <c r="A122" s="48">
        <v>121</v>
      </c>
      <c r="B122" s="48">
        <f t="shared" ca="1" si="48"/>
        <v>16</v>
      </c>
      <c r="C122" s="48">
        <f ca="1">SUM($P122:S122)</f>
        <v>11</v>
      </c>
      <c r="D122" s="48">
        <f t="shared" ca="1" si="49"/>
        <v>22</v>
      </c>
      <c r="E122" s="48">
        <f t="shared" ca="1" si="50"/>
        <v>32</v>
      </c>
      <c r="F122" s="48">
        <f t="shared" ca="1" si="51"/>
        <v>42</v>
      </c>
      <c r="G122" s="48">
        <f t="shared" ca="1" si="52"/>
        <v>52</v>
      </c>
      <c r="H122" s="48">
        <f t="shared" ca="1" si="53"/>
        <v>63</v>
      </c>
      <c r="I122" s="48">
        <f t="shared" ca="1" si="54"/>
        <v>75</v>
      </c>
      <c r="J122" s="48">
        <f t="shared" ca="1" si="55"/>
        <v>84</v>
      </c>
      <c r="K122" s="48">
        <f t="shared" ca="1" si="56"/>
        <v>93</v>
      </c>
      <c r="L122" s="48">
        <f t="shared" ca="1" si="57"/>
        <v>102</v>
      </c>
      <c r="M122" s="48">
        <f t="shared" ca="1" si="58"/>
        <v>111</v>
      </c>
      <c r="N122" s="48">
        <f t="shared" ca="1" si="59"/>
        <v>120</v>
      </c>
      <c r="O122" s="48">
        <f t="shared" ca="1" si="60"/>
        <v>129</v>
      </c>
      <c r="P122" s="48">
        <f t="shared" ref="P122:Y131" ca="1" si="86">MAX(1,IF(SamplesOrEstimateFlag = "Data", INDEX(Samples,RANDBETWEEN(1, TotalCount), 0), RANDBETWEEN(ThroughputLowEstimate,ThroughputHighEstimate)) / RANDBETWEEN(StorySplitRateLowEstimate,StorySplitRateHighEstimate))</f>
        <v>3</v>
      </c>
      <c r="Q122" s="48">
        <f t="shared" ca="1" si="86"/>
        <v>3</v>
      </c>
      <c r="R122" s="48">
        <f t="shared" ca="1" si="86"/>
        <v>3</v>
      </c>
      <c r="S122" s="48">
        <f t="shared" ca="1" si="86"/>
        <v>2</v>
      </c>
      <c r="T122" s="48">
        <f t="shared" ca="1" si="86"/>
        <v>3</v>
      </c>
      <c r="U122" s="48">
        <f t="shared" ca="1" si="86"/>
        <v>2</v>
      </c>
      <c r="V122" s="48">
        <f t="shared" ca="1" si="86"/>
        <v>3</v>
      </c>
      <c r="W122" s="48">
        <f t="shared" ca="1" si="86"/>
        <v>3</v>
      </c>
      <c r="X122" s="48">
        <f t="shared" ca="1" si="86"/>
        <v>2</v>
      </c>
      <c r="Y122" s="48">
        <f t="shared" ca="1" si="86"/>
        <v>3</v>
      </c>
      <c r="Z122" s="48">
        <f t="shared" ref="Z122:AI131" ca="1" si="87">MAX(1,IF(SamplesOrEstimateFlag = "Data", INDEX(Samples,RANDBETWEEN(1, TotalCount), 0), RANDBETWEEN(ThroughputLowEstimate,ThroughputHighEstimate)) / RANDBETWEEN(StorySplitRateLowEstimate,StorySplitRateHighEstimate))</f>
        <v>2</v>
      </c>
      <c r="AA122" s="48">
        <f t="shared" ca="1" si="87"/>
        <v>3</v>
      </c>
      <c r="AB122" s="48">
        <f t="shared" ca="1" si="87"/>
        <v>2</v>
      </c>
      <c r="AC122" s="48">
        <f t="shared" ca="1" si="87"/>
        <v>3</v>
      </c>
      <c r="AD122" s="48">
        <f t="shared" ca="1" si="87"/>
        <v>3</v>
      </c>
      <c r="AE122" s="48">
        <f t="shared" ca="1" si="87"/>
        <v>2</v>
      </c>
      <c r="AF122" s="48">
        <f t="shared" ca="1" si="87"/>
        <v>3</v>
      </c>
      <c r="AG122" s="48">
        <f t="shared" ca="1" si="87"/>
        <v>2</v>
      </c>
      <c r="AH122" s="48">
        <f t="shared" ca="1" si="87"/>
        <v>2</v>
      </c>
      <c r="AI122" s="48">
        <f t="shared" ca="1" si="87"/>
        <v>3</v>
      </c>
      <c r="AJ122" s="48">
        <f t="shared" ref="AJ122:AS131" ca="1" si="88">MAX(1,IF(SamplesOrEstimateFlag = "Data", INDEX(Samples,RANDBETWEEN(1, TotalCount), 0), RANDBETWEEN(ThroughputLowEstimate,ThroughputHighEstimate)) / RANDBETWEEN(StorySplitRateLowEstimate,StorySplitRateHighEstimate))</f>
        <v>2</v>
      </c>
      <c r="AK122" s="48">
        <f t="shared" ca="1" si="88"/>
        <v>3</v>
      </c>
      <c r="AL122" s="48">
        <f t="shared" ca="1" si="88"/>
        <v>3</v>
      </c>
      <c r="AM122" s="48">
        <f t="shared" ca="1" si="88"/>
        <v>3</v>
      </c>
      <c r="AN122" s="48">
        <f t="shared" ca="1" si="88"/>
        <v>3</v>
      </c>
      <c r="AO122" s="48">
        <f t="shared" ca="1" si="88"/>
        <v>3</v>
      </c>
      <c r="AP122" s="48">
        <f t="shared" ca="1" si="88"/>
        <v>3</v>
      </c>
      <c r="AQ122" s="48">
        <f t="shared" ca="1" si="88"/>
        <v>3</v>
      </c>
      <c r="AR122" s="48">
        <f t="shared" ca="1" si="88"/>
        <v>2</v>
      </c>
      <c r="AS122" s="48">
        <f t="shared" ca="1" si="88"/>
        <v>2</v>
      </c>
      <c r="AT122" s="48">
        <f t="shared" ref="AT122:BC131" ca="1" si="89">MAX(1,IF(SamplesOrEstimateFlag = "Data", INDEX(Samples,RANDBETWEEN(1, TotalCount), 0), RANDBETWEEN(ThroughputLowEstimate,ThroughputHighEstimate)) / RANDBETWEEN(StorySplitRateLowEstimate,StorySplitRateHighEstimate))</f>
        <v>3</v>
      </c>
      <c r="AU122" s="48">
        <f t="shared" ca="1" si="89"/>
        <v>2</v>
      </c>
      <c r="AV122" s="48">
        <f t="shared" ca="1" si="89"/>
        <v>2</v>
      </c>
      <c r="AW122" s="48">
        <f t="shared" ca="1" si="89"/>
        <v>2</v>
      </c>
      <c r="AX122" s="48">
        <f t="shared" ca="1" si="89"/>
        <v>2</v>
      </c>
      <c r="AY122" s="48">
        <f t="shared" ca="1" si="89"/>
        <v>3</v>
      </c>
      <c r="AZ122" s="48">
        <f t="shared" ca="1" si="89"/>
        <v>3</v>
      </c>
      <c r="BA122" s="48">
        <f t="shared" ca="1" si="89"/>
        <v>2</v>
      </c>
      <c r="BB122" s="48">
        <f t="shared" ca="1" si="89"/>
        <v>2</v>
      </c>
      <c r="BC122" s="48">
        <f t="shared" ca="1" si="89"/>
        <v>2</v>
      </c>
      <c r="BD122" s="48">
        <f t="shared" ref="BD122:BO131" ca="1" si="90">MAX(1,IF(SamplesOrEstimateFlag = "Data", INDEX(Samples,RANDBETWEEN(1, TotalCount), 0), RANDBETWEEN(ThroughputLowEstimate,ThroughputHighEstimate)) / RANDBETWEEN(StorySplitRateLowEstimate,StorySplitRateHighEstimate))</f>
        <v>2</v>
      </c>
      <c r="BE122" s="48">
        <f t="shared" ca="1" si="90"/>
        <v>2</v>
      </c>
      <c r="BF122" s="48">
        <f t="shared" ca="1" si="90"/>
        <v>3</v>
      </c>
      <c r="BG122" s="48">
        <f t="shared" ca="1" si="90"/>
        <v>2</v>
      </c>
      <c r="BH122" s="48">
        <f t="shared" ca="1" si="90"/>
        <v>3</v>
      </c>
      <c r="BI122" s="48">
        <f t="shared" ca="1" si="90"/>
        <v>2</v>
      </c>
      <c r="BJ122" s="48">
        <f t="shared" ca="1" si="90"/>
        <v>2</v>
      </c>
      <c r="BK122" s="48">
        <f t="shared" ca="1" si="90"/>
        <v>2</v>
      </c>
      <c r="BL122" s="48">
        <f t="shared" ca="1" si="90"/>
        <v>2</v>
      </c>
      <c r="BM122" s="48">
        <f t="shared" ca="1" si="90"/>
        <v>2</v>
      </c>
      <c r="BN122" s="48">
        <f t="shared" ca="1" si="90"/>
        <v>3</v>
      </c>
      <c r="BO122" s="48">
        <f t="shared" ca="1" si="90"/>
        <v>2</v>
      </c>
    </row>
    <row r="123" spans="1:67" x14ac:dyDescent="0.25">
      <c r="A123" s="48">
        <v>122</v>
      </c>
      <c r="B123" s="48">
        <f t="shared" ca="1" si="48"/>
        <v>13</v>
      </c>
      <c r="C123" s="48">
        <f ca="1">SUM($P123:S123)</f>
        <v>9</v>
      </c>
      <c r="D123" s="48">
        <f t="shared" ca="1" si="49"/>
        <v>19</v>
      </c>
      <c r="E123" s="48">
        <f t="shared" ca="1" si="50"/>
        <v>30</v>
      </c>
      <c r="F123" s="48">
        <f t="shared" ca="1" si="51"/>
        <v>39</v>
      </c>
      <c r="G123" s="48">
        <f t="shared" ca="1" si="52"/>
        <v>51</v>
      </c>
      <c r="H123" s="48">
        <f t="shared" ca="1" si="53"/>
        <v>61</v>
      </c>
      <c r="I123" s="48">
        <f t="shared" ca="1" si="54"/>
        <v>71</v>
      </c>
      <c r="J123" s="48">
        <f t="shared" ca="1" si="55"/>
        <v>81</v>
      </c>
      <c r="K123" s="48">
        <f t="shared" ca="1" si="56"/>
        <v>89</v>
      </c>
      <c r="L123" s="48">
        <f t="shared" ca="1" si="57"/>
        <v>98</v>
      </c>
      <c r="M123" s="48">
        <f t="shared" ca="1" si="58"/>
        <v>108</v>
      </c>
      <c r="N123" s="48">
        <f t="shared" ca="1" si="59"/>
        <v>118</v>
      </c>
      <c r="O123" s="48">
        <f t="shared" ca="1" si="60"/>
        <v>128</v>
      </c>
      <c r="P123" s="48">
        <f t="shared" ca="1" si="86"/>
        <v>2</v>
      </c>
      <c r="Q123" s="48">
        <f t="shared" ca="1" si="86"/>
        <v>2</v>
      </c>
      <c r="R123" s="48">
        <f t="shared" ca="1" si="86"/>
        <v>2</v>
      </c>
      <c r="S123" s="48">
        <f t="shared" ca="1" si="86"/>
        <v>3</v>
      </c>
      <c r="T123" s="48">
        <f t="shared" ca="1" si="86"/>
        <v>2</v>
      </c>
      <c r="U123" s="48">
        <f t="shared" ca="1" si="86"/>
        <v>2</v>
      </c>
      <c r="V123" s="48">
        <f t="shared" ca="1" si="86"/>
        <v>3</v>
      </c>
      <c r="W123" s="48">
        <f t="shared" ca="1" si="86"/>
        <v>3</v>
      </c>
      <c r="X123" s="48">
        <f t="shared" ca="1" si="86"/>
        <v>2</v>
      </c>
      <c r="Y123" s="48">
        <f t="shared" ca="1" si="86"/>
        <v>3</v>
      </c>
      <c r="Z123" s="48">
        <f t="shared" ca="1" si="87"/>
        <v>3</v>
      </c>
      <c r="AA123" s="48">
        <f t="shared" ca="1" si="87"/>
        <v>3</v>
      </c>
      <c r="AB123" s="48">
        <f t="shared" ca="1" si="87"/>
        <v>2</v>
      </c>
      <c r="AC123" s="48">
        <f t="shared" ca="1" si="87"/>
        <v>2</v>
      </c>
      <c r="AD123" s="48">
        <f t="shared" ca="1" si="87"/>
        <v>3</v>
      </c>
      <c r="AE123" s="48">
        <f t="shared" ca="1" si="87"/>
        <v>2</v>
      </c>
      <c r="AF123" s="48">
        <f t="shared" ca="1" si="87"/>
        <v>3</v>
      </c>
      <c r="AG123" s="48">
        <f t="shared" ca="1" si="87"/>
        <v>3</v>
      </c>
      <c r="AH123" s="48">
        <f t="shared" ca="1" si="87"/>
        <v>3</v>
      </c>
      <c r="AI123" s="48">
        <f t="shared" ca="1" si="87"/>
        <v>3</v>
      </c>
      <c r="AJ123" s="48">
        <f t="shared" ca="1" si="88"/>
        <v>3</v>
      </c>
      <c r="AK123" s="48">
        <f t="shared" ca="1" si="88"/>
        <v>2</v>
      </c>
      <c r="AL123" s="48">
        <f t="shared" ca="1" si="88"/>
        <v>3</v>
      </c>
      <c r="AM123" s="48">
        <f t="shared" ca="1" si="88"/>
        <v>2</v>
      </c>
      <c r="AN123" s="48">
        <f t="shared" ca="1" si="88"/>
        <v>3</v>
      </c>
      <c r="AO123" s="48">
        <f t="shared" ca="1" si="88"/>
        <v>3</v>
      </c>
      <c r="AP123" s="48">
        <f t="shared" ca="1" si="88"/>
        <v>2</v>
      </c>
      <c r="AQ123" s="48">
        <f t="shared" ca="1" si="88"/>
        <v>2</v>
      </c>
      <c r="AR123" s="48">
        <f t="shared" ca="1" si="88"/>
        <v>3</v>
      </c>
      <c r="AS123" s="48">
        <f t="shared" ca="1" si="88"/>
        <v>2</v>
      </c>
      <c r="AT123" s="48">
        <f t="shared" ca="1" si="89"/>
        <v>2</v>
      </c>
      <c r="AU123" s="48">
        <f t="shared" ca="1" si="89"/>
        <v>3</v>
      </c>
      <c r="AV123" s="48">
        <f t="shared" ca="1" si="89"/>
        <v>2</v>
      </c>
      <c r="AW123" s="48">
        <f t="shared" ca="1" si="89"/>
        <v>2</v>
      </c>
      <c r="AX123" s="48">
        <f t="shared" ca="1" si="89"/>
        <v>2</v>
      </c>
      <c r="AY123" s="48">
        <f t="shared" ca="1" si="89"/>
        <v>2</v>
      </c>
      <c r="AZ123" s="48">
        <f t="shared" ca="1" si="89"/>
        <v>2</v>
      </c>
      <c r="BA123" s="48">
        <f t="shared" ca="1" si="89"/>
        <v>3</v>
      </c>
      <c r="BB123" s="48">
        <f t="shared" ca="1" si="89"/>
        <v>2</v>
      </c>
      <c r="BC123" s="48">
        <f t="shared" ca="1" si="89"/>
        <v>2</v>
      </c>
      <c r="BD123" s="48">
        <f t="shared" ca="1" si="90"/>
        <v>2</v>
      </c>
      <c r="BE123" s="48">
        <f t="shared" ca="1" si="90"/>
        <v>2</v>
      </c>
      <c r="BF123" s="48">
        <f t="shared" ca="1" si="90"/>
        <v>3</v>
      </c>
      <c r="BG123" s="48">
        <f t="shared" ca="1" si="90"/>
        <v>3</v>
      </c>
      <c r="BH123" s="48">
        <f t="shared" ca="1" si="90"/>
        <v>3</v>
      </c>
      <c r="BI123" s="48">
        <f t="shared" ca="1" si="90"/>
        <v>3</v>
      </c>
      <c r="BJ123" s="48">
        <f t="shared" ca="1" si="90"/>
        <v>2</v>
      </c>
      <c r="BK123" s="48">
        <f t="shared" ca="1" si="90"/>
        <v>2</v>
      </c>
      <c r="BL123" s="48">
        <f t="shared" ca="1" si="90"/>
        <v>3</v>
      </c>
      <c r="BM123" s="48">
        <f t="shared" ca="1" si="90"/>
        <v>2</v>
      </c>
      <c r="BN123" s="48">
        <f t="shared" ca="1" si="90"/>
        <v>3</v>
      </c>
      <c r="BO123" s="48">
        <f t="shared" ca="1" si="90"/>
        <v>2</v>
      </c>
    </row>
    <row r="124" spans="1:67" x14ac:dyDescent="0.25">
      <c r="A124" s="48">
        <v>123</v>
      </c>
      <c r="B124" s="48">
        <f t="shared" ca="1" si="48"/>
        <v>15</v>
      </c>
      <c r="C124" s="48">
        <f ca="1">SUM($P124:S124)</f>
        <v>10</v>
      </c>
      <c r="D124" s="48">
        <f t="shared" ca="1" si="49"/>
        <v>20</v>
      </c>
      <c r="E124" s="48">
        <f t="shared" ca="1" si="50"/>
        <v>29</v>
      </c>
      <c r="F124" s="48">
        <f t="shared" ca="1" si="51"/>
        <v>39</v>
      </c>
      <c r="G124" s="48">
        <f t="shared" ca="1" si="52"/>
        <v>49</v>
      </c>
      <c r="H124" s="48">
        <f t="shared" ca="1" si="53"/>
        <v>58</v>
      </c>
      <c r="I124" s="48">
        <f t="shared" ca="1" si="54"/>
        <v>69</v>
      </c>
      <c r="J124" s="48">
        <f t="shared" ca="1" si="55"/>
        <v>79</v>
      </c>
      <c r="K124" s="48">
        <f t="shared" ca="1" si="56"/>
        <v>89</v>
      </c>
      <c r="L124" s="48">
        <f t="shared" ca="1" si="57"/>
        <v>101</v>
      </c>
      <c r="M124" s="48">
        <f t="shared" ca="1" si="58"/>
        <v>110</v>
      </c>
      <c r="N124" s="48">
        <f t="shared" ca="1" si="59"/>
        <v>121</v>
      </c>
      <c r="O124" s="48">
        <f t="shared" ca="1" si="60"/>
        <v>132</v>
      </c>
      <c r="P124" s="48">
        <f t="shared" ca="1" si="86"/>
        <v>2</v>
      </c>
      <c r="Q124" s="48">
        <f t="shared" ca="1" si="86"/>
        <v>3</v>
      </c>
      <c r="R124" s="48">
        <f t="shared" ca="1" si="86"/>
        <v>2</v>
      </c>
      <c r="S124" s="48">
        <f t="shared" ca="1" si="86"/>
        <v>3</v>
      </c>
      <c r="T124" s="48">
        <f t="shared" ca="1" si="86"/>
        <v>3</v>
      </c>
      <c r="U124" s="48">
        <f t="shared" ca="1" si="86"/>
        <v>2</v>
      </c>
      <c r="V124" s="48">
        <f t="shared" ca="1" si="86"/>
        <v>3</v>
      </c>
      <c r="W124" s="48">
        <f t="shared" ca="1" si="86"/>
        <v>2</v>
      </c>
      <c r="X124" s="48">
        <f t="shared" ca="1" si="86"/>
        <v>2</v>
      </c>
      <c r="Y124" s="48">
        <f t="shared" ca="1" si="86"/>
        <v>2</v>
      </c>
      <c r="Z124" s="48">
        <f t="shared" ca="1" si="87"/>
        <v>3</v>
      </c>
      <c r="AA124" s="48">
        <f t="shared" ca="1" si="87"/>
        <v>2</v>
      </c>
      <c r="AB124" s="48">
        <f t="shared" ca="1" si="87"/>
        <v>2</v>
      </c>
      <c r="AC124" s="48">
        <f t="shared" ca="1" si="87"/>
        <v>3</v>
      </c>
      <c r="AD124" s="48">
        <f t="shared" ca="1" si="87"/>
        <v>2</v>
      </c>
      <c r="AE124" s="48">
        <f t="shared" ca="1" si="87"/>
        <v>3</v>
      </c>
      <c r="AF124" s="48">
        <f t="shared" ca="1" si="87"/>
        <v>2</v>
      </c>
      <c r="AG124" s="48">
        <f t="shared" ca="1" si="87"/>
        <v>2</v>
      </c>
      <c r="AH124" s="48">
        <f t="shared" ca="1" si="87"/>
        <v>3</v>
      </c>
      <c r="AI124" s="48">
        <f t="shared" ca="1" si="87"/>
        <v>3</v>
      </c>
      <c r="AJ124" s="48">
        <f t="shared" ca="1" si="88"/>
        <v>3</v>
      </c>
      <c r="AK124" s="48">
        <f t="shared" ca="1" si="88"/>
        <v>2</v>
      </c>
      <c r="AL124" s="48">
        <f t="shared" ca="1" si="88"/>
        <v>2</v>
      </c>
      <c r="AM124" s="48">
        <f t="shared" ca="1" si="88"/>
        <v>2</v>
      </c>
      <c r="AN124" s="48">
        <f t="shared" ca="1" si="88"/>
        <v>2</v>
      </c>
      <c r="AO124" s="48">
        <f t="shared" ca="1" si="88"/>
        <v>3</v>
      </c>
      <c r="AP124" s="48">
        <f t="shared" ca="1" si="88"/>
        <v>3</v>
      </c>
      <c r="AQ124" s="48">
        <f t="shared" ca="1" si="88"/>
        <v>3</v>
      </c>
      <c r="AR124" s="48">
        <f t="shared" ca="1" si="88"/>
        <v>2</v>
      </c>
      <c r="AS124" s="48">
        <f t="shared" ca="1" si="88"/>
        <v>3</v>
      </c>
      <c r="AT124" s="48">
        <f t="shared" ca="1" si="89"/>
        <v>2</v>
      </c>
      <c r="AU124" s="48">
        <f t="shared" ca="1" si="89"/>
        <v>3</v>
      </c>
      <c r="AV124" s="48">
        <f t="shared" ca="1" si="89"/>
        <v>3</v>
      </c>
      <c r="AW124" s="48">
        <f t="shared" ca="1" si="89"/>
        <v>2</v>
      </c>
      <c r="AX124" s="48">
        <f t="shared" ca="1" si="89"/>
        <v>2</v>
      </c>
      <c r="AY124" s="48">
        <f t="shared" ca="1" si="89"/>
        <v>3</v>
      </c>
      <c r="AZ124" s="48">
        <f t="shared" ca="1" si="89"/>
        <v>3</v>
      </c>
      <c r="BA124" s="48">
        <f t="shared" ca="1" si="89"/>
        <v>3</v>
      </c>
      <c r="BB124" s="48">
        <f t="shared" ca="1" si="89"/>
        <v>3</v>
      </c>
      <c r="BC124" s="48">
        <f t="shared" ca="1" si="89"/>
        <v>3</v>
      </c>
      <c r="BD124" s="48">
        <f t="shared" ca="1" si="90"/>
        <v>3</v>
      </c>
      <c r="BE124" s="48">
        <f t="shared" ca="1" si="90"/>
        <v>2</v>
      </c>
      <c r="BF124" s="48">
        <f t="shared" ca="1" si="90"/>
        <v>2</v>
      </c>
      <c r="BG124" s="48">
        <f t="shared" ca="1" si="90"/>
        <v>2</v>
      </c>
      <c r="BH124" s="48">
        <f t="shared" ca="1" si="90"/>
        <v>2</v>
      </c>
      <c r="BI124" s="48">
        <f t="shared" ca="1" si="90"/>
        <v>3</v>
      </c>
      <c r="BJ124" s="48">
        <f t="shared" ca="1" si="90"/>
        <v>3</v>
      </c>
      <c r="BK124" s="48">
        <f t="shared" ca="1" si="90"/>
        <v>3</v>
      </c>
      <c r="BL124" s="48">
        <f t="shared" ca="1" si="90"/>
        <v>3</v>
      </c>
      <c r="BM124" s="48">
        <f t="shared" ca="1" si="90"/>
        <v>3</v>
      </c>
      <c r="BN124" s="48">
        <f t="shared" ca="1" si="90"/>
        <v>3</v>
      </c>
      <c r="BO124" s="48">
        <f t="shared" ca="1" si="90"/>
        <v>2</v>
      </c>
    </row>
    <row r="125" spans="1:67" x14ac:dyDescent="0.25">
      <c r="A125" s="48">
        <v>124</v>
      </c>
      <c r="B125" s="48">
        <f t="shared" ca="1" si="48"/>
        <v>16</v>
      </c>
      <c r="C125" s="48">
        <f ca="1">SUM($P125:S125)</f>
        <v>12</v>
      </c>
      <c r="D125" s="48">
        <f t="shared" ca="1" si="49"/>
        <v>21</v>
      </c>
      <c r="E125" s="48">
        <f t="shared" ca="1" si="50"/>
        <v>30</v>
      </c>
      <c r="F125" s="48">
        <f t="shared" ca="1" si="51"/>
        <v>40</v>
      </c>
      <c r="G125" s="48">
        <f t="shared" ca="1" si="52"/>
        <v>49</v>
      </c>
      <c r="H125" s="48">
        <f t="shared" ca="1" si="53"/>
        <v>59</v>
      </c>
      <c r="I125" s="48">
        <f t="shared" ca="1" si="54"/>
        <v>68</v>
      </c>
      <c r="J125" s="48">
        <f t="shared" ca="1" si="55"/>
        <v>79</v>
      </c>
      <c r="K125" s="48">
        <f t="shared" ca="1" si="56"/>
        <v>89</v>
      </c>
      <c r="L125" s="48">
        <f t="shared" ca="1" si="57"/>
        <v>98</v>
      </c>
      <c r="M125" s="48">
        <f t="shared" ca="1" si="58"/>
        <v>106</v>
      </c>
      <c r="N125" s="48">
        <f t="shared" ca="1" si="59"/>
        <v>117</v>
      </c>
      <c r="O125" s="48">
        <f t="shared" ca="1" si="60"/>
        <v>127</v>
      </c>
      <c r="P125" s="48">
        <f t="shared" ca="1" si="86"/>
        <v>3</v>
      </c>
      <c r="Q125" s="48">
        <f t="shared" ca="1" si="86"/>
        <v>3</v>
      </c>
      <c r="R125" s="48">
        <f t="shared" ca="1" si="86"/>
        <v>3</v>
      </c>
      <c r="S125" s="48">
        <f t="shared" ca="1" si="86"/>
        <v>3</v>
      </c>
      <c r="T125" s="48">
        <f t="shared" ca="1" si="86"/>
        <v>2</v>
      </c>
      <c r="U125" s="48">
        <f t="shared" ca="1" si="86"/>
        <v>2</v>
      </c>
      <c r="V125" s="48">
        <f t="shared" ca="1" si="86"/>
        <v>2</v>
      </c>
      <c r="W125" s="48">
        <f t="shared" ca="1" si="86"/>
        <v>3</v>
      </c>
      <c r="X125" s="48">
        <f t="shared" ca="1" si="86"/>
        <v>2</v>
      </c>
      <c r="Y125" s="48">
        <f t="shared" ca="1" si="86"/>
        <v>2</v>
      </c>
      <c r="Z125" s="48">
        <f t="shared" ca="1" si="87"/>
        <v>3</v>
      </c>
      <c r="AA125" s="48">
        <f t="shared" ca="1" si="87"/>
        <v>2</v>
      </c>
      <c r="AB125" s="48">
        <f t="shared" ca="1" si="87"/>
        <v>2</v>
      </c>
      <c r="AC125" s="48">
        <f t="shared" ca="1" si="87"/>
        <v>3</v>
      </c>
      <c r="AD125" s="48">
        <f t="shared" ca="1" si="87"/>
        <v>3</v>
      </c>
      <c r="AE125" s="48">
        <f t="shared" ca="1" si="87"/>
        <v>2</v>
      </c>
      <c r="AF125" s="48">
        <f t="shared" ca="1" si="87"/>
        <v>2</v>
      </c>
      <c r="AG125" s="48">
        <f t="shared" ca="1" si="87"/>
        <v>3</v>
      </c>
      <c r="AH125" s="48">
        <f t="shared" ca="1" si="87"/>
        <v>2</v>
      </c>
      <c r="AI125" s="48">
        <f t="shared" ca="1" si="87"/>
        <v>2</v>
      </c>
      <c r="AJ125" s="48">
        <f t="shared" ca="1" si="88"/>
        <v>3</v>
      </c>
      <c r="AK125" s="48">
        <f t="shared" ca="1" si="88"/>
        <v>2</v>
      </c>
      <c r="AL125" s="48">
        <f t="shared" ca="1" si="88"/>
        <v>3</v>
      </c>
      <c r="AM125" s="48">
        <f t="shared" ca="1" si="88"/>
        <v>2</v>
      </c>
      <c r="AN125" s="48">
        <f t="shared" ca="1" si="88"/>
        <v>2</v>
      </c>
      <c r="AO125" s="48">
        <f t="shared" ca="1" si="88"/>
        <v>2</v>
      </c>
      <c r="AP125" s="48">
        <f t="shared" ca="1" si="88"/>
        <v>3</v>
      </c>
      <c r="AQ125" s="48">
        <f t="shared" ca="1" si="88"/>
        <v>2</v>
      </c>
      <c r="AR125" s="48">
        <f t="shared" ca="1" si="88"/>
        <v>3</v>
      </c>
      <c r="AS125" s="48">
        <f t="shared" ca="1" si="88"/>
        <v>3</v>
      </c>
      <c r="AT125" s="48">
        <f t="shared" ca="1" si="89"/>
        <v>2</v>
      </c>
      <c r="AU125" s="48">
        <f t="shared" ca="1" si="89"/>
        <v>3</v>
      </c>
      <c r="AV125" s="48">
        <f t="shared" ca="1" si="89"/>
        <v>3</v>
      </c>
      <c r="AW125" s="48">
        <f t="shared" ca="1" si="89"/>
        <v>2</v>
      </c>
      <c r="AX125" s="48">
        <f t="shared" ca="1" si="89"/>
        <v>2</v>
      </c>
      <c r="AY125" s="48">
        <f t="shared" ca="1" si="89"/>
        <v>3</v>
      </c>
      <c r="AZ125" s="48">
        <f t="shared" ca="1" si="89"/>
        <v>2</v>
      </c>
      <c r="BA125" s="48">
        <f t="shared" ca="1" si="89"/>
        <v>3</v>
      </c>
      <c r="BB125" s="48">
        <f t="shared" ca="1" si="89"/>
        <v>2</v>
      </c>
      <c r="BC125" s="48">
        <f t="shared" ca="1" si="89"/>
        <v>2</v>
      </c>
      <c r="BD125" s="48">
        <f t="shared" ca="1" si="90"/>
        <v>2</v>
      </c>
      <c r="BE125" s="48">
        <f t="shared" ca="1" si="90"/>
        <v>2</v>
      </c>
      <c r="BF125" s="48">
        <f t="shared" ca="1" si="90"/>
        <v>2</v>
      </c>
      <c r="BG125" s="48">
        <f t="shared" ca="1" si="90"/>
        <v>2</v>
      </c>
      <c r="BH125" s="48">
        <f t="shared" ca="1" si="90"/>
        <v>3</v>
      </c>
      <c r="BI125" s="48">
        <f t="shared" ca="1" si="90"/>
        <v>3</v>
      </c>
      <c r="BJ125" s="48">
        <f t="shared" ca="1" si="90"/>
        <v>2</v>
      </c>
      <c r="BK125" s="48">
        <f t="shared" ca="1" si="90"/>
        <v>3</v>
      </c>
      <c r="BL125" s="48">
        <f t="shared" ca="1" si="90"/>
        <v>3</v>
      </c>
      <c r="BM125" s="48">
        <f t="shared" ca="1" si="90"/>
        <v>3</v>
      </c>
      <c r="BN125" s="48">
        <f t="shared" ca="1" si="90"/>
        <v>2</v>
      </c>
      <c r="BO125" s="48">
        <f t="shared" ca="1" si="90"/>
        <v>2</v>
      </c>
    </row>
    <row r="126" spans="1:67" x14ac:dyDescent="0.25">
      <c r="A126" s="48">
        <v>125</v>
      </c>
      <c r="B126" s="48">
        <f t="shared" ca="1" si="48"/>
        <v>15</v>
      </c>
      <c r="C126" s="48">
        <f ca="1">SUM($P126:S126)</f>
        <v>10</v>
      </c>
      <c r="D126" s="48">
        <f t="shared" ca="1" si="49"/>
        <v>20</v>
      </c>
      <c r="E126" s="48">
        <f t="shared" ca="1" si="50"/>
        <v>31</v>
      </c>
      <c r="F126" s="48">
        <f t="shared" ca="1" si="51"/>
        <v>42</v>
      </c>
      <c r="G126" s="48">
        <f t="shared" ca="1" si="52"/>
        <v>53</v>
      </c>
      <c r="H126" s="48">
        <f t="shared" ca="1" si="53"/>
        <v>63</v>
      </c>
      <c r="I126" s="48">
        <f t="shared" ca="1" si="54"/>
        <v>73</v>
      </c>
      <c r="J126" s="48">
        <f t="shared" ca="1" si="55"/>
        <v>82</v>
      </c>
      <c r="K126" s="48">
        <f t="shared" ca="1" si="56"/>
        <v>91</v>
      </c>
      <c r="L126" s="48">
        <f t="shared" ca="1" si="57"/>
        <v>102</v>
      </c>
      <c r="M126" s="48">
        <f t="shared" ca="1" si="58"/>
        <v>112</v>
      </c>
      <c r="N126" s="48">
        <f t="shared" ca="1" si="59"/>
        <v>120</v>
      </c>
      <c r="O126" s="48">
        <f t="shared" ca="1" si="60"/>
        <v>130</v>
      </c>
      <c r="P126" s="48">
        <f t="shared" ca="1" si="86"/>
        <v>2</v>
      </c>
      <c r="Q126" s="48">
        <f t="shared" ca="1" si="86"/>
        <v>2</v>
      </c>
      <c r="R126" s="48">
        <f t="shared" ca="1" si="86"/>
        <v>3</v>
      </c>
      <c r="S126" s="48">
        <f t="shared" ca="1" si="86"/>
        <v>3</v>
      </c>
      <c r="T126" s="48">
        <f t="shared" ca="1" si="86"/>
        <v>3</v>
      </c>
      <c r="U126" s="48">
        <f t="shared" ca="1" si="86"/>
        <v>2</v>
      </c>
      <c r="V126" s="48">
        <f t="shared" ca="1" si="86"/>
        <v>2</v>
      </c>
      <c r="W126" s="48">
        <f t="shared" ca="1" si="86"/>
        <v>3</v>
      </c>
      <c r="X126" s="48">
        <f t="shared" ca="1" si="86"/>
        <v>2</v>
      </c>
      <c r="Y126" s="48">
        <f t="shared" ca="1" si="86"/>
        <v>3</v>
      </c>
      <c r="Z126" s="48">
        <f t="shared" ca="1" si="87"/>
        <v>3</v>
      </c>
      <c r="AA126" s="48">
        <f t="shared" ca="1" si="87"/>
        <v>3</v>
      </c>
      <c r="AB126" s="48">
        <f t="shared" ca="1" si="87"/>
        <v>2</v>
      </c>
      <c r="AC126" s="48">
        <f t="shared" ca="1" si="87"/>
        <v>3</v>
      </c>
      <c r="AD126" s="48">
        <f t="shared" ca="1" si="87"/>
        <v>3</v>
      </c>
      <c r="AE126" s="48">
        <f t="shared" ca="1" si="87"/>
        <v>3</v>
      </c>
      <c r="AF126" s="48">
        <f t="shared" ca="1" si="87"/>
        <v>3</v>
      </c>
      <c r="AG126" s="48">
        <f t="shared" ca="1" si="87"/>
        <v>2</v>
      </c>
      <c r="AH126" s="48">
        <f t="shared" ca="1" si="87"/>
        <v>3</v>
      </c>
      <c r="AI126" s="48">
        <f t="shared" ca="1" si="87"/>
        <v>3</v>
      </c>
      <c r="AJ126" s="48">
        <f t="shared" ca="1" si="88"/>
        <v>2</v>
      </c>
      <c r="AK126" s="48">
        <f t="shared" ca="1" si="88"/>
        <v>2</v>
      </c>
      <c r="AL126" s="48">
        <f t="shared" ca="1" si="88"/>
        <v>3</v>
      </c>
      <c r="AM126" s="48">
        <f t="shared" ca="1" si="88"/>
        <v>3</v>
      </c>
      <c r="AN126" s="48">
        <f t="shared" ca="1" si="88"/>
        <v>3</v>
      </c>
      <c r="AO126" s="48">
        <f t="shared" ca="1" si="88"/>
        <v>2</v>
      </c>
      <c r="AP126" s="48">
        <f t="shared" ca="1" si="88"/>
        <v>3</v>
      </c>
      <c r="AQ126" s="48">
        <f t="shared" ca="1" si="88"/>
        <v>2</v>
      </c>
      <c r="AR126" s="48">
        <f t="shared" ca="1" si="88"/>
        <v>2</v>
      </c>
      <c r="AS126" s="48">
        <f t="shared" ca="1" si="88"/>
        <v>3</v>
      </c>
      <c r="AT126" s="48">
        <f t="shared" ca="1" si="89"/>
        <v>2</v>
      </c>
      <c r="AU126" s="48">
        <f t="shared" ca="1" si="89"/>
        <v>2</v>
      </c>
      <c r="AV126" s="48">
        <f t="shared" ca="1" si="89"/>
        <v>2</v>
      </c>
      <c r="AW126" s="48">
        <f t="shared" ca="1" si="89"/>
        <v>2</v>
      </c>
      <c r="AX126" s="48">
        <f t="shared" ca="1" si="89"/>
        <v>2</v>
      </c>
      <c r="AY126" s="48">
        <f t="shared" ca="1" si="89"/>
        <v>3</v>
      </c>
      <c r="AZ126" s="48">
        <f t="shared" ca="1" si="89"/>
        <v>3</v>
      </c>
      <c r="BA126" s="48">
        <f t="shared" ca="1" si="89"/>
        <v>2</v>
      </c>
      <c r="BB126" s="48">
        <f t="shared" ca="1" si="89"/>
        <v>3</v>
      </c>
      <c r="BC126" s="48">
        <f t="shared" ca="1" si="89"/>
        <v>3</v>
      </c>
      <c r="BD126" s="48">
        <f t="shared" ca="1" si="90"/>
        <v>3</v>
      </c>
      <c r="BE126" s="48">
        <f t="shared" ca="1" si="90"/>
        <v>2</v>
      </c>
      <c r="BF126" s="48">
        <f t="shared" ca="1" si="90"/>
        <v>2</v>
      </c>
      <c r="BG126" s="48">
        <f t="shared" ca="1" si="90"/>
        <v>3</v>
      </c>
      <c r="BH126" s="48">
        <f t="shared" ca="1" si="90"/>
        <v>2</v>
      </c>
      <c r="BI126" s="48">
        <f t="shared" ca="1" si="90"/>
        <v>2</v>
      </c>
      <c r="BJ126" s="48">
        <f t="shared" ca="1" si="90"/>
        <v>2</v>
      </c>
      <c r="BK126" s="48">
        <f t="shared" ca="1" si="90"/>
        <v>2</v>
      </c>
      <c r="BL126" s="48">
        <f t="shared" ca="1" si="90"/>
        <v>3</v>
      </c>
      <c r="BM126" s="48">
        <f t="shared" ca="1" si="90"/>
        <v>2</v>
      </c>
      <c r="BN126" s="48">
        <f t="shared" ca="1" si="90"/>
        <v>3</v>
      </c>
      <c r="BO126" s="48">
        <f t="shared" ca="1" si="90"/>
        <v>2</v>
      </c>
    </row>
    <row r="127" spans="1:67" x14ac:dyDescent="0.25">
      <c r="A127" s="48">
        <v>126</v>
      </c>
      <c r="B127" s="48">
        <f t="shared" ca="1" si="48"/>
        <v>13</v>
      </c>
      <c r="C127" s="48">
        <f ca="1">SUM($P127:S127)</f>
        <v>9</v>
      </c>
      <c r="D127" s="48">
        <f t="shared" ca="1" si="49"/>
        <v>18</v>
      </c>
      <c r="E127" s="48">
        <f t="shared" ca="1" si="50"/>
        <v>28</v>
      </c>
      <c r="F127" s="48">
        <f t="shared" ca="1" si="51"/>
        <v>38</v>
      </c>
      <c r="G127" s="48">
        <f t="shared" ca="1" si="52"/>
        <v>49</v>
      </c>
      <c r="H127" s="48">
        <f t="shared" ca="1" si="53"/>
        <v>61</v>
      </c>
      <c r="I127" s="48">
        <f t="shared" ca="1" si="54"/>
        <v>71</v>
      </c>
      <c r="J127" s="48">
        <f t="shared" ca="1" si="55"/>
        <v>80</v>
      </c>
      <c r="K127" s="48">
        <f t="shared" ca="1" si="56"/>
        <v>90</v>
      </c>
      <c r="L127" s="48">
        <f t="shared" ca="1" si="57"/>
        <v>99</v>
      </c>
      <c r="M127" s="48">
        <f t="shared" ca="1" si="58"/>
        <v>109</v>
      </c>
      <c r="N127" s="48">
        <f t="shared" ca="1" si="59"/>
        <v>120</v>
      </c>
      <c r="O127" s="48">
        <f t="shared" ca="1" si="60"/>
        <v>128</v>
      </c>
      <c r="P127" s="48">
        <f t="shared" ca="1" si="86"/>
        <v>3</v>
      </c>
      <c r="Q127" s="48">
        <f t="shared" ca="1" si="86"/>
        <v>2</v>
      </c>
      <c r="R127" s="48">
        <f t="shared" ca="1" si="86"/>
        <v>2</v>
      </c>
      <c r="S127" s="48">
        <f t="shared" ca="1" si="86"/>
        <v>2</v>
      </c>
      <c r="T127" s="48">
        <f t="shared" ca="1" si="86"/>
        <v>2</v>
      </c>
      <c r="U127" s="48">
        <f t="shared" ca="1" si="86"/>
        <v>2</v>
      </c>
      <c r="V127" s="48">
        <f t="shared" ca="1" si="86"/>
        <v>3</v>
      </c>
      <c r="W127" s="48">
        <f t="shared" ca="1" si="86"/>
        <v>2</v>
      </c>
      <c r="X127" s="48">
        <f t="shared" ca="1" si="86"/>
        <v>3</v>
      </c>
      <c r="Y127" s="48">
        <f t="shared" ca="1" si="86"/>
        <v>2</v>
      </c>
      <c r="Z127" s="48">
        <f t="shared" ca="1" si="87"/>
        <v>2</v>
      </c>
      <c r="AA127" s="48">
        <f t="shared" ca="1" si="87"/>
        <v>3</v>
      </c>
      <c r="AB127" s="48">
        <f t="shared" ca="1" si="87"/>
        <v>2</v>
      </c>
      <c r="AC127" s="48">
        <f t="shared" ca="1" si="87"/>
        <v>2</v>
      </c>
      <c r="AD127" s="48">
        <f t="shared" ca="1" si="87"/>
        <v>3</v>
      </c>
      <c r="AE127" s="48">
        <f t="shared" ca="1" si="87"/>
        <v>3</v>
      </c>
      <c r="AF127" s="48">
        <f t="shared" ca="1" si="87"/>
        <v>3</v>
      </c>
      <c r="AG127" s="48">
        <f t="shared" ca="1" si="87"/>
        <v>2</v>
      </c>
      <c r="AH127" s="48">
        <f t="shared" ca="1" si="87"/>
        <v>3</v>
      </c>
      <c r="AI127" s="48">
        <f t="shared" ca="1" si="87"/>
        <v>3</v>
      </c>
      <c r="AJ127" s="48">
        <f t="shared" ca="1" si="88"/>
        <v>3</v>
      </c>
      <c r="AK127" s="48">
        <f t="shared" ca="1" si="88"/>
        <v>3</v>
      </c>
      <c r="AL127" s="48">
        <f t="shared" ca="1" si="88"/>
        <v>3</v>
      </c>
      <c r="AM127" s="48">
        <f t="shared" ca="1" si="88"/>
        <v>3</v>
      </c>
      <c r="AN127" s="48">
        <f t="shared" ca="1" si="88"/>
        <v>3</v>
      </c>
      <c r="AO127" s="48">
        <f t="shared" ca="1" si="88"/>
        <v>2</v>
      </c>
      <c r="AP127" s="48">
        <f t="shared" ca="1" si="88"/>
        <v>3</v>
      </c>
      <c r="AQ127" s="48">
        <f t="shared" ca="1" si="88"/>
        <v>2</v>
      </c>
      <c r="AR127" s="48">
        <f t="shared" ca="1" si="88"/>
        <v>3</v>
      </c>
      <c r="AS127" s="48">
        <f t="shared" ca="1" si="88"/>
        <v>2</v>
      </c>
      <c r="AT127" s="48">
        <f t="shared" ca="1" si="89"/>
        <v>2</v>
      </c>
      <c r="AU127" s="48">
        <f t="shared" ca="1" si="89"/>
        <v>2</v>
      </c>
      <c r="AV127" s="48">
        <f t="shared" ca="1" si="89"/>
        <v>3</v>
      </c>
      <c r="AW127" s="48">
        <f t="shared" ca="1" si="89"/>
        <v>2</v>
      </c>
      <c r="AX127" s="48">
        <f t="shared" ca="1" si="89"/>
        <v>3</v>
      </c>
      <c r="AY127" s="48">
        <f t="shared" ca="1" si="89"/>
        <v>2</v>
      </c>
      <c r="AZ127" s="48">
        <f t="shared" ca="1" si="89"/>
        <v>3</v>
      </c>
      <c r="BA127" s="48">
        <f t="shared" ca="1" si="89"/>
        <v>2</v>
      </c>
      <c r="BB127" s="48">
        <f t="shared" ca="1" si="89"/>
        <v>2</v>
      </c>
      <c r="BC127" s="48">
        <f t="shared" ca="1" si="89"/>
        <v>2</v>
      </c>
      <c r="BD127" s="48">
        <f t="shared" ca="1" si="90"/>
        <v>2</v>
      </c>
      <c r="BE127" s="48">
        <f t="shared" ca="1" si="90"/>
        <v>2</v>
      </c>
      <c r="BF127" s="48">
        <f t="shared" ca="1" si="90"/>
        <v>3</v>
      </c>
      <c r="BG127" s="48">
        <f t="shared" ca="1" si="90"/>
        <v>3</v>
      </c>
      <c r="BH127" s="48">
        <f t="shared" ca="1" si="90"/>
        <v>3</v>
      </c>
      <c r="BI127" s="48">
        <f t="shared" ca="1" si="90"/>
        <v>2</v>
      </c>
      <c r="BJ127" s="48">
        <f t="shared" ca="1" si="90"/>
        <v>3</v>
      </c>
      <c r="BK127" s="48">
        <f t="shared" ca="1" si="90"/>
        <v>3</v>
      </c>
      <c r="BL127" s="48">
        <f t="shared" ca="1" si="90"/>
        <v>2</v>
      </c>
      <c r="BM127" s="48">
        <f t="shared" ca="1" si="90"/>
        <v>2</v>
      </c>
      <c r="BN127" s="48">
        <f t="shared" ca="1" si="90"/>
        <v>2</v>
      </c>
      <c r="BO127" s="48">
        <f t="shared" ca="1" si="90"/>
        <v>2</v>
      </c>
    </row>
    <row r="128" spans="1:67" x14ac:dyDescent="0.25">
      <c r="A128" s="48">
        <v>127</v>
      </c>
      <c r="B128" s="48">
        <f t="shared" ca="1" si="48"/>
        <v>15</v>
      </c>
      <c r="C128" s="48">
        <f ca="1">SUM($P128:S128)</f>
        <v>9</v>
      </c>
      <c r="D128" s="48">
        <f t="shared" ca="1" si="49"/>
        <v>20</v>
      </c>
      <c r="E128" s="48">
        <f t="shared" ca="1" si="50"/>
        <v>30</v>
      </c>
      <c r="F128" s="48">
        <f t="shared" ca="1" si="51"/>
        <v>41</v>
      </c>
      <c r="G128" s="48">
        <f t="shared" ca="1" si="52"/>
        <v>50</v>
      </c>
      <c r="H128" s="48">
        <f t="shared" ca="1" si="53"/>
        <v>60</v>
      </c>
      <c r="I128" s="48">
        <f t="shared" ca="1" si="54"/>
        <v>70</v>
      </c>
      <c r="J128" s="48">
        <f t="shared" ca="1" si="55"/>
        <v>81</v>
      </c>
      <c r="K128" s="48">
        <f t="shared" ca="1" si="56"/>
        <v>91</v>
      </c>
      <c r="L128" s="48">
        <f t="shared" ca="1" si="57"/>
        <v>101</v>
      </c>
      <c r="M128" s="48">
        <f t="shared" ca="1" si="58"/>
        <v>111</v>
      </c>
      <c r="N128" s="48">
        <f t="shared" ca="1" si="59"/>
        <v>121</v>
      </c>
      <c r="O128" s="48">
        <f t="shared" ca="1" si="60"/>
        <v>130</v>
      </c>
      <c r="P128" s="48">
        <f t="shared" ca="1" si="86"/>
        <v>2</v>
      </c>
      <c r="Q128" s="48">
        <f t="shared" ca="1" si="86"/>
        <v>3</v>
      </c>
      <c r="R128" s="48">
        <f t="shared" ca="1" si="86"/>
        <v>2</v>
      </c>
      <c r="S128" s="48">
        <f t="shared" ca="1" si="86"/>
        <v>2</v>
      </c>
      <c r="T128" s="48">
        <f t="shared" ca="1" si="86"/>
        <v>3</v>
      </c>
      <c r="U128" s="48">
        <f t="shared" ca="1" si="86"/>
        <v>3</v>
      </c>
      <c r="V128" s="48">
        <f t="shared" ca="1" si="86"/>
        <v>2</v>
      </c>
      <c r="W128" s="48">
        <f t="shared" ca="1" si="86"/>
        <v>3</v>
      </c>
      <c r="X128" s="48">
        <f t="shared" ca="1" si="86"/>
        <v>2</v>
      </c>
      <c r="Y128" s="48">
        <f t="shared" ca="1" si="86"/>
        <v>3</v>
      </c>
      <c r="Z128" s="48">
        <f t="shared" ca="1" si="87"/>
        <v>3</v>
      </c>
      <c r="AA128" s="48">
        <f t="shared" ca="1" si="87"/>
        <v>2</v>
      </c>
      <c r="AB128" s="48">
        <f t="shared" ca="1" si="87"/>
        <v>2</v>
      </c>
      <c r="AC128" s="48">
        <f t="shared" ca="1" si="87"/>
        <v>3</v>
      </c>
      <c r="AD128" s="48">
        <f t="shared" ca="1" si="87"/>
        <v>3</v>
      </c>
      <c r="AE128" s="48">
        <f t="shared" ca="1" si="87"/>
        <v>3</v>
      </c>
      <c r="AF128" s="48">
        <f t="shared" ca="1" si="87"/>
        <v>2</v>
      </c>
      <c r="AG128" s="48">
        <f t="shared" ca="1" si="87"/>
        <v>3</v>
      </c>
      <c r="AH128" s="48">
        <f t="shared" ca="1" si="87"/>
        <v>2</v>
      </c>
      <c r="AI128" s="48">
        <f t="shared" ca="1" si="87"/>
        <v>2</v>
      </c>
      <c r="AJ128" s="48">
        <f t="shared" ca="1" si="88"/>
        <v>3</v>
      </c>
      <c r="AK128" s="48">
        <f t="shared" ca="1" si="88"/>
        <v>2</v>
      </c>
      <c r="AL128" s="48">
        <f t="shared" ca="1" si="88"/>
        <v>3</v>
      </c>
      <c r="AM128" s="48">
        <f t="shared" ca="1" si="88"/>
        <v>2</v>
      </c>
      <c r="AN128" s="48">
        <f t="shared" ca="1" si="88"/>
        <v>3</v>
      </c>
      <c r="AO128" s="48">
        <f t="shared" ca="1" si="88"/>
        <v>2</v>
      </c>
      <c r="AP128" s="48">
        <f t="shared" ca="1" si="88"/>
        <v>2</v>
      </c>
      <c r="AQ128" s="48">
        <f t="shared" ca="1" si="88"/>
        <v>3</v>
      </c>
      <c r="AR128" s="48">
        <f t="shared" ca="1" si="88"/>
        <v>3</v>
      </c>
      <c r="AS128" s="48">
        <f t="shared" ca="1" si="88"/>
        <v>3</v>
      </c>
      <c r="AT128" s="48">
        <f t="shared" ca="1" si="89"/>
        <v>3</v>
      </c>
      <c r="AU128" s="48">
        <f t="shared" ca="1" si="89"/>
        <v>2</v>
      </c>
      <c r="AV128" s="48">
        <f t="shared" ca="1" si="89"/>
        <v>3</v>
      </c>
      <c r="AW128" s="48">
        <f t="shared" ca="1" si="89"/>
        <v>3</v>
      </c>
      <c r="AX128" s="48">
        <f t="shared" ca="1" si="89"/>
        <v>2</v>
      </c>
      <c r="AY128" s="48">
        <f t="shared" ca="1" si="89"/>
        <v>2</v>
      </c>
      <c r="AZ128" s="48">
        <f t="shared" ca="1" si="89"/>
        <v>2</v>
      </c>
      <c r="BA128" s="48">
        <f t="shared" ca="1" si="89"/>
        <v>3</v>
      </c>
      <c r="BB128" s="48">
        <f t="shared" ca="1" si="89"/>
        <v>2</v>
      </c>
      <c r="BC128" s="48">
        <f t="shared" ca="1" si="89"/>
        <v>3</v>
      </c>
      <c r="BD128" s="48">
        <f t="shared" ca="1" si="90"/>
        <v>2</v>
      </c>
      <c r="BE128" s="48">
        <f t="shared" ca="1" si="90"/>
        <v>3</v>
      </c>
      <c r="BF128" s="48">
        <f t="shared" ca="1" si="90"/>
        <v>3</v>
      </c>
      <c r="BG128" s="48">
        <f t="shared" ca="1" si="90"/>
        <v>2</v>
      </c>
      <c r="BH128" s="48">
        <f t="shared" ca="1" si="90"/>
        <v>3</v>
      </c>
      <c r="BI128" s="48">
        <f t="shared" ca="1" si="90"/>
        <v>2</v>
      </c>
      <c r="BJ128" s="48">
        <f t="shared" ca="1" si="90"/>
        <v>2</v>
      </c>
      <c r="BK128" s="48">
        <f t="shared" ca="1" si="90"/>
        <v>3</v>
      </c>
      <c r="BL128" s="48">
        <f t="shared" ca="1" si="90"/>
        <v>3</v>
      </c>
      <c r="BM128" s="48">
        <f t="shared" ca="1" si="90"/>
        <v>2</v>
      </c>
      <c r="BN128" s="48">
        <f t="shared" ca="1" si="90"/>
        <v>2</v>
      </c>
      <c r="BO128" s="48">
        <f t="shared" ca="1" si="90"/>
        <v>2</v>
      </c>
    </row>
    <row r="129" spans="1:67" x14ac:dyDescent="0.25">
      <c r="A129" s="48">
        <v>128</v>
      </c>
      <c r="B129" s="48">
        <f t="shared" ca="1" si="48"/>
        <v>15</v>
      </c>
      <c r="C129" s="48">
        <f ca="1">SUM($P129:S129)</f>
        <v>10</v>
      </c>
      <c r="D129" s="48">
        <f t="shared" ca="1" si="49"/>
        <v>21</v>
      </c>
      <c r="E129" s="48">
        <f t="shared" ca="1" si="50"/>
        <v>30</v>
      </c>
      <c r="F129" s="48">
        <f t="shared" ca="1" si="51"/>
        <v>39</v>
      </c>
      <c r="G129" s="48">
        <f t="shared" ca="1" si="52"/>
        <v>48</v>
      </c>
      <c r="H129" s="48">
        <f t="shared" ca="1" si="53"/>
        <v>58</v>
      </c>
      <c r="I129" s="48">
        <f t="shared" ca="1" si="54"/>
        <v>69</v>
      </c>
      <c r="J129" s="48">
        <f t="shared" ca="1" si="55"/>
        <v>79</v>
      </c>
      <c r="K129" s="48">
        <f t="shared" ca="1" si="56"/>
        <v>90</v>
      </c>
      <c r="L129" s="48">
        <f t="shared" ca="1" si="57"/>
        <v>101</v>
      </c>
      <c r="M129" s="48">
        <f t="shared" ca="1" si="58"/>
        <v>110</v>
      </c>
      <c r="N129" s="48">
        <f t="shared" ca="1" si="59"/>
        <v>119</v>
      </c>
      <c r="O129" s="48">
        <f t="shared" ca="1" si="60"/>
        <v>130</v>
      </c>
      <c r="P129" s="48">
        <f t="shared" ca="1" si="86"/>
        <v>3</v>
      </c>
      <c r="Q129" s="48">
        <f t="shared" ca="1" si="86"/>
        <v>2</v>
      </c>
      <c r="R129" s="48">
        <f t="shared" ca="1" si="86"/>
        <v>3</v>
      </c>
      <c r="S129" s="48">
        <f t="shared" ca="1" si="86"/>
        <v>2</v>
      </c>
      <c r="T129" s="48">
        <f t="shared" ca="1" si="86"/>
        <v>3</v>
      </c>
      <c r="U129" s="48">
        <f t="shared" ca="1" si="86"/>
        <v>2</v>
      </c>
      <c r="V129" s="48">
        <f t="shared" ca="1" si="86"/>
        <v>3</v>
      </c>
      <c r="W129" s="48">
        <f t="shared" ca="1" si="86"/>
        <v>3</v>
      </c>
      <c r="X129" s="48">
        <f t="shared" ca="1" si="86"/>
        <v>2</v>
      </c>
      <c r="Y129" s="48">
        <f t="shared" ca="1" si="86"/>
        <v>2</v>
      </c>
      <c r="Z129" s="48">
        <f t="shared" ca="1" si="87"/>
        <v>3</v>
      </c>
      <c r="AA129" s="48">
        <f t="shared" ca="1" si="87"/>
        <v>2</v>
      </c>
      <c r="AB129" s="48">
        <f t="shared" ca="1" si="87"/>
        <v>2</v>
      </c>
      <c r="AC129" s="48">
        <f t="shared" ca="1" si="87"/>
        <v>2</v>
      </c>
      <c r="AD129" s="48">
        <f t="shared" ca="1" si="87"/>
        <v>3</v>
      </c>
      <c r="AE129" s="48">
        <f t="shared" ca="1" si="87"/>
        <v>2</v>
      </c>
      <c r="AF129" s="48">
        <f t="shared" ca="1" si="87"/>
        <v>2</v>
      </c>
      <c r="AG129" s="48">
        <f t="shared" ca="1" si="87"/>
        <v>3</v>
      </c>
      <c r="AH129" s="48">
        <f t="shared" ca="1" si="87"/>
        <v>2</v>
      </c>
      <c r="AI129" s="48">
        <f t="shared" ca="1" si="87"/>
        <v>2</v>
      </c>
      <c r="AJ129" s="48">
        <f t="shared" ca="1" si="88"/>
        <v>3</v>
      </c>
      <c r="AK129" s="48">
        <f t="shared" ca="1" si="88"/>
        <v>2</v>
      </c>
      <c r="AL129" s="48">
        <f t="shared" ca="1" si="88"/>
        <v>2</v>
      </c>
      <c r="AM129" s="48">
        <f t="shared" ca="1" si="88"/>
        <v>3</v>
      </c>
      <c r="AN129" s="48">
        <f t="shared" ca="1" si="88"/>
        <v>2</v>
      </c>
      <c r="AO129" s="48">
        <f t="shared" ca="1" si="88"/>
        <v>3</v>
      </c>
      <c r="AP129" s="48">
        <f t="shared" ca="1" si="88"/>
        <v>3</v>
      </c>
      <c r="AQ129" s="48">
        <f t="shared" ca="1" si="88"/>
        <v>3</v>
      </c>
      <c r="AR129" s="48">
        <f t="shared" ca="1" si="88"/>
        <v>3</v>
      </c>
      <c r="AS129" s="48">
        <f t="shared" ca="1" si="88"/>
        <v>3</v>
      </c>
      <c r="AT129" s="48">
        <f t="shared" ca="1" si="89"/>
        <v>2</v>
      </c>
      <c r="AU129" s="48">
        <f t="shared" ca="1" si="89"/>
        <v>2</v>
      </c>
      <c r="AV129" s="48">
        <f t="shared" ca="1" si="89"/>
        <v>3</v>
      </c>
      <c r="AW129" s="48">
        <f t="shared" ca="1" si="89"/>
        <v>3</v>
      </c>
      <c r="AX129" s="48">
        <f t="shared" ca="1" si="89"/>
        <v>3</v>
      </c>
      <c r="AY129" s="48">
        <f t="shared" ca="1" si="89"/>
        <v>2</v>
      </c>
      <c r="AZ129" s="48">
        <f t="shared" ca="1" si="89"/>
        <v>3</v>
      </c>
      <c r="BA129" s="48">
        <f t="shared" ca="1" si="89"/>
        <v>3</v>
      </c>
      <c r="BB129" s="48">
        <f t="shared" ca="1" si="89"/>
        <v>3</v>
      </c>
      <c r="BC129" s="48">
        <f t="shared" ca="1" si="89"/>
        <v>2</v>
      </c>
      <c r="BD129" s="48">
        <f t="shared" ca="1" si="90"/>
        <v>2</v>
      </c>
      <c r="BE129" s="48">
        <f t="shared" ca="1" si="90"/>
        <v>2</v>
      </c>
      <c r="BF129" s="48">
        <f t="shared" ca="1" si="90"/>
        <v>3</v>
      </c>
      <c r="BG129" s="48">
        <f t="shared" ca="1" si="90"/>
        <v>2</v>
      </c>
      <c r="BH129" s="48">
        <f t="shared" ca="1" si="90"/>
        <v>2</v>
      </c>
      <c r="BI129" s="48">
        <f t="shared" ca="1" si="90"/>
        <v>3</v>
      </c>
      <c r="BJ129" s="48">
        <f t="shared" ca="1" si="90"/>
        <v>2</v>
      </c>
      <c r="BK129" s="48">
        <f t="shared" ca="1" si="90"/>
        <v>2</v>
      </c>
      <c r="BL129" s="48">
        <f t="shared" ca="1" si="90"/>
        <v>3</v>
      </c>
      <c r="BM129" s="48">
        <f t="shared" ca="1" si="90"/>
        <v>3</v>
      </c>
      <c r="BN129" s="48">
        <f t="shared" ca="1" si="90"/>
        <v>2</v>
      </c>
      <c r="BO129" s="48">
        <f t="shared" ca="1" si="90"/>
        <v>3</v>
      </c>
    </row>
    <row r="130" spans="1:67" x14ac:dyDescent="0.25">
      <c r="A130" s="48">
        <v>129</v>
      </c>
      <c r="B130" s="48">
        <f t="shared" ref="B130:B193" ca="1" si="91">SUMIF(P$1:BO$1,"&lt;=" &amp; WeeksToForecast,P130:BO130)</f>
        <v>15</v>
      </c>
      <c r="C130" s="48">
        <f ca="1">SUM($P130:S130)</f>
        <v>9</v>
      </c>
      <c r="D130" s="48">
        <f t="shared" ca="1" si="49"/>
        <v>20</v>
      </c>
      <c r="E130" s="48">
        <f t="shared" ca="1" si="50"/>
        <v>32</v>
      </c>
      <c r="F130" s="48">
        <f t="shared" ca="1" si="51"/>
        <v>42</v>
      </c>
      <c r="G130" s="48">
        <f t="shared" ca="1" si="52"/>
        <v>51</v>
      </c>
      <c r="H130" s="48">
        <f t="shared" ca="1" si="53"/>
        <v>60</v>
      </c>
      <c r="I130" s="48">
        <f t="shared" ca="1" si="54"/>
        <v>69</v>
      </c>
      <c r="J130" s="48">
        <f t="shared" ca="1" si="55"/>
        <v>78</v>
      </c>
      <c r="K130" s="48">
        <f t="shared" ca="1" si="56"/>
        <v>87</v>
      </c>
      <c r="L130" s="48">
        <f t="shared" ca="1" si="57"/>
        <v>98</v>
      </c>
      <c r="M130" s="48">
        <f t="shared" ca="1" si="58"/>
        <v>108</v>
      </c>
      <c r="N130" s="48">
        <f t="shared" ca="1" si="59"/>
        <v>118</v>
      </c>
      <c r="O130" s="48">
        <f t="shared" ca="1" si="60"/>
        <v>128</v>
      </c>
      <c r="P130" s="48">
        <f t="shared" ca="1" si="86"/>
        <v>2</v>
      </c>
      <c r="Q130" s="48">
        <f t="shared" ca="1" si="86"/>
        <v>2</v>
      </c>
      <c r="R130" s="48">
        <f t="shared" ca="1" si="86"/>
        <v>3</v>
      </c>
      <c r="S130" s="48">
        <f t="shared" ca="1" si="86"/>
        <v>2</v>
      </c>
      <c r="T130" s="48">
        <f t="shared" ca="1" si="86"/>
        <v>3</v>
      </c>
      <c r="U130" s="48">
        <f t="shared" ca="1" si="86"/>
        <v>3</v>
      </c>
      <c r="V130" s="48">
        <f t="shared" ca="1" si="86"/>
        <v>2</v>
      </c>
      <c r="W130" s="48">
        <f t="shared" ca="1" si="86"/>
        <v>3</v>
      </c>
      <c r="X130" s="48">
        <f t="shared" ca="1" si="86"/>
        <v>3</v>
      </c>
      <c r="Y130" s="48">
        <f t="shared" ca="1" si="86"/>
        <v>3</v>
      </c>
      <c r="Z130" s="48">
        <f t="shared" ca="1" si="87"/>
        <v>3</v>
      </c>
      <c r="AA130" s="48">
        <f t="shared" ca="1" si="87"/>
        <v>3</v>
      </c>
      <c r="AB130" s="48">
        <f t="shared" ca="1" si="87"/>
        <v>3</v>
      </c>
      <c r="AC130" s="48">
        <f t="shared" ca="1" si="87"/>
        <v>3</v>
      </c>
      <c r="AD130" s="48">
        <f t="shared" ca="1" si="87"/>
        <v>2</v>
      </c>
      <c r="AE130" s="48">
        <f t="shared" ca="1" si="87"/>
        <v>2</v>
      </c>
      <c r="AF130" s="48">
        <f t="shared" ca="1" si="87"/>
        <v>3</v>
      </c>
      <c r="AG130" s="48">
        <f t="shared" ca="1" si="87"/>
        <v>2</v>
      </c>
      <c r="AH130" s="48">
        <f t="shared" ca="1" si="87"/>
        <v>2</v>
      </c>
      <c r="AI130" s="48">
        <f t="shared" ca="1" si="87"/>
        <v>2</v>
      </c>
      <c r="AJ130" s="48">
        <f t="shared" ca="1" si="88"/>
        <v>2</v>
      </c>
      <c r="AK130" s="48">
        <f t="shared" ca="1" si="88"/>
        <v>3</v>
      </c>
      <c r="AL130" s="48">
        <f t="shared" ca="1" si="88"/>
        <v>2</v>
      </c>
      <c r="AM130" s="48">
        <f t="shared" ca="1" si="88"/>
        <v>2</v>
      </c>
      <c r="AN130" s="48">
        <f t="shared" ca="1" si="88"/>
        <v>3</v>
      </c>
      <c r="AO130" s="48">
        <f t="shared" ca="1" si="88"/>
        <v>2</v>
      </c>
      <c r="AP130" s="48">
        <f t="shared" ca="1" si="88"/>
        <v>2</v>
      </c>
      <c r="AQ130" s="48">
        <f t="shared" ca="1" si="88"/>
        <v>2</v>
      </c>
      <c r="AR130" s="48">
        <f t="shared" ca="1" si="88"/>
        <v>2</v>
      </c>
      <c r="AS130" s="48">
        <f t="shared" ca="1" si="88"/>
        <v>2</v>
      </c>
      <c r="AT130" s="48">
        <f t="shared" ca="1" si="89"/>
        <v>2</v>
      </c>
      <c r="AU130" s="48">
        <f t="shared" ca="1" si="89"/>
        <v>3</v>
      </c>
      <c r="AV130" s="48">
        <f t="shared" ca="1" si="89"/>
        <v>3</v>
      </c>
      <c r="AW130" s="48">
        <f t="shared" ca="1" si="89"/>
        <v>2</v>
      </c>
      <c r="AX130" s="48">
        <f t="shared" ca="1" si="89"/>
        <v>2</v>
      </c>
      <c r="AY130" s="48">
        <f t="shared" ca="1" si="89"/>
        <v>2</v>
      </c>
      <c r="AZ130" s="48">
        <f t="shared" ca="1" si="89"/>
        <v>3</v>
      </c>
      <c r="BA130" s="48">
        <f t="shared" ca="1" si="89"/>
        <v>3</v>
      </c>
      <c r="BB130" s="48">
        <f t="shared" ca="1" si="89"/>
        <v>2</v>
      </c>
      <c r="BC130" s="48">
        <f t="shared" ca="1" si="89"/>
        <v>3</v>
      </c>
      <c r="BD130" s="48">
        <f t="shared" ca="1" si="90"/>
        <v>2</v>
      </c>
      <c r="BE130" s="48">
        <f t="shared" ca="1" si="90"/>
        <v>3</v>
      </c>
      <c r="BF130" s="48">
        <f t="shared" ca="1" si="90"/>
        <v>3</v>
      </c>
      <c r="BG130" s="48">
        <f t="shared" ca="1" si="90"/>
        <v>2</v>
      </c>
      <c r="BH130" s="48">
        <f t="shared" ca="1" si="90"/>
        <v>2</v>
      </c>
      <c r="BI130" s="48">
        <f t="shared" ca="1" si="90"/>
        <v>2</v>
      </c>
      <c r="BJ130" s="48">
        <f t="shared" ca="1" si="90"/>
        <v>3</v>
      </c>
      <c r="BK130" s="48">
        <f t="shared" ca="1" si="90"/>
        <v>3</v>
      </c>
      <c r="BL130" s="48">
        <f t="shared" ca="1" si="90"/>
        <v>2</v>
      </c>
      <c r="BM130" s="48">
        <f t="shared" ca="1" si="90"/>
        <v>3</v>
      </c>
      <c r="BN130" s="48">
        <f t="shared" ca="1" si="90"/>
        <v>2</v>
      </c>
      <c r="BO130" s="48">
        <f t="shared" ca="1" si="90"/>
        <v>3</v>
      </c>
    </row>
    <row r="131" spans="1:67" x14ac:dyDescent="0.25">
      <c r="A131" s="48">
        <v>130</v>
      </c>
      <c r="B131" s="48">
        <f t="shared" ca="1" si="91"/>
        <v>15</v>
      </c>
      <c r="C131" s="48">
        <f ca="1">SUM($P131:S131)</f>
        <v>11</v>
      </c>
      <c r="D131" s="48">
        <f t="shared" ref="D131:D194" ca="1" si="92">SUM(P131:W131)</f>
        <v>20</v>
      </c>
      <c r="E131" s="48">
        <f t="shared" ref="E131:E194" ca="1" si="93">SUM(P131:AA131)</f>
        <v>31</v>
      </c>
      <c r="F131" s="48">
        <f t="shared" ref="F131:F194" ca="1" si="94">SUM(P131:AE131)</f>
        <v>41</v>
      </c>
      <c r="G131" s="48">
        <f t="shared" ref="G131:G194" ca="1" si="95">SUM(P131:AI131)</f>
        <v>52</v>
      </c>
      <c r="H131" s="48">
        <f t="shared" ref="H131:H194" ca="1" si="96">SUM(P131:AM131)</f>
        <v>62</v>
      </c>
      <c r="I131" s="48">
        <f t="shared" ref="I131:I194" ca="1" si="97">SUM(P131:AQ131)</f>
        <v>71</v>
      </c>
      <c r="J131" s="48">
        <f t="shared" ref="J131:J194" ca="1" si="98">SUM(P131:AU131)</f>
        <v>82</v>
      </c>
      <c r="K131" s="48">
        <f t="shared" ref="K131:K194" ca="1" si="99">SUM(P131:AY131)</f>
        <v>92</v>
      </c>
      <c r="L131" s="48">
        <f t="shared" ref="L131:L194" ca="1" si="100">SUM(P131:BC131)</f>
        <v>101</v>
      </c>
      <c r="M131" s="48">
        <f t="shared" ref="M131:M194" ca="1" si="101">SUM(P131:BG131)</f>
        <v>112</v>
      </c>
      <c r="N131" s="48">
        <f t="shared" ref="N131:N194" ca="1" si="102">SUM(P131:BK131)</f>
        <v>121</v>
      </c>
      <c r="O131" s="48">
        <f t="shared" ref="O131:O194" ca="1" si="103">SUM(P131:BO131)</f>
        <v>132</v>
      </c>
      <c r="P131" s="48">
        <f t="shared" ca="1" si="86"/>
        <v>3</v>
      </c>
      <c r="Q131" s="48">
        <f t="shared" ca="1" si="86"/>
        <v>2</v>
      </c>
      <c r="R131" s="48">
        <f t="shared" ca="1" si="86"/>
        <v>3</v>
      </c>
      <c r="S131" s="48">
        <f t="shared" ca="1" si="86"/>
        <v>3</v>
      </c>
      <c r="T131" s="48">
        <f t="shared" ca="1" si="86"/>
        <v>2</v>
      </c>
      <c r="U131" s="48">
        <f t="shared" ca="1" si="86"/>
        <v>2</v>
      </c>
      <c r="V131" s="48">
        <f t="shared" ca="1" si="86"/>
        <v>3</v>
      </c>
      <c r="W131" s="48">
        <f t="shared" ca="1" si="86"/>
        <v>2</v>
      </c>
      <c r="X131" s="48">
        <f t="shared" ca="1" si="86"/>
        <v>3</v>
      </c>
      <c r="Y131" s="48">
        <f t="shared" ca="1" si="86"/>
        <v>2</v>
      </c>
      <c r="Z131" s="48">
        <f t="shared" ca="1" si="87"/>
        <v>3</v>
      </c>
      <c r="AA131" s="48">
        <f t="shared" ca="1" si="87"/>
        <v>3</v>
      </c>
      <c r="AB131" s="48">
        <f t="shared" ca="1" si="87"/>
        <v>2</v>
      </c>
      <c r="AC131" s="48">
        <f t="shared" ca="1" si="87"/>
        <v>3</v>
      </c>
      <c r="AD131" s="48">
        <f t="shared" ca="1" si="87"/>
        <v>2</v>
      </c>
      <c r="AE131" s="48">
        <f t="shared" ca="1" si="87"/>
        <v>3</v>
      </c>
      <c r="AF131" s="48">
        <f t="shared" ca="1" si="87"/>
        <v>3</v>
      </c>
      <c r="AG131" s="48">
        <f t="shared" ca="1" si="87"/>
        <v>3</v>
      </c>
      <c r="AH131" s="48">
        <f t="shared" ca="1" si="87"/>
        <v>3</v>
      </c>
      <c r="AI131" s="48">
        <f t="shared" ca="1" si="87"/>
        <v>2</v>
      </c>
      <c r="AJ131" s="48">
        <f t="shared" ca="1" si="88"/>
        <v>3</v>
      </c>
      <c r="AK131" s="48">
        <f t="shared" ca="1" si="88"/>
        <v>3</v>
      </c>
      <c r="AL131" s="48">
        <f t="shared" ca="1" si="88"/>
        <v>2</v>
      </c>
      <c r="AM131" s="48">
        <f t="shared" ca="1" si="88"/>
        <v>2</v>
      </c>
      <c r="AN131" s="48">
        <f t="shared" ca="1" si="88"/>
        <v>2</v>
      </c>
      <c r="AO131" s="48">
        <f t="shared" ca="1" si="88"/>
        <v>3</v>
      </c>
      <c r="AP131" s="48">
        <f t="shared" ca="1" si="88"/>
        <v>2</v>
      </c>
      <c r="AQ131" s="48">
        <f t="shared" ca="1" si="88"/>
        <v>2</v>
      </c>
      <c r="AR131" s="48">
        <f t="shared" ca="1" si="88"/>
        <v>3</v>
      </c>
      <c r="AS131" s="48">
        <f t="shared" ca="1" si="88"/>
        <v>2</v>
      </c>
      <c r="AT131" s="48">
        <f t="shared" ca="1" si="89"/>
        <v>3</v>
      </c>
      <c r="AU131" s="48">
        <f t="shared" ca="1" si="89"/>
        <v>3</v>
      </c>
      <c r="AV131" s="48">
        <f t="shared" ca="1" si="89"/>
        <v>3</v>
      </c>
      <c r="AW131" s="48">
        <f t="shared" ca="1" si="89"/>
        <v>3</v>
      </c>
      <c r="AX131" s="48">
        <f t="shared" ca="1" si="89"/>
        <v>2</v>
      </c>
      <c r="AY131" s="48">
        <f t="shared" ca="1" si="89"/>
        <v>2</v>
      </c>
      <c r="AZ131" s="48">
        <f t="shared" ca="1" si="89"/>
        <v>2</v>
      </c>
      <c r="BA131" s="48">
        <f t="shared" ca="1" si="89"/>
        <v>3</v>
      </c>
      <c r="BB131" s="48">
        <f t="shared" ca="1" si="89"/>
        <v>2</v>
      </c>
      <c r="BC131" s="48">
        <f t="shared" ca="1" si="89"/>
        <v>2</v>
      </c>
      <c r="BD131" s="48">
        <f t="shared" ca="1" si="90"/>
        <v>3</v>
      </c>
      <c r="BE131" s="48">
        <f t="shared" ca="1" si="90"/>
        <v>2</v>
      </c>
      <c r="BF131" s="48">
        <f t="shared" ca="1" si="90"/>
        <v>3</v>
      </c>
      <c r="BG131" s="48">
        <f t="shared" ca="1" si="90"/>
        <v>3</v>
      </c>
      <c r="BH131" s="48">
        <f t="shared" ca="1" si="90"/>
        <v>3</v>
      </c>
      <c r="BI131" s="48">
        <f t="shared" ca="1" si="90"/>
        <v>2</v>
      </c>
      <c r="BJ131" s="48">
        <f t="shared" ca="1" si="90"/>
        <v>2</v>
      </c>
      <c r="BK131" s="48">
        <f t="shared" ca="1" si="90"/>
        <v>2</v>
      </c>
      <c r="BL131" s="48">
        <f t="shared" ca="1" si="90"/>
        <v>3</v>
      </c>
      <c r="BM131" s="48">
        <f t="shared" ca="1" si="90"/>
        <v>3</v>
      </c>
      <c r="BN131" s="48">
        <f t="shared" ca="1" si="90"/>
        <v>3</v>
      </c>
      <c r="BO131" s="48">
        <f t="shared" ca="1" si="90"/>
        <v>2</v>
      </c>
    </row>
    <row r="132" spans="1:67" x14ac:dyDescent="0.25">
      <c r="A132" s="48">
        <v>131</v>
      </c>
      <c r="B132" s="48">
        <f t="shared" ca="1" si="91"/>
        <v>15</v>
      </c>
      <c r="C132" s="48">
        <f ca="1">SUM($P132:S132)</f>
        <v>10</v>
      </c>
      <c r="D132" s="48">
        <f t="shared" ca="1" si="92"/>
        <v>20</v>
      </c>
      <c r="E132" s="48">
        <f t="shared" ca="1" si="93"/>
        <v>29</v>
      </c>
      <c r="F132" s="48">
        <f t="shared" ca="1" si="94"/>
        <v>39</v>
      </c>
      <c r="G132" s="48">
        <f t="shared" ca="1" si="95"/>
        <v>49</v>
      </c>
      <c r="H132" s="48">
        <f t="shared" ca="1" si="96"/>
        <v>60</v>
      </c>
      <c r="I132" s="48">
        <f t="shared" ca="1" si="97"/>
        <v>70</v>
      </c>
      <c r="J132" s="48">
        <f t="shared" ca="1" si="98"/>
        <v>79</v>
      </c>
      <c r="K132" s="48">
        <f t="shared" ca="1" si="99"/>
        <v>89</v>
      </c>
      <c r="L132" s="48">
        <f t="shared" ca="1" si="100"/>
        <v>98</v>
      </c>
      <c r="M132" s="48">
        <f t="shared" ca="1" si="101"/>
        <v>109</v>
      </c>
      <c r="N132" s="48">
        <f t="shared" ca="1" si="102"/>
        <v>119</v>
      </c>
      <c r="O132" s="48">
        <f t="shared" ca="1" si="103"/>
        <v>130</v>
      </c>
      <c r="P132" s="48">
        <f t="shared" ref="P132:Y141" ca="1" si="104">MAX(1,IF(SamplesOrEstimateFlag = "Data", INDEX(Samples,RANDBETWEEN(1, TotalCount), 0), RANDBETWEEN(ThroughputLowEstimate,ThroughputHighEstimate)) / RANDBETWEEN(StorySplitRateLowEstimate,StorySplitRateHighEstimate))</f>
        <v>3</v>
      </c>
      <c r="Q132" s="48">
        <f t="shared" ca="1" si="104"/>
        <v>2</v>
      </c>
      <c r="R132" s="48">
        <f t="shared" ca="1" si="104"/>
        <v>3</v>
      </c>
      <c r="S132" s="48">
        <f t="shared" ca="1" si="104"/>
        <v>2</v>
      </c>
      <c r="T132" s="48">
        <f t="shared" ca="1" si="104"/>
        <v>2</v>
      </c>
      <c r="U132" s="48">
        <f t="shared" ca="1" si="104"/>
        <v>3</v>
      </c>
      <c r="V132" s="48">
        <f t="shared" ca="1" si="104"/>
        <v>3</v>
      </c>
      <c r="W132" s="48">
        <f t="shared" ca="1" si="104"/>
        <v>2</v>
      </c>
      <c r="X132" s="48">
        <f t="shared" ca="1" si="104"/>
        <v>3</v>
      </c>
      <c r="Y132" s="48">
        <f t="shared" ca="1" si="104"/>
        <v>2</v>
      </c>
      <c r="Z132" s="48">
        <f t="shared" ref="Z132:AI141" ca="1" si="105">MAX(1,IF(SamplesOrEstimateFlag = "Data", INDEX(Samples,RANDBETWEEN(1, TotalCount), 0), RANDBETWEEN(ThroughputLowEstimate,ThroughputHighEstimate)) / RANDBETWEEN(StorySplitRateLowEstimate,StorySplitRateHighEstimate))</f>
        <v>2</v>
      </c>
      <c r="AA132" s="48">
        <f t="shared" ca="1" si="105"/>
        <v>2</v>
      </c>
      <c r="AB132" s="48">
        <f t="shared" ca="1" si="105"/>
        <v>3</v>
      </c>
      <c r="AC132" s="48">
        <f t="shared" ca="1" si="105"/>
        <v>2</v>
      </c>
      <c r="AD132" s="48">
        <f t="shared" ca="1" si="105"/>
        <v>2</v>
      </c>
      <c r="AE132" s="48">
        <f t="shared" ca="1" si="105"/>
        <v>3</v>
      </c>
      <c r="AF132" s="48">
        <f t="shared" ca="1" si="105"/>
        <v>2</v>
      </c>
      <c r="AG132" s="48">
        <f t="shared" ca="1" si="105"/>
        <v>3</v>
      </c>
      <c r="AH132" s="48">
        <f t="shared" ca="1" si="105"/>
        <v>2</v>
      </c>
      <c r="AI132" s="48">
        <f t="shared" ca="1" si="105"/>
        <v>3</v>
      </c>
      <c r="AJ132" s="48">
        <f t="shared" ref="AJ132:AS141" ca="1" si="106">MAX(1,IF(SamplesOrEstimateFlag = "Data", INDEX(Samples,RANDBETWEEN(1, TotalCount), 0), RANDBETWEEN(ThroughputLowEstimate,ThroughputHighEstimate)) / RANDBETWEEN(StorySplitRateLowEstimate,StorySplitRateHighEstimate))</f>
        <v>3</v>
      </c>
      <c r="AK132" s="48">
        <f t="shared" ca="1" si="106"/>
        <v>3</v>
      </c>
      <c r="AL132" s="48">
        <f t="shared" ca="1" si="106"/>
        <v>2</v>
      </c>
      <c r="AM132" s="48">
        <f t="shared" ca="1" si="106"/>
        <v>3</v>
      </c>
      <c r="AN132" s="48">
        <f t="shared" ca="1" si="106"/>
        <v>2</v>
      </c>
      <c r="AO132" s="48">
        <f t="shared" ca="1" si="106"/>
        <v>3</v>
      </c>
      <c r="AP132" s="48">
        <f t="shared" ca="1" si="106"/>
        <v>3</v>
      </c>
      <c r="AQ132" s="48">
        <f t="shared" ca="1" si="106"/>
        <v>2</v>
      </c>
      <c r="AR132" s="48">
        <f t="shared" ca="1" si="106"/>
        <v>2</v>
      </c>
      <c r="AS132" s="48">
        <f t="shared" ca="1" si="106"/>
        <v>3</v>
      </c>
      <c r="AT132" s="48">
        <f t="shared" ref="AT132:BC141" ca="1" si="107">MAX(1,IF(SamplesOrEstimateFlag = "Data", INDEX(Samples,RANDBETWEEN(1, TotalCount), 0), RANDBETWEEN(ThroughputLowEstimate,ThroughputHighEstimate)) / RANDBETWEEN(StorySplitRateLowEstimate,StorySplitRateHighEstimate))</f>
        <v>2</v>
      </c>
      <c r="AU132" s="48">
        <f t="shared" ca="1" si="107"/>
        <v>2</v>
      </c>
      <c r="AV132" s="48">
        <f t="shared" ca="1" si="107"/>
        <v>3</v>
      </c>
      <c r="AW132" s="48">
        <f t="shared" ca="1" si="107"/>
        <v>3</v>
      </c>
      <c r="AX132" s="48">
        <f t="shared" ca="1" si="107"/>
        <v>2</v>
      </c>
      <c r="AY132" s="48">
        <f t="shared" ca="1" si="107"/>
        <v>2</v>
      </c>
      <c r="AZ132" s="48">
        <f t="shared" ca="1" si="107"/>
        <v>2</v>
      </c>
      <c r="BA132" s="48">
        <f t="shared" ca="1" si="107"/>
        <v>2</v>
      </c>
      <c r="BB132" s="48">
        <f t="shared" ca="1" si="107"/>
        <v>3</v>
      </c>
      <c r="BC132" s="48">
        <f t="shared" ca="1" si="107"/>
        <v>2</v>
      </c>
      <c r="BD132" s="48">
        <f t="shared" ref="BD132:BO141" ca="1" si="108">MAX(1,IF(SamplesOrEstimateFlag = "Data", INDEX(Samples,RANDBETWEEN(1, TotalCount), 0), RANDBETWEEN(ThroughputLowEstimate,ThroughputHighEstimate)) / RANDBETWEEN(StorySplitRateLowEstimate,StorySplitRateHighEstimate))</f>
        <v>3</v>
      </c>
      <c r="BE132" s="48">
        <f t="shared" ca="1" si="108"/>
        <v>3</v>
      </c>
      <c r="BF132" s="48">
        <f t="shared" ca="1" si="108"/>
        <v>3</v>
      </c>
      <c r="BG132" s="48">
        <f t="shared" ca="1" si="108"/>
        <v>2</v>
      </c>
      <c r="BH132" s="48">
        <f t="shared" ca="1" si="108"/>
        <v>3</v>
      </c>
      <c r="BI132" s="48">
        <f t="shared" ca="1" si="108"/>
        <v>2</v>
      </c>
      <c r="BJ132" s="48">
        <f t="shared" ca="1" si="108"/>
        <v>2</v>
      </c>
      <c r="BK132" s="48">
        <f t="shared" ca="1" si="108"/>
        <v>3</v>
      </c>
      <c r="BL132" s="48">
        <f t="shared" ca="1" si="108"/>
        <v>3</v>
      </c>
      <c r="BM132" s="48">
        <f t="shared" ca="1" si="108"/>
        <v>3</v>
      </c>
      <c r="BN132" s="48">
        <f t="shared" ca="1" si="108"/>
        <v>2</v>
      </c>
      <c r="BO132" s="48">
        <f t="shared" ca="1" si="108"/>
        <v>3</v>
      </c>
    </row>
    <row r="133" spans="1:67" x14ac:dyDescent="0.25">
      <c r="A133" s="48">
        <v>132</v>
      </c>
      <c r="B133" s="48">
        <f t="shared" ca="1" si="91"/>
        <v>13</v>
      </c>
      <c r="C133" s="48">
        <f ca="1">SUM($P133:S133)</f>
        <v>9</v>
      </c>
      <c r="D133" s="48">
        <f t="shared" ca="1" si="92"/>
        <v>19</v>
      </c>
      <c r="E133" s="48">
        <f t="shared" ca="1" si="93"/>
        <v>29</v>
      </c>
      <c r="F133" s="48">
        <f t="shared" ca="1" si="94"/>
        <v>38</v>
      </c>
      <c r="G133" s="48">
        <f t="shared" ca="1" si="95"/>
        <v>49</v>
      </c>
      <c r="H133" s="48">
        <f t="shared" ca="1" si="96"/>
        <v>58</v>
      </c>
      <c r="I133" s="48">
        <f t="shared" ca="1" si="97"/>
        <v>67</v>
      </c>
      <c r="J133" s="48">
        <f t="shared" ca="1" si="98"/>
        <v>77</v>
      </c>
      <c r="K133" s="48">
        <f t="shared" ca="1" si="99"/>
        <v>86</v>
      </c>
      <c r="L133" s="48">
        <f t="shared" ca="1" si="100"/>
        <v>95</v>
      </c>
      <c r="M133" s="48">
        <f t="shared" ca="1" si="101"/>
        <v>105</v>
      </c>
      <c r="N133" s="48">
        <f t="shared" ca="1" si="102"/>
        <v>116</v>
      </c>
      <c r="O133" s="48">
        <f t="shared" ca="1" si="103"/>
        <v>126</v>
      </c>
      <c r="P133" s="48">
        <f t="shared" ca="1" si="104"/>
        <v>3</v>
      </c>
      <c r="Q133" s="48">
        <f t="shared" ca="1" si="104"/>
        <v>2</v>
      </c>
      <c r="R133" s="48">
        <f t="shared" ca="1" si="104"/>
        <v>2</v>
      </c>
      <c r="S133" s="48">
        <f t="shared" ca="1" si="104"/>
        <v>2</v>
      </c>
      <c r="T133" s="48">
        <f t="shared" ca="1" si="104"/>
        <v>2</v>
      </c>
      <c r="U133" s="48">
        <f t="shared" ca="1" si="104"/>
        <v>2</v>
      </c>
      <c r="V133" s="48">
        <f t="shared" ca="1" si="104"/>
        <v>3</v>
      </c>
      <c r="W133" s="48">
        <f t="shared" ca="1" si="104"/>
        <v>3</v>
      </c>
      <c r="X133" s="48">
        <f t="shared" ca="1" si="104"/>
        <v>2</v>
      </c>
      <c r="Y133" s="48">
        <f t="shared" ca="1" si="104"/>
        <v>3</v>
      </c>
      <c r="Z133" s="48">
        <f t="shared" ca="1" si="105"/>
        <v>3</v>
      </c>
      <c r="AA133" s="48">
        <f t="shared" ca="1" si="105"/>
        <v>2</v>
      </c>
      <c r="AB133" s="48">
        <f t="shared" ca="1" si="105"/>
        <v>3</v>
      </c>
      <c r="AC133" s="48">
        <f t="shared" ca="1" si="105"/>
        <v>2</v>
      </c>
      <c r="AD133" s="48">
        <f t="shared" ca="1" si="105"/>
        <v>2</v>
      </c>
      <c r="AE133" s="48">
        <f t="shared" ca="1" si="105"/>
        <v>2</v>
      </c>
      <c r="AF133" s="48">
        <f t="shared" ca="1" si="105"/>
        <v>3</v>
      </c>
      <c r="AG133" s="48">
        <f t="shared" ca="1" si="105"/>
        <v>3</v>
      </c>
      <c r="AH133" s="48">
        <f t="shared" ca="1" si="105"/>
        <v>2</v>
      </c>
      <c r="AI133" s="48">
        <f t="shared" ca="1" si="105"/>
        <v>3</v>
      </c>
      <c r="AJ133" s="48">
        <f t="shared" ca="1" si="106"/>
        <v>2</v>
      </c>
      <c r="AK133" s="48">
        <f t="shared" ca="1" si="106"/>
        <v>3</v>
      </c>
      <c r="AL133" s="48">
        <f t="shared" ca="1" si="106"/>
        <v>2</v>
      </c>
      <c r="AM133" s="48">
        <f t="shared" ca="1" si="106"/>
        <v>2</v>
      </c>
      <c r="AN133" s="48">
        <f t="shared" ca="1" si="106"/>
        <v>3</v>
      </c>
      <c r="AO133" s="48">
        <f t="shared" ca="1" si="106"/>
        <v>2</v>
      </c>
      <c r="AP133" s="48">
        <f t="shared" ca="1" si="106"/>
        <v>2</v>
      </c>
      <c r="AQ133" s="48">
        <f t="shared" ca="1" si="106"/>
        <v>2</v>
      </c>
      <c r="AR133" s="48">
        <f t="shared" ca="1" si="106"/>
        <v>2</v>
      </c>
      <c r="AS133" s="48">
        <f t="shared" ca="1" si="106"/>
        <v>3</v>
      </c>
      <c r="AT133" s="48">
        <f t="shared" ca="1" si="107"/>
        <v>3</v>
      </c>
      <c r="AU133" s="48">
        <f t="shared" ca="1" si="107"/>
        <v>2</v>
      </c>
      <c r="AV133" s="48">
        <f t="shared" ca="1" si="107"/>
        <v>2</v>
      </c>
      <c r="AW133" s="48">
        <f t="shared" ca="1" si="107"/>
        <v>2</v>
      </c>
      <c r="AX133" s="48">
        <f t="shared" ca="1" si="107"/>
        <v>3</v>
      </c>
      <c r="AY133" s="48">
        <f t="shared" ca="1" si="107"/>
        <v>2</v>
      </c>
      <c r="AZ133" s="48">
        <f t="shared" ca="1" si="107"/>
        <v>3</v>
      </c>
      <c r="BA133" s="48">
        <f t="shared" ca="1" si="107"/>
        <v>2</v>
      </c>
      <c r="BB133" s="48">
        <f t="shared" ca="1" si="107"/>
        <v>2</v>
      </c>
      <c r="BC133" s="48">
        <f t="shared" ca="1" si="107"/>
        <v>2</v>
      </c>
      <c r="BD133" s="48">
        <f t="shared" ca="1" si="108"/>
        <v>2</v>
      </c>
      <c r="BE133" s="48">
        <f t="shared" ca="1" si="108"/>
        <v>3</v>
      </c>
      <c r="BF133" s="48">
        <f t="shared" ca="1" si="108"/>
        <v>3</v>
      </c>
      <c r="BG133" s="48">
        <f t="shared" ca="1" si="108"/>
        <v>2</v>
      </c>
      <c r="BH133" s="48">
        <f t="shared" ca="1" si="108"/>
        <v>3</v>
      </c>
      <c r="BI133" s="48">
        <f t="shared" ca="1" si="108"/>
        <v>2</v>
      </c>
      <c r="BJ133" s="48">
        <f t="shared" ca="1" si="108"/>
        <v>3</v>
      </c>
      <c r="BK133" s="48">
        <f t="shared" ca="1" si="108"/>
        <v>3</v>
      </c>
      <c r="BL133" s="48">
        <f t="shared" ca="1" si="108"/>
        <v>3</v>
      </c>
      <c r="BM133" s="48">
        <f t="shared" ca="1" si="108"/>
        <v>3</v>
      </c>
      <c r="BN133" s="48">
        <f t="shared" ca="1" si="108"/>
        <v>2</v>
      </c>
      <c r="BO133" s="48">
        <f t="shared" ca="1" si="108"/>
        <v>2</v>
      </c>
    </row>
    <row r="134" spans="1:67" x14ac:dyDescent="0.25">
      <c r="A134" s="48">
        <v>133</v>
      </c>
      <c r="B134" s="48">
        <f t="shared" ca="1" si="91"/>
        <v>16</v>
      </c>
      <c r="C134" s="48">
        <f ca="1">SUM($P134:S134)</f>
        <v>10</v>
      </c>
      <c r="D134" s="48">
        <f t="shared" ca="1" si="92"/>
        <v>22</v>
      </c>
      <c r="E134" s="48">
        <f t="shared" ca="1" si="93"/>
        <v>33</v>
      </c>
      <c r="F134" s="48">
        <f t="shared" ca="1" si="94"/>
        <v>44</v>
      </c>
      <c r="G134" s="48">
        <f t="shared" ca="1" si="95"/>
        <v>54</v>
      </c>
      <c r="H134" s="48">
        <f t="shared" ca="1" si="96"/>
        <v>65</v>
      </c>
      <c r="I134" s="48">
        <f t="shared" ca="1" si="97"/>
        <v>73</v>
      </c>
      <c r="J134" s="48">
        <f t="shared" ca="1" si="98"/>
        <v>83</v>
      </c>
      <c r="K134" s="48">
        <f t="shared" ca="1" si="99"/>
        <v>91</v>
      </c>
      <c r="L134" s="48">
        <f t="shared" ca="1" si="100"/>
        <v>100</v>
      </c>
      <c r="M134" s="48">
        <f t="shared" ca="1" si="101"/>
        <v>110</v>
      </c>
      <c r="N134" s="48">
        <f t="shared" ca="1" si="102"/>
        <v>119</v>
      </c>
      <c r="O134" s="48">
        <f t="shared" ca="1" si="103"/>
        <v>129</v>
      </c>
      <c r="P134" s="48">
        <f t="shared" ca="1" si="104"/>
        <v>2</v>
      </c>
      <c r="Q134" s="48">
        <f t="shared" ca="1" si="104"/>
        <v>3</v>
      </c>
      <c r="R134" s="48">
        <f t="shared" ca="1" si="104"/>
        <v>3</v>
      </c>
      <c r="S134" s="48">
        <f t="shared" ca="1" si="104"/>
        <v>2</v>
      </c>
      <c r="T134" s="48">
        <f t="shared" ca="1" si="104"/>
        <v>3</v>
      </c>
      <c r="U134" s="48">
        <f t="shared" ca="1" si="104"/>
        <v>3</v>
      </c>
      <c r="V134" s="48">
        <f t="shared" ca="1" si="104"/>
        <v>3</v>
      </c>
      <c r="W134" s="48">
        <f t="shared" ca="1" si="104"/>
        <v>3</v>
      </c>
      <c r="X134" s="48">
        <f t="shared" ca="1" si="104"/>
        <v>2</v>
      </c>
      <c r="Y134" s="48">
        <f t="shared" ca="1" si="104"/>
        <v>3</v>
      </c>
      <c r="Z134" s="48">
        <f t="shared" ca="1" si="105"/>
        <v>3</v>
      </c>
      <c r="AA134" s="48">
        <f t="shared" ca="1" si="105"/>
        <v>3</v>
      </c>
      <c r="AB134" s="48">
        <f t="shared" ca="1" si="105"/>
        <v>3</v>
      </c>
      <c r="AC134" s="48">
        <f t="shared" ca="1" si="105"/>
        <v>3</v>
      </c>
      <c r="AD134" s="48">
        <f t="shared" ca="1" si="105"/>
        <v>2</v>
      </c>
      <c r="AE134" s="48">
        <f t="shared" ca="1" si="105"/>
        <v>3</v>
      </c>
      <c r="AF134" s="48">
        <f t="shared" ca="1" si="105"/>
        <v>3</v>
      </c>
      <c r="AG134" s="48">
        <f t="shared" ca="1" si="105"/>
        <v>2</v>
      </c>
      <c r="AH134" s="48">
        <f t="shared" ca="1" si="105"/>
        <v>3</v>
      </c>
      <c r="AI134" s="48">
        <f t="shared" ca="1" si="105"/>
        <v>2</v>
      </c>
      <c r="AJ134" s="48">
        <f t="shared" ca="1" si="106"/>
        <v>3</v>
      </c>
      <c r="AK134" s="48">
        <f t="shared" ca="1" si="106"/>
        <v>3</v>
      </c>
      <c r="AL134" s="48">
        <f t="shared" ca="1" si="106"/>
        <v>2</v>
      </c>
      <c r="AM134" s="48">
        <f t="shared" ca="1" si="106"/>
        <v>3</v>
      </c>
      <c r="AN134" s="48">
        <f t="shared" ca="1" si="106"/>
        <v>2</v>
      </c>
      <c r="AO134" s="48">
        <f t="shared" ca="1" si="106"/>
        <v>2</v>
      </c>
      <c r="AP134" s="48">
        <f t="shared" ca="1" si="106"/>
        <v>2</v>
      </c>
      <c r="AQ134" s="48">
        <f t="shared" ca="1" si="106"/>
        <v>2</v>
      </c>
      <c r="AR134" s="48">
        <f t="shared" ca="1" si="106"/>
        <v>2</v>
      </c>
      <c r="AS134" s="48">
        <f t="shared" ca="1" si="106"/>
        <v>3</v>
      </c>
      <c r="AT134" s="48">
        <f t="shared" ca="1" si="107"/>
        <v>2</v>
      </c>
      <c r="AU134" s="48">
        <f t="shared" ca="1" si="107"/>
        <v>3</v>
      </c>
      <c r="AV134" s="48">
        <f t="shared" ca="1" si="107"/>
        <v>2</v>
      </c>
      <c r="AW134" s="48">
        <f t="shared" ca="1" si="107"/>
        <v>2</v>
      </c>
      <c r="AX134" s="48">
        <f t="shared" ca="1" si="107"/>
        <v>2</v>
      </c>
      <c r="AY134" s="48">
        <f t="shared" ca="1" si="107"/>
        <v>2</v>
      </c>
      <c r="AZ134" s="48">
        <f t="shared" ca="1" si="107"/>
        <v>2</v>
      </c>
      <c r="BA134" s="48">
        <f t="shared" ca="1" si="107"/>
        <v>3</v>
      </c>
      <c r="BB134" s="48">
        <f t="shared" ca="1" si="107"/>
        <v>2</v>
      </c>
      <c r="BC134" s="48">
        <f t="shared" ca="1" si="107"/>
        <v>2</v>
      </c>
      <c r="BD134" s="48">
        <f t="shared" ca="1" si="108"/>
        <v>2</v>
      </c>
      <c r="BE134" s="48">
        <f t="shared" ca="1" si="108"/>
        <v>2</v>
      </c>
      <c r="BF134" s="48">
        <f t="shared" ca="1" si="108"/>
        <v>3</v>
      </c>
      <c r="BG134" s="48">
        <f t="shared" ca="1" si="108"/>
        <v>3</v>
      </c>
      <c r="BH134" s="48">
        <f t="shared" ca="1" si="108"/>
        <v>2</v>
      </c>
      <c r="BI134" s="48">
        <f t="shared" ca="1" si="108"/>
        <v>2</v>
      </c>
      <c r="BJ134" s="48">
        <f t="shared" ca="1" si="108"/>
        <v>2</v>
      </c>
      <c r="BK134" s="48">
        <f t="shared" ca="1" si="108"/>
        <v>3</v>
      </c>
      <c r="BL134" s="48">
        <f t="shared" ca="1" si="108"/>
        <v>3</v>
      </c>
      <c r="BM134" s="48">
        <f t="shared" ca="1" si="108"/>
        <v>2</v>
      </c>
      <c r="BN134" s="48">
        <f t="shared" ca="1" si="108"/>
        <v>3</v>
      </c>
      <c r="BO134" s="48">
        <f t="shared" ca="1" si="108"/>
        <v>2</v>
      </c>
    </row>
    <row r="135" spans="1:67" x14ac:dyDescent="0.25">
      <c r="A135" s="48">
        <v>134</v>
      </c>
      <c r="B135" s="48">
        <f t="shared" ca="1" si="91"/>
        <v>16</v>
      </c>
      <c r="C135" s="48">
        <f ca="1">SUM($P135:S135)</f>
        <v>12</v>
      </c>
      <c r="D135" s="48">
        <f t="shared" ca="1" si="92"/>
        <v>20</v>
      </c>
      <c r="E135" s="48">
        <f t="shared" ca="1" si="93"/>
        <v>31</v>
      </c>
      <c r="F135" s="48">
        <f t="shared" ca="1" si="94"/>
        <v>41</v>
      </c>
      <c r="G135" s="48">
        <f t="shared" ca="1" si="95"/>
        <v>51</v>
      </c>
      <c r="H135" s="48">
        <f t="shared" ca="1" si="96"/>
        <v>61</v>
      </c>
      <c r="I135" s="48">
        <f t="shared" ca="1" si="97"/>
        <v>71</v>
      </c>
      <c r="J135" s="48">
        <f t="shared" ca="1" si="98"/>
        <v>81</v>
      </c>
      <c r="K135" s="48">
        <f t="shared" ca="1" si="99"/>
        <v>91</v>
      </c>
      <c r="L135" s="48">
        <f t="shared" ca="1" si="100"/>
        <v>100</v>
      </c>
      <c r="M135" s="48">
        <f t="shared" ca="1" si="101"/>
        <v>109</v>
      </c>
      <c r="N135" s="48">
        <f t="shared" ca="1" si="102"/>
        <v>118</v>
      </c>
      <c r="O135" s="48">
        <f t="shared" ca="1" si="103"/>
        <v>127</v>
      </c>
      <c r="P135" s="48">
        <f t="shared" ca="1" si="104"/>
        <v>3</v>
      </c>
      <c r="Q135" s="48">
        <f t="shared" ca="1" si="104"/>
        <v>3</v>
      </c>
      <c r="R135" s="48">
        <f t="shared" ca="1" si="104"/>
        <v>3</v>
      </c>
      <c r="S135" s="48">
        <f t="shared" ca="1" si="104"/>
        <v>3</v>
      </c>
      <c r="T135" s="48">
        <f t="shared" ca="1" si="104"/>
        <v>2</v>
      </c>
      <c r="U135" s="48">
        <f t="shared" ca="1" si="104"/>
        <v>2</v>
      </c>
      <c r="V135" s="48">
        <f t="shared" ca="1" si="104"/>
        <v>2</v>
      </c>
      <c r="W135" s="48">
        <f t="shared" ca="1" si="104"/>
        <v>2</v>
      </c>
      <c r="X135" s="48">
        <f t="shared" ca="1" si="104"/>
        <v>3</v>
      </c>
      <c r="Y135" s="48">
        <f t="shared" ca="1" si="104"/>
        <v>3</v>
      </c>
      <c r="Z135" s="48">
        <f t="shared" ca="1" si="105"/>
        <v>2</v>
      </c>
      <c r="AA135" s="48">
        <f t="shared" ca="1" si="105"/>
        <v>3</v>
      </c>
      <c r="AB135" s="48">
        <f t="shared" ca="1" si="105"/>
        <v>2</v>
      </c>
      <c r="AC135" s="48">
        <f t="shared" ca="1" si="105"/>
        <v>2</v>
      </c>
      <c r="AD135" s="48">
        <f t="shared" ca="1" si="105"/>
        <v>3</v>
      </c>
      <c r="AE135" s="48">
        <f t="shared" ca="1" si="105"/>
        <v>3</v>
      </c>
      <c r="AF135" s="48">
        <f t="shared" ca="1" si="105"/>
        <v>2</v>
      </c>
      <c r="AG135" s="48">
        <f t="shared" ca="1" si="105"/>
        <v>3</v>
      </c>
      <c r="AH135" s="48">
        <f t="shared" ca="1" si="105"/>
        <v>2</v>
      </c>
      <c r="AI135" s="48">
        <f t="shared" ca="1" si="105"/>
        <v>3</v>
      </c>
      <c r="AJ135" s="48">
        <f t="shared" ca="1" si="106"/>
        <v>3</v>
      </c>
      <c r="AK135" s="48">
        <f t="shared" ca="1" si="106"/>
        <v>2</v>
      </c>
      <c r="AL135" s="48">
        <f t="shared" ca="1" si="106"/>
        <v>3</v>
      </c>
      <c r="AM135" s="48">
        <f t="shared" ca="1" si="106"/>
        <v>2</v>
      </c>
      <c r="AN135" s="48">
        <f t="shared" ca="1" si="106"/>
        <v>2</v>
      </c>
      <c r="AO135" s="48">
        <f t="shared" ca="1" si="106"/>
        <v>2</v>
      </c>
      <c r="AP135" s="48">
        <f t="shared" ca="1" si="106"/>
        <v>3</v>
      </c>
      <c r="AQ135" s="48">
        <f t="shared" ca="1" si="106"/>
        <v>3</v>
      </c>
      <c r="AR135" s="48">
        <f t="shared" ca="1" si="106"/>
        <v>2</v>
      </c>
      <c r="AS135" s="48">
        <f t="shared" ca="1" si="106"/>
        <v>2</v>
      </c>
      <c r="AT135" s="48">
        <f t="shared" ca="1" si="107"/>
        <v>3</v>
      </c>
      <c r="AU135" s="48">
        <f t="shared" ca="1" si="107"/>
        <v>3</v>
      </c>
      <c r="AV135" s="48">
        <f t="shared" ca="1" si="107"/>
        <v>3</v>
      </c>
      <c r="AW135" s="48">
        <f t="shared" ca="1" si="107"/>
        <v>3</v>
      </c>
      <c r="AX135" s="48">
        <f t="shared" ca="1" si="107"/>
        <v>2</v>
      </c>
      <c r="AY135" s="48">
        <f t="shared" ca="1" si="107"/>
        <v>2</v>
      </c>
      <c r="AZ135" s="48">
        <f t="shared" ca="1" si="107"/>
        <v>2</v>
      </c>
      <c r="BA135" s="48">
        <f t="shared" ca="1" si="107"/>
        <v>2</v>
      </c>
      <c r="BB135" s="48">
        <f t="shared" ca="1" si="107"/>
        <v>3</v>
      </c>
      <c r="BC135" s="48">
        <f t="shared" ca="1" si="107"/>
        <v>2</v>
      </c>
      <c r="BD135" s="48">
        <f t="shared" ca="1" si="108"/>
        <v>2</v>
      </c>
      <c r="BE135" s="48">
        <f t="shared" ca="1" si="108"/>
        <v>2</v>
      </c>
      <c r="BF135" s="48">
        <f t="shared" ca="1" si="108"/>
        <v>2</v>
      </c>
      <c r="BG135" s="48">
        <f t="shared" ca="1" si="108"/>
        <v>3</v>
      </c>
      <c r="BH135" s="48">
        <f t="shared" ca="1" si="108"/>
        <v>2</v>
      </c>
      <c r="BI135" s="48">
        <f t="shared" ca="1" si="108"/>
        <v>2</v>
      </c>
      <c r="BJ135" s="48">
        <f t="shared" ca="1" si="108"/>
        <v>3</v>
      </c>
      <c r="BK135" s="48">
        <f t="shared" ca="1" si="108"/>
        <v>2</v>
      </c>
      <c r="BL135" s="48">
        <f t="shared" ca="1" si="108"/>
        <v>3</v>
      </c>
      <c r="BM135" s="48">
        <f t="shared" ca="1" si="108"/>
        <v>2</v>
      </c>
      <c r="BN135" s="48">
        <f t="shared" ca="1" si="108"/>
        <v>2</v>
      </c>
      <c r="BO135" s="48">
        <f t="shared" ca="1" si="108"/>
        <v>2</v>
      </c>
    </row>
    <row r="136" spans="1:67" x14ac:dyDescent="0.25">
      <c r="A136" s="48">
        <v>135</v>
      </c>
      <c r="B136" s="48">
        <f t="shared" ca="1" si="91"/>
        <v>16</v>
      </c>
      <c r="C136" s="48">
        <f ca="1">SUM($P136:S136)</f>
        <v>11</v>
      </c>
      <c r="D136" s="48">
        <f t="shared" ca="1" si="92"/>
        <v>21</v>
      </c>
      <c r="E136" s="48">
        <f t="shared" ca="1" si="93"/>
        <v>31</v>
      </c>
      <c r="F136" s="48">
        <f t="shared" ca="1" si="94"/>
        <v>41</v>
      </c>
      <c r="G136" s="48">
        <f t="shared" ca="1" si="95"/>
        <v>51</v>
      </c>
      <c r="H136" s="48">
        <f t="shared" ca="1" si="96"/>
        <v>62</v>
      </c>
      <c r="I136" s="48">
        <f t="shared" ca="1" si="97"/>
        <v>72</v>
      </c>
      <c r="J136" s="48">
        <f t="shared" ca="1" si="98"/>
        <v>83</v>
      </c>
      <c r="K136" s="48">
        <f t="shared" ca="1" si="99"/>
        <v>91</v>
      </c>
      <c r="L136" s="48">
        <f t="shared" ca="1" si="100"/>
        <v>102</v>
      </c>
      <c r="M136" s="48">
        <f t="shared" ca="1" si="101"/>
        <v>112</v>
      </c>
      <c r="N136" s="48">
        <f t="shared" ca="1" si="102"/>
        <v>121</v>
      </c>
      <c r="O136" s="48">
        <f t="shared" ca="1" si="103"/>
        <v>132</v>
      </c>
      <c r="P136" s="48">
        <f t="shared" ca="1" si="104"/>
        <v>3</v>
      </c>
      <c r="Q136" s="48">
        <f t="shared" ca="1" si="104"/>
        <v>2</v>
      </c>
      <c r="R136" s="48">
        <f t="shared" ca="1" si="104"/>
        <v>3</v>
      </c>
      <c r="S136" s="48">
        <f t="shared" ca="1" si="104"/>
        <v>3</v>
      </c>
      <c r="T136" s="48">
        <f t="shared" ca="1" si="104"/>
        <v>2</v>
      </c>
      <c r="U136" s="48">
        <f t="shared" ca="1" si="104"/>
        <v>3</v>
      </c>
      <c r="V136" s="48">
        <f t="shared" ca="1" si="104"/>
        <v>3</v>
      </c>
      <c r="W136" s="48">
        <f t="shared" ca="1" si="104"/>
        <v>2</v>
      </c>
      <c r="X136" s="48">
        <f t="shared" ca="1" si="104"/>
        <v>2</v>
      </c>
      <c r="Y136" s="48">
        <f t="shared" ca="1" si="104"/>
        <v>3</v>
      </c>
      <c r="Z136" s="48">
        <f t="shared" ca="1" si="105"/>
        <v>2</v>
      </c>
      <c r="AA136" s="48">
        <f t="shared" ca="1" si="105"/>
        <v>3</v>
      </c>
      <c r="AB136" s="48">
        <f t="shared" ca="1" si="105"/>
        <v>2</v>
      </c>
      <c r="AC136" s="48">
        <f t="shared" ca="1" si="105"/>
        <v>3</v>
      </c>
      <c r="AD136" s="48">
        <f t="shared" ca="1" si="105"/>
        <v>3</v>
      </c>
      <c r="AE136" s="48">
        <f t="shared" ca="1" si="105"/>
        <v>2</v>
      </c>
      <c r="AF136" s="48">
        <f t="shared" ca="1" si="105"/>
        <v>2</v>
      </c>
      <c r="AG136" s="48">
        <f t="shared" ca="1" si="105"/>
        <v>3</v>
      </c>
      <c r="AH136" s="48">
        <f t="shared" ca="1" si="105"/>
        <v>3</v>
      </c>
      <c r="AI136" s="48">
        <f t="shared" ca="1" si="105"/>
        <v>2</v>
      </c>
      <c r="AJ136" s="48">
        <f t="shared" ca="1" si="106"/>
        <v>3</v>
      </c>
      <c r="AK136" s="48">
        <f t="shared" ca="1" si="106"/>
        <v>3</v>
      </c>
      <c r="AL136" s="48">
        <f t="shared" ca="1" si="106"/>
        <v>2</v>
      </c>
      <c r="AM136" s="48">
        <f t="shared" ca="1" si="106"/>
        <v>3</v>
      </c>
      <c r="AN136" s="48">
        <f t="shared" ca="1" si="106"/>
        <v>2</v>
      </c>
      <c r="AO136" s="48">
        <f t="shared" ca="1" si="106"/>
        <v>3</v>
      </c>
      <c r="AP136" s="48">
        <f t="shared" ca="1" si="106"/>
        <v>3</v>
      </c>
      <c r="AQ136" s="48">
        <f t="shared" ca="1" si="106"/>
        <v>2</v>
      </c>
      <c r="AR136" s="48">
        <f t="shared" ca="1" si="106"/>
        <v>3</v>
      </c>
      <c r="AS136" s="48">
        <f t="shared" ca="1" si="106"/>
        <v>3</v>
      </c>
      <c r="AT136" s="48">
        <f t="shared" ca="1" si="107"/>
        <v>3</v>
      </c>
      <c r="AU136" s="48">
        <f t="shared" ca="1" si="107"/>
        <v>2</v>
      </c>
      <c r="AV136" s="48">
        <f t="shared" ca="1" si="107"/>
        <v>2</v>
      </c>
      <c r="AW136" s="48">
        <f t="shared" ca="1" si="107"/>
        <v>2</v>
      </c>
      <c r="AX136" s="48">
        <f t="shared" ca="1" si="107"/>
        <v>2</v>
      </c>
      <c r="AY136" s="48">
        <f t="shared" ca="1" si="107"/>
        <v>2</v>
      </c>
      <c r="AZ136" s="48">
        <f t="shared" ca="1" si="107"/>
        <v>3</v>
      </c>
      <c r="BA136" s="48">
        <f t="shared" ca="1" si="107"/>
        <v>3</v>
      </c>
      <c r="BB136" s="48">
        <f t="shared" ca="1" si="107"/>
        <v>3</v>
      </c>
      <c r="BC136" s="48">
        <f t="shared" ca="1" si="107"/>
        <v>2</v>
      </c>
      <c r="BD136" s="48">
        <f t="shared" ca="1" si="108"/>
        <v>3</v>
      </c>
      <c r="BE136" s="48">
        <f t="shared" ca="1" si="108"/>
        <v>2</v>
      </c>
      <c r="BF136" s="48">
        <f t="shared" ca="1" si="108"/>
        <v>2</v>
      </c>
      <c r="BG136" s="48">
        <f t="shared" ca="1" si="108"/>
        <v>3</v>
      </c>
      <c r="BH136" s="48">
        <f t="shared" ca="1" si="108"/>
        <v>2</v>
      </c>
      <c r="BI136" s="48">
        <f t="shared" ca="1" si="108"/>
        <v>2</v>
      </c>
      <c r="BJ136" s="48">
        <f t="shared" ca="1" si="108"/>
        <v>2</v>
      </c>
      <c r="BK136" s="48">
        <f t="shared" ca="1" si="108"/>
        <v>3</v>
      </c>
      <c r="BL136" s="48">
        <f t="shared" ca="1" si="108"/>
        <v>3</v>
      </c>
      <c r="BM136" s="48">
        <f t="shared" ca="1" si="108"/>
        <v>3</v>
      </c>
      <c r="BN136" s="48">
        <f t="shared" ca="1" si="108"/>
        <v>3</v>
      </c>
      <c r="BO136" s="48">
        <f t="shared" ca="1" si="108"/>
        <v>2</v>
      </c>
    </row>
    <row r="137" spans="1:67" x14ac:dyDescent="0.25">
      <c r="A137" s="48">
        <v>136</v>
      </c>
      <c r="B137" s="48">
        <f t="shared" ca="1" si="91"/>
        <v>14</v>
      </c>
      <c r="C137" s="48">
        <f ca="1">SUM($P137:S137)</f>
        <v>10</v>
      </c>
      <c r="D137" s="48">
        <f t="shared" ca="1" si="92"/>
        <v>20</v>
      </c>
      <c r="E137" s="48">
        <f t="shared" ca="1" si="93"/>
        <v>30</v>
      </c>
      <c r="F137" s="48">
        <f t="shared" ca="1" si="94"/>
        <v>40</v>
      </c>
      <c r="G137" s="48">
        <f t="shared" ca="1" si="95"/>
        <v>49</v>
      </c>
      <c r="H137" s="48">
        <f t="shared" ca="1" si="96"/>
        <v>59</v>
      </c>
      <c r="I137" s="48">
        <f t="shared" ca="1" si="97"/>
        <v>70</v>
      </c>
      <c r="J137" s="48">
        <f t="shared" ca="1" si="98"/>
        <v>80</v>
      </c>
      <c r="K137" s="48">
        <f t="shared" ca="1" si="99"/>
        <v>89</v>
      </c>
      <c r="L137" s="48">
        <f t="shared" ca="1" si="100"/>
        <v>98</v>
      </c>
      <c r="M137" s="48">
        <f t="shared" ca="1" si="101"/>
        <v>108</v>
      </c>
      <c r="N137" s="48">
        <f t="shared" ca="1" si="102"/>
        <v>119</v>
      </c>
      <c r="O137" s="48">
        <f t="shared" ca="1" si="103"/>
        <v>129</v>
      </c>
      <c r="P137" s="48">
        <f t="shared" ca="1" si="104"/>
        <v>2</v>
      </c>
      <c r="Q137" s="48">
        <f t="shared" ca="1" si="104"/>
        <v>2</v>
      </c>
      <c r="R137" s="48">
        <f t="shared" ca="1" si="104"/>
        <v>3</v>
      </c>
      <c r="S137" s="48">
        <f t="shared" ca="1" si="104"/>
        <v>3</v>
      </c>
      <c r="T137" s="48">
        <f t="shared" ca="1" si="104"/>
        <v>2</v>
      </c>
      <c r="U137" s="48">
        <f t="shared" ca="1" si="104"/>
        <v>2</v>
      </c>
      <c r="V137" s="48">
        <f t="shared" ca="1" si="104"/>
        <v>3</v>
      </c>
      <c r="W137" s="48">
        <f t="shared" ca="1" si="104"/>
        <v>3</v>
      </c>
      <c r="X137" s="48">
        <f t="shared" ca="1" si="104"/>
        <v>3</v>
      </c>
      <c r="Y137" s="48">
        <f t="shared" ca="1" si="104"/>
        <v>2</v>
      </c>
      <c r="Z137" s="48">
        <f t="shared" ca="1" si="105"/>
        <v>3</v>
      </c>
      <c r="AA137" s="48">
        <f t="shared" ca="1" si="105"/>
        <v>2</v>
      </c>
      <c r="AB137" s="48">
        <f t="shared" ca="1" si="105"/>
        <v>3</v>
      </c>
      <c r="AC137" s="48">
        <f t="shared" ca="1" si="105"/>
        <v>3</v>
      </c>
      <c r="AD137" s="48">
        <f t="shared" ca="1" si="105"/>
        <v>2</v>
      </c>
      <c r="AE137" s="48">
        <f t="shared" ca="1" si="105"/>
        <v>2</v>
      </c>
      <c r="AF137" s="48">
        <f t="shared" ca="1" si="105"/>
        <v>2</v>
      </c>
      <c r="AG137" s="48">
        <f t="shared" ca="1" si="105"/>
        <v>2</v>
      </c>
      <c r="AH137" s="48">
        <f t="shared" ca="1" si="105"/>
        <v>3</v>
      </c>
      <c r="AI137" s="48">
        <f t="shared" ca="1" si="105"/>
        <v>2</v>
      </c>
      <c r="AJ137" s="48">
        <f t="shared" ca="1" si="106"/>
        <v>2</v>
      </c>
      <c r="AK137" s="48">
        <f t="shared" ca="1" si="106"/>
        <v>3</v>
      </c>
      <c r="AL137" s="48">
        <f t="shared" ca="1" si="106"/>
        <v>2</v>
      </c>
      <c r="AM137" s="48">
        <f t="shared" ca="1" si="106"/>
        <v>3</v>
      </c>
      <c r="AN137" s="48">
        <f t="shared" ca="1" si="106"/>
        <v>3</v>
      </c>
      <c r="AO137" s="48">
        <f t="shared" ca="1" si="106"/>
        <v>2</v>
      </c>
      <c r="AP137" s="48">
        <f t="shared" ca="1" si="106"/>
        <v>3</v>
      </c>
      <c r="AQ137" s="48">
        <f t="shared" ca="1" si="106"/>
        <v>3</v>
      </c>
      <c r="AR137" s="48">
        <f t="shared" ca="1" si="106"/>
        <v>2</v>
      </c>
      <c r="AS137" s="48">
        <f t="shared" ca="1" si="106"/>
        <v>2</v>
      </c>
      <c r="AT137" s="48">
        <f t="shared" ca="1" si="107"/>
        <v>3</v>
      </c>
      <c r="AU137" s="48">
        <f t="shared" ca="1" si="107"/>
        <v>3</v>
      </c>
      <c r="AV137" s="48">
        <f t="shared" ca="1" si="107"/>
        <v>2</v>
      </c>
      <c r="AW137" s="48">
        <f t="shared" ca="1" si="107"/>
        <v>2</v>
      </c>
      <c r="AX137" s="48">
        <f t="shared" ca="1" si="107"/>
        <v>3</v>
      </c>
      <c r="AY137" s="48">
        <f t="shared" ca="1" si="107"/>
        <v>2</v>
      </c>
      <c r="AZ137" s="48">
        <f t="shared" ca="1" si="107"/>
        <v>2</v>
      </c>
      <c r="BA137" s="48">
        <f t="shared" ca="1" si="107"/>
        <v>3</v>
      </c>
      <c r="BB137" s="48">
        <f t="shared" ca="1" si="107"/>
        <v>2</v>
      </c>
      <c r="BC137" s="48">
        <f t="shared" ca="1" si="107"/>
        <v>2</v>
      </c>
      <c r="BD137" s="48">
        <f t="shared" ca="1" si="108"/>
        <v>2</v>
      </c>
      <c r="BE137" s="48">
        <f t="shared" ca="1" si="108"/>
        <v>2</v>
      </c>
      <c r="BF137" s="48">
        <f t="shared" ca="1" si="108"/>
        <v>3</v>
      </c>
      <c r="BG137" s="48">
        <f t="shared" ca="1" si="108"/>
        <v>3</v>
      </c>
      <c r="BH137" s="48">
        <f t="shared" ca="1" si="108"/>
        <v>3</v>
      </c>
      <c r="BI137" s="48">
        <f t="shared" ca="1" si="108"/>
        <v>3</v>
      </c>
      <c r="BJ137" s="48">
        <f t="shared" ca="1" si="108"/>
        <v>3</v>
      </c>
      <c r="BK137" s="48">
        <f t="shared" ca="1" si="108"/>
        <v>2</v>
      </c>
      <c r="BL137" s="48">
        <f t="shared" ca="1" si="108"/>
        <v>2</v>
      </c>
      <c r="BM137" s="48">
        <f t="shared" ca="1" si="108"/>
        <v>3</v>
      </c>
      <c r="BN137" s="48">
        <f t="shared" ca="1" si="108"/>
        <v>3</v>
      </c>
      <c r="BO137" s="48">
        <f t="shared" ca="1" si="108"/>
        <v>2</v>
      </c>
    </row>
    <row r="138" spans="1:67" x14ac:dyDescent="0.25">
      <c r="A138" s="48">
        <v>137</v>
      </c>
      <c r="B138" s="48">
        <f t="shared" ca="1" si="91"/>
        <v>15</v>
      </c>
      <c r="C138" s="48">
        <f ca="1">SUM($P138:S138)</f>
        <v>10</v>
      </c>
      <c r="D138" s="48">
        <f t="shared" ca="1" si="92"/>
        <v>20</v>
      </c>
      <c r="E138" s="48">
        <f t="shared" ca="1" si="93"/>
        <v>30</v>
      </c>
      <c r="F138" s="48">
        <f t="shared" ca="1" si="94"/>
        <v>40</v>
      </c>
      <c r="G138" s="48">
        <f t="shared" ca="1" si="95"/>
        <v>51</v>
      </c>
      <c r="H138" s="48">
        <f t="shared" ca="1" si="96"/>
        <v>61</v>
      </c>
      <c r="I138" s="48">
        <f t="shared" ca="1" si="97"/>
        <v>71</v>
      </c>
      <c r="J138" s="48">
        <f t="shared" ca="1" si="98"/>
        <v>81</v>
      </c>
      <c r="K138" s="48">
        <f t="shared" ca="1" si="99"/>
        <v>93</v>
      </c>
      <c r="L138" s="48">
        <f t="shared" ca="1" si="100"/>
        <v>102</v>
      </c>
      <c r="M138" s="48">
        <f t="shared" ca="1" si="101"/>
        <v>111</v>
      </c>
      <c r="N138" s="48">
        <f t="shared" ca="1" si="102"/>
        <v>122</v>
      </c>
      <c r="O138" s="48">
        <f t="shared" ca="1" si="103"/>
        <v>133</v>
      </c>
      <c r="P138" s="48">
        <f t="shared" ca="1" si="104"/>
        <v>3</v>
      </c>
      <c r="Q138" s="48">
        <f t="shared" ca="1" si="104"/>
        <v>3</v>
      </c>
      <c r="R138" s="48">
        <f t="shared" ca="1" si="104"/>
        <v>2</v>
      </c>
      <c r="S138" s="48">
        <f t="shared" ca="1" si="104"/>
        <v>2</v>
      </c>
      <c r="T138" s="48">
        <f t="shared" ca="1" si="104"/>
        <v>2</v>
      </c>
      <c r="U138" s="48">
        <f t="shared" ca="1" si="104"/>
        <v>3</v>
      </c>
      <c r="V138" s="48">
        <f t="shared" ca="1" si="104"/>
        <v>3</v>
      </c>
      <c r="W138" s="48">
        <f t="shared" ca="1" si="104"/>
        <v>2</v>
      </c>
      <c r="X138" s="48">
        <f t="shared" ca="1" si="104"/>
        <v>2</v>
      </c>
      <c r="Y138" s="48">
        <f t="shared" ca="1" si="104"/>
        <v>3</v>
      </c>
      <c r="Z138" s="48">
        <f t="shared" ca="1" si="105"/>
        <v>3</v>
      </c>
      <c r="AA138" s="48">
        <f t="shared" ca="1" si="105"/>
        <v>2</v>
      </c>
      <c r="AB138" s="48">
        <f t="shared" ca="1" si="105"/>
        <v>3</v>
      </c>
      <c r="AC138" s="48">
        <f t="shared" ca="1" si="105"/>
        <v>2</v>
      </c>
      <c r="AD138" s="48">
        <f t="shared" ca="1" si="105"/>
        <v>2</v>
      </c>
      <c r="AE138" s="48">
        <f t="shared" ca="1" si="105"/>
        <v>3</v>
      </c>
      <c r="AF138" s="48">
        <f t="shared" ca="1" si="105"/>
        <v>2</v>
      </c>
      <c r="AG138" s="48">
        <f t="shared" ca="1" si="105"/>
        <v>3</v>
      </c>
      <c r="AH138" s="48">
        <f t="shared" ca="1" si="105"/>
        <v>3</v>
      </c>
      <c r="AI138" s="48">
        <f t="shared" ca="1" si="105"/>
        <v>3</v>
      </c>
      <c r="AJ138" s="48">
        <f t="shared" ca="1" si="106"/>
        <v>3</v>
      </c>
      <c r="AK138" s="48">
        <f t="shared" ca="1" si="106"/>
        <v>2</v>
      </c>
      <c r="AL138" s="48">
        <f t="shared" ca="1" si="106"/>
        <v>3</v>
      </c>
      <c r="AM138" s="48">
        <f t="shared" ca="1" si="106"/>
        <v>2</v>
      </c>
      <c r="AN138" s="48">
        <f t="shared" ca="1" si="106"/>
        <v>2</v>
      </c>
      <c r="AO138" s="48">
        <f t="shared" ca="1" si="106"/>
        <v>2</v>
      </c>
      <c r="AP138" s="48">
        <f t="shared" ca="1" si="106"/>
        <v>3</v>
      </c>
      <c r="AQ138" s="48">
        <f t="shared" ca="1" si="106"/>
        <v>3</v>
      </c>
      <c r="AR138" s="48">
        <f t="shared" ca="1" si="106"/>
        <v>2</v>
      </c>
      <c r="AS138" s="48">
        <f t="shared" ca="1" si="106"/>
        <v>3</v>
      </c>
      <c r="AT138" s="48">
        <f t="shared" ca="1" si="107"/>
        <v>3</v>
      </c>
      <c r="AU138" s="48">
        <f t="shared" ca="1" si="107"/>
        <v>2</v>
      </c>
      <c r="AV138" s="48">
        <f t="shared" ca="1" si="107"/>
        <v>3</v>
      </c>
      <c r="AW138" s="48">
        <f t="shared" ca="1" si="107"/>
        <v>3</v>
      </c>
      <c r="AX138" s="48">
        <f t="shared" ca="1" si="107"/>
        <v>3</v>
      </c>
      <c r="AY138" s="48">
        <f t="shared" ca="1" si="107"/>
        <v>3</v>
      </c>
      <c r="AZ138" s="48">
        <f t="shared" ca="1" si="107"/>
        <v>3</v>
      </c>
      <c r="BA138" s="48">
        <f t="shared" ca="1" si="107"/>
        <v>2</v>
      </c>
      <c r="BB138" s="48">
        <f t="shared" ca="1" si="107"/>
        <v>2</v>
      </c>
      <c r="BC138" s="48">
        <f t="shared" ca="1" si="107"/>
        <v>2</v>
      </c>
      <c r="BD138" s="48">
        <f t="shared" ca="1" si="108"/>
        <v>2</v>
      </c>
      <c r="BE138" s="48">
        <f t="shared" ca="1" si="108"/>
        <v>3</v>
      </c>
      <c r="BF138" s="48">
        <f t="shared" ca="1" si="108"/>
        <v>2</v>
      </c>
      <c r="BG138" s="48">
        <f t="shared" ca="1" si="108"/>
        <v>2</v>
      </c>
      <c r="BH138" s="48">
        <f t="shared" ca="1" si="108"/>
        <v>3</v>
      </c>
      <c r="BI138" s="48">
        <f t="shared" ca="1" si="108"/>
        <v>2</v>
      </c>
      <c r="BJ138" s="48">
        <f t="shared" ca="1" si="108"/>
        <v>3</v>
      </c>
      <c r="BK138" s="48">
        <f t="shared" ca="1" si="108"/>
        <v>3</v>
      </c>
      <c r="BL138" s="48">
        <f t="shared" ca="1" si="108"/>
        <v>3</v>
      </c>
      <c r="BM138" s="48">
        <f t="shared" ca="1" si="108"/>
        <v>2</v>
      </c>
      <c r="BN138" s="48">
        <f t="shared" ca="1" si="108"/>
        <v>3</v>
      </c>
      <c r="BO138" s="48">
        <f t="shared" ca="1" si="108"/>
        <v>3</v>
      </c>
    </row>
    <row r="139" spans="1:67" x14ac:dyDescent="0.25">
      <c r="A139" s="48">
        <v>138</v>
      </c>
      <c r="B139" s="48">
        <f t="shared" ca="1" si="91"/>
        <v>15</v>
      </c>
      <c r="C139" s="48">
        <f ca="1">SUM($P139:S139)</f>
        <v>10</v>
      </c>
      <c r="D139" s="48">
        <f t="shared" ca="1" si="92"/>
        <v>19</v>
      </c>
      <c r="E139" s="48">
        <f t="shared" ca="1" si="93"/>
        <v>30</v>
      </c>
      <c r="F139" s="48">
        <f t="shared" ca="1" si="94"/>
        <v>39</v>
      </c>
      <c r="G139" s="48">
        <f t="shared" ca="1" si="95"/>
        <v>50</v>
      </c>
      <c r="H139" s="48">
        <f t="shared" ca="1" si="96"/>
        <v>61</v>
      </c>
      <c r="I139" s="48">
        <f t="shared" ca="1" si="97"/>
        <v>71</v>
      </c>
      <c r="J139" s="48">
        <f t="shared" ca="1" si="98"/>
        <v>80</v>
      </c>
      <c r="K139" s="48">
        <f t="shared" ca="1" si="99"/>
        <v>89</v>
      </c>
      <c r="L139" s="48">
        <f t="shared" ca="1" si="100"/>
        <v>98</v>
      </c>
      <c r="M139" s="48">
        <f t="shared" ca="1" si="101"/>
        <v>109</v>
      </c>
      <c r="N139" s="48">
        <f t="shared" ca="1" si="102"/>
        <v>119</v>
      </c>
      <c r="O139" s="48">
        <f t="shared" ca="1" si="103"/>
        <v>129</v>
      </c>
      <c r="P139" s="48">
        <f t="shared" ca="1" si="104"/>
        <v>3</v>
      </c>
      <c r="Q139" s="48">
        <f t="shared" ca="1" si="104"/>
        <v>2</v>
      </c>
      <c r="R139" s="48">
        <f t="shared" ca="1" si="104"/>
        <v>2</v>
      </c>
      <c r="S139" s="48">
        <f t="shared" ca="1" si="104"/>
        <v>3</v>
      </c>
      <c r="T139" s="48">
        <f t="shared" ca="1" si="104"/>
        <v>2</v>
      </c>
      <c r="U139" s="48">
        <f t="shared" ca="1" si="104"/>
        <v>3</v>
      </c>
      <c r="V139" s="48">
        <f t="shared" ca="1" si="104"/>
        <v>2</v>
      </c>
      <c r="W139" s="48">
        <f t="shared" ca="1" si="104"/>
        <v>2</v>
      </c>
      <c r="X139" s="48">
        <f t="shared" ca="1" si="104"/>
        <v>3</v>
      </c>
      <c r="Y139" s="48">
        <f t="shared" ca="1" si="104"/>
        <v>3</v>
      </c>
      <c r="Z139" s="48">
        <f t="shared" ca="1" si="105"/>
        <v>2</v>
      </c>
      <c r="AA139" s="48">
        <f t="shared" ca="1" si="105"/>
        <v>3</v>
      </c>
      <c r="AB139" s="48">
        <f t="shared" ca="1" si="105"/>
        <v>2</v>
      </c>
      <c r="AC139" s="48">
        <f t="shared" ca="1" si="105"/>
        <v>2</v>
      </c>
      <c r="AD139" s="48">
        <f t="shared" ca="1" si="105"/>
        <v>2</v>
      </c>
      <c r="AE139" s="48">
        <f t="shared" ca="1" si="105"/>
        <v>3</v>
      </c>
      <c r="AF139" s="48">
        <f t="shared" ca="1" si="105"/>
        <v>3</v>
      </c>
      <c r="AG139" s="48">
        <f t="shared" ca="1" si="105"/>
        <v>2</v>
      </c>
      <c r="AH139" s="48">
        <f t="shared" ca="1" si="105"/>
        <v>3</v>
      </c>
      <c r="AI139" s="48">
        <f t="shared" ca="1" si="105"/>
        <v>3</v>
      </c>
      <c r="AJ139" s="48">
        <f t="shared" ca="1" si="106"/>
        <v>2</v>
      </c>
      <c r="AK139" s="48">
        <f t="shared" ca="1" si="106"/>
        <v>3</v>
      </c>
      <c r="AL139" s="48">
        <f t="shared" ca="1" si="106"/>
        <v>3</v>
      </c>
      <c r="AM139" s="48">
        <f t="shared" ca="1" si="106"/>
        <v>3</v>
      </c>
      <c r="AN139" s="48">
        <f t="shared" ca="1" si="106"/>
        <v>3</v>
      </c>
      <c r="AO139" s="48">
        <f t="shared" ca="1" si="106"/>
        <v>2</v>
      </c>
      <c r="AP139" s="48">
        <f t="shared" ca="1" si="106"/>
        <v>3</v>
      </c>
      <c r="AQ139" s="48">
        <f t="shared" ca="1" si="106"/>
        <v>2</v>
      </c>
      <c r="AR139" s="48">
        <f t="shared" ca="1" si="106"/>
        <v>2</v>
      </c>
      <c r="AS139" s="48">
        <f t="shared" ca="1" si="106"/>
        <v>3</v>
      </c>
      <c r="AT139" s="48">
        <f t="shared" ca="1" si="107"/>
        <v>2</v>
      </c>
      <c r="AU139" s="48">
        <f t="shared" ca="1" si="107"/>
        <v>2</v>
      </c>
      <c r="AV139" s="48">
        <f t="shared" ca="1" si="107"/>
        <v>3</v>
      </c>
      <c r="AW139" s="48">
        <f t="shared" ca="1" si="107"/>
        <v>2</v>
      </c>
      <c r="AX139" s="48">
        <f t="shared" ca="1" si="107"/>
        <v>2</v>
      </c>
      <c r="AY139" s="48">
        <f t="shared" ca="1" si="107"/>
        <v>2</v>
      </c>
      <c r="AZ139" s="48">
        <f t="shared" ca="1" si="107"/>
        <v>2</v>
      </c>
      <c r="BA139" s="48">
        <f t="shared" ca="1" si="107"/>
        <v>2</v>
      </c>
      <c r="BB139" s="48">
        <f t="shared" ca="1" si="107"/>
        <v>2</v>
      </c>
      <c r="BC139" s="48">
        <f t="shared" ca="1" si="107"/>
        <v>3</v>
      </c>
      <c r="BD139" s="48">
        <f t="shared" ca="1" si="108"/>
        <v>3</v>
      </c>
      <c r="BE139" s="48">
        <f t="shared" ca="1" si="108"/>
        <v>3</v>
      </c>
      <c r="BF139" s="48">
        <f t="shared" ca="1" si="108"/>
        <v>3</v>
      </c>
      <c r="BG139" s="48">
        <f t="shared" ca="1" si="108"/>
        <v>2</v>
      </c>
      <c r="BH139" s="48">
        <f t="shared" ca="1" si="108"/>
        <v>3</v>
      </c>
      <c r="BI139" s="48">
        <f t="shared" ca="1" si="108"/>
        <v>2</v>
      </c>
      <c r="BJ139" s="48">
        <f t="shared" ca="1" si="108"/>
        <v>2</v>
      </c>
      <c r="BK139" s="48">
        <f t="shared" ca="1" si="108"/>
        <v>3</v>
      </c>
      <c r="BL139" s="48">
        <f t="shared" ca="1" si="108"/>
        <v>2</v>
      </c>
      <c r="BM139" s="48">
        <f t="shared" ca="1" si="108"/>
        <v>3</v>
      </c>
      <c r="BN139" s="48">
        <f t="shared" ca="1" si="108"/>
        <v>3</v>
      </c>
      <c r="BO139" s="48">
        <f t="shared" ca="1" si="108"/>
        <v>2</v>
      </c>
    </row>
    <row r="140" spans="1:67" x14ac:dyDescent="0.25">
      <c r="A140" s="48">
        <v>139</v>
      </c>
      <c r="B140" s="48">
        <f t="shared" ca="1" si="91"/>
        <v>15</v>
      </c>
      <c r="C140" s="48">
        <f ca="1">SUM($P140:S140)</f>
        <v>10</v>
      </c>
      <c r="D140" s="48">
        <f t="shared" ca="1" si="92"/>
        <v>19</v>
      </c>
      <c r="E140" s="48">
        <f t="shared" ca="1" si="93"/>
        <v>28</v>
      </c>
      <c r="F140" s="48">
        <f t="shared" ca="1" si="94"/>
        <v>37</v>
      </c>
      <c r="G140" s="48">
        <f t="shared" ca="1" si="95"/>
        <v>47</v>
      </c>
      <c r="H140" s="48">
        <f t="shared" ca="1" si="96"/>
        <v>57</v>
      </c>
      <c r="I140" s="48">
        <f t="shared" ca="1" si="97"/>
        <v>67</v>
      </c>
      <c r="J140" s="48">
        <f t="shared" ca="1" si="98"/>
        <v>77</v>
      </c>
      <c r="K140" s="48">
        <f t="shared" ca="1" si="99"/>
        <v>86</v>
      </c>
      <c r="L140" s="48">
        <f t="shared" ca="1" si="100"/>
        <v>96</v>
      </c>
      <c r="M140" s="48">
        <f t="shared" ca="1" si="101"/>
        <v>107</v>
      </c>
      <c r="N140" s="48">
        <f t="shared" ca="1" si="102"/>
        <v>116</v>
      </c>
      <c r="O140" s="48">
        <f t="shared" ca="1" si="103"/>
        <v>127</v>
      </c>
      <c r="P140" s="48">
        <f t="shared" ca="1" si="104"/>
        <v>2</v>
      </c>
      <c r="Q140" s="48">
        <f t="shared" ca="1" si="104"/>
        <v>2</v>
      </c>
      <c r="R140" s="48">
        <f t="shared" ca="1" si="104"/>
        <v>3</v>
      </c>
      <c r="S140" s="48">
        <f t="shared" ca="1" si="104"/>
        <v>3</v>
      </c>
      <c r="T140" s="48">
        <f t="shared" ca="1" si="104"/>
        <v>2</v>
      </c>
      <c r="U140" s="48">
        <f t="shared" ca="1" si="104"/>
        <v>3</v>
      </c>
      <c r="V140" s="48">
        <f t="shared" ca="1" si="104"/>
        <v>2</v>
      </c>
      <c r="W140" s="48">
        <f t="shared" ca="1" si="104"/>
        <v>2</v>
      </c>
      <c r="X140" s="48">
        <f t="shared" ca="1" si="104"/>
        <v>2</v>
      </c>
      <c r="Y140" s="48">
        <f t="shared" ca="1" si="104"/>
        <v>3</v>
      </c>
      <c r="Z140" s="48">
        <f t="shared" ca="1" si="105"/>
        <v>2</v>
      </c>
      <c r="AA140" s="48">
        <f t="shared" ca="1" si="105"/>
        <v>2</v>
      </c>
      <c r="AB140" s="48">
        <f t="shared" ca="1" si="105"/>
        <v>3</v>
      </c>
      <c r="AC140" s="48">
        <f t="shared" ca="1" si="105"/>
        <v>2</v>
      </c>
      <c r="AD140" s="48">
        <f t="shared" ca="1" si="105"/>
        <v>2</v>
      </c>
      <c r="AE140" s="48">
        <f t="shared" ca="1" si="105"/>
        <v>2</v>
      </c>
      <c r="AF140" s="48">
        <f t="shared" ca="1" si="105"/>
        <v>2</v>
      </c>
      <c r="AG140" s="48">
        <f t="shared" ca="1" si="105"/>
        <v>3</v>
      </c>
      <c r="AH140" s="48">
        <f t="shared" ca="1" si="105"/>
        <v>3</v>
      </c>
      <c r="AI140" s="48">
        <f t="shared" ca="1" si="105"/>
        <v>2</v>
      </c>
      <c r="AJ140" s="48">
        <f t="shared" ca="1" si="106"/>
        <v>2</v>
      </c>
      <c r="AK140" s="48">
        <f t="shared" ca="1" si="106"/>
        <v>3</v>
      </c>
      <c r="AL140" s="48">
        <f t="shared" ca="1" si="106"/>
        <v>3</v>
      </c>
      <c r="AM140" s="48">
        <f t="shared" ca="1" si="106"/>
        <v>2</v>
      </c>
      <c r="AN140" s="48">
        <f t="shared" ca="1" si="106"/>
        <v>3</v>
      </c>
      <c r="AO140" s="48">
        <f t="shared" ca="1" si="106"/>
        <v>2</v>
      </c>
      <c r="AP140" s="48">
        <f t="shared" ca="1" si="106"/>
        <v>2</v>
      </c>
      <c r="AQ140" s="48">
        <f t="shared" ca="1" si="106"/>
        <v>3</v>
      </c>
      <c r="AR140" s="48">
        <f t="shared" ca="1" si="106"/>
        <v>2</v>
      </c>
      <c r="AS140" s="48">
        <f t="shared" ca="1" si="106"/>
        <v>2</v>
      </c>
      <c r="AT140" s="48">
        <f t="shared" ca="1" si="107"/>
        <v>3</v>
      </c>
      <c r="AU140" s="48">
        <f t="shared" ca="1" si="107"/>
        <v>3</v>
      </c>
      <c r="AV140" s="48">
        <f t="shared" ca="1" si="107"/>
        <v>3</v>
      </c>
      <c r="AW140" s="48">
        <f t="shared" ca="1" si="107"/>
        <v>2</v>
      </c>
      <c r="AX140" s="48">
        <f t="shared" ca="1" si="107"/>
        <v>2</v>
      </c>
      <c r="AY140" s="48">
        <f t="shared" ca="1" si="107"/>
        <v>2</v>
      </c>
      <c r="AZ140" s="48">
        <f t="shared" ca="1" si="107"/>
        <v>2</v>
      </c>
      <c r="BA140" s="48">
        <f t="shared" ca="1" si="107"/>
        <v>3</v>
      </c>
      <c r="BB140" s="48">
        <f t="shared" ca="1" si="107"/>
        <v>2</v>
      </c>
      <c r="BC140" s="48">
        <f t="shared" ca="1" si="107"/>
        <v>3</v>
      </c>
      <c r="BD140" s="48">
        <f t="shared" ca="1" si="108"/>
        <v>3</v>
      </c>
      <c r="BE140" s="48">
        <f t="shared" ca="1" si="108"/>
        <v>3</v>
      </c>
      <c r="BF140" s="48">
        <f t="shared" ca="1" si="108"/>
        <v>2</v>
      </c>
      <c r="BG140" s="48">
        <f t="shared" ca="1" si="108"/>
        <v>3</v>
      </c>
      <c r="BH140" s="48">
        <f t="shared" ca="1" si="108"/>
        <v>3</v>
      </c>
      <c r="BI140" s="48">
        <f t="shared" ca="1" si="108"/>
        <v>2</v>
      </c>
      <c r="BJ140" s="48">
        <f t="shared" ca="1" si="108"/>
        <v>2</v>
      </c>
      <c r="BK140" s="48">
        <f t="shared" ca="1" si="108"/>
        <v>2</v>
      </c>
      <c r="BL140" s="48">
        <f t="shared" ca="1" si="108"/>
        <v>3</v>
      </c>
      <c r="BM140" s="48">
        <f t="shared" ca="1" si="108"/>
        <v>3</v>
      </c>
      <c r="BN140" s="48">
        <f t="shared" ca="1" si="108"/>
        <v>3</v>
      </c>
      <c r="BO140" s="48">
        <f t="shared" ca="1" si="108"/>
        <v>2</v>
      </c>
    </row>
    <row r="141" spans="1:67" x14ac:dyDescent="0.25">
      <c r="A141" s="48">
        <v>140</v>
      </c>
      <c r="B141" s="48">
        <f t="shared" ca="1" si="91"/>
        <v>15</v>
      </c>
      <c r="C141" s="48">
        <f ca="1">SUM($P141:S141)</f>
        <v>9</v>
      </c>
      <c r="D141" s="48">
        <f t="shared" ca="1" si="92"/>
        <v>20</v>
      </c>
      <c r="E141" s="48">
        <f t="shared" ca="1" si="93"/>
        <v>30</v>
      </c>
      <c r="F141" s="48">
        <f t="shared" ca="1" si="94"/>
        <v>41</v>
      </c>
      <c r="G141" s="48">
        <f t="shared" ca="1" si="95"/>
        <v>52</v>
      </c>
      <c r="H141" s="48">
        <f t="shared" ca="1" si="96"/>
        <v>62</v>
      </c>
      <c r="I141" s="48">
        <f t="shared" ca="1" si="97"/>
        <v>73</v>
      </c>
      <c r="J141" s="48">
        <f t="shared" ca="1" si="98"/>
        <v>82</v>
      </c>
      <c r="K141" s="48">
        <f t="shared" ca="1" si="99"/>
        <v>91</v>
      </c>
      <c r="L141" s="48">
        <f t="shared" ca="1" si="100"/>
        <v>100</v>
      </c>
      <c r="M141" s="48">
        <f t="shared" ca="1" si="101"/>
        <v>109</v>
      </c>
      <c r="N141" s="48">
        <f t="shared" ca="1" si="102"/>
        <v>121</v>
      </c>
      <c r="O141" s="48">
        <f t="shared" ca="1" si="103"/>
        <v>132</v>
      </c>
      <c r="P141" s="48">
        <f t="shared" ca="1" si="104"/>
        <v>2</v>
      </c>
      <c r="Q141" s="48">
        <f t="shared" ca="1" si="104"/>
        <v>2</v>
      </c>
      <c r="R141" s="48">
        <f t="shared" ca="1" si="104"/>
        <v>2</v>
      </c>
      <c r="S141" s="48">
        <f t="shared" ca="1" si="104"/>
        <v>3</v>
      </c>
      <c r="T141" s="48">
        <f t="shared" ca="1" si="104"/>
        <v>3</v>
      </c>
      <c r="U141" s="48">
        <f t="shared" ca="1" si="104"/>
        <v>3</v>
      </c>
      <c r="V141" s="48">
        <f t="shared" ca="1" si="104"/>
        <v>2</v>
      </c>
      <c r="W141" s="48">
        <f t="shared" ca="1" si="104"/>
        <v>3</v>
      </c>
      <c r="X141" s="48">
        <f t="shared" ca="1" si="104"/>
        <v>3</v>
      </c>
      <c r="Y141" s="48">
        <f t="shared" ca="1" si="104"/>
        <v>2</v>
      </c>
      <c r="Z141" s="48">
        <f t="shared" ca="1" si="105"/>
        <v>3</v>
      </c>
      <c r="AA141" s="48">
        <f t="shared" ca="1" si="105"/>
        <v>2</v>
      </c>
      <c r="AB141" s="48">
        <f t="shared" ca="1" si="105"/>
        <v>3</v>
      </c>
      <c r="AC141" s="48">
        <f t="shared" ca="1" si="105"/>
        <v>2</v>
      </c>
      <c r="AD141" s="48">
        <f t="shared" ca="1" si="105"/>
        <v>3</v>
      </c>
      <c r="AE141" s="48">
        <f t="shared" ca="1" si="105"/>
        <v>3</v>
      </c>
      <c r="AF141" s="48">
        <f t="shared" ca="1" si="105"/>
        <v>2</v>
      </c>
      <c r="AG141" s="48">
        <f t="shared" ca="1" si="105"/>
        <v>3</v>
      </c>
      <c r="AH141" s="48">
        <f t="shared" ca="1" si="105"/>
        <v>3</v>
      </c>
      <c r="AI141" s="48">
        <f t="shared" ca="1" si="105"/>
        <v>3</v>
      </c>
      <c r="AJ141" s="48">
        <f t="shared" ca="1" si="106"/>
        <v>3</v>
      </c>
      <c r="AK141" s="48">
        <f t="shared" ca="1" si="106"/>
        <v>3</v>
      </c>
      <c r="AL141" s="48">
        <f t="shared" ca="1" si="106"/>
        <v>2</v>
      </c>
      <c r="AM141" s="48">
        <f t="shared" ca="1" si="106"/>
        <v>2</v>
      </c>
      <c r="AN141" s="48">
        <f t="shared" ca="1" si="106"/>
        <v>3</v>
      </c>
      <c r="AO141" s="48">
        <f t="shared" ca="1" si="106"/>
        <v>3</v>
      </c>
      <c r="AP141" s="48">
        <f t="shared" ca="1" si="106"/>
        <v>2</v>
      </c>
      <c r="AQ141" s="48">
        <f t="shared" ca="1" si="106"/>
        <v>3</v>
      </c>
      <c r="AR141" s="48">
        <f t="shared" ca="1" si="106"/>
        <v>2</v>
      </c>
      <c r="AS141" s="48">
        <f t="shared" ca="1" si="106"/>
        <v>2</v>
      </c>
      <c r="AT141" s="48">
        <f t="shared" ca="1" si="107"/>
        <v>3</v>
      </c>
      <c r="AU141" s="48">
        <f t="shared" ca="1" si="107"/>
        <v>2</v>
      </c>
      <c r="AV141" s="48">
        <f t="shared" ca="1" si="107"/>
        <v>2</v>
      </c>
      <c r="AW141" s="48">
        <f t="shared" ca="1" si="107"/>
        <v>2</v>
      </c>
      <c r="AX141" s="48">
        <f t="shared" ca="1" si="107"/>
        <v>3</v>
      </c>
      <c r="AY141" s="48">
        <f t="shared" ca="1" si="107"/>
        <v>2</v>
      </c>
      <c r="AZ141" s="48">
        <f t="shared" ca="1" si="107"/>
        <v>2</v>
      </c>
      <c r="BA141" s="48">
        <f t="shared" ca="1" si="107"/>
        <v>3</v>
      </c>
      <c r="BB141" s="48">
        <f t="shared" ca="1" si="107"/>
        <v>2</v>
      </c>
      <c r="BC141" s="48">
        <f t="shared" ca="1" si="107"/>
        <v>2</v>
      </c>
      <c r="BD141" s="48">
        <f t="shared" ca="1" si="108"/>
        <v>2</v>
      </c>
      <c r="BE141" s="48">
        <f t="shared" ca="1" si="108"/>
        <v>2</v>
      </c>
      <c r="BF141" s="48">
        <f t="shared" ca="1" si="108"/>
        <v>2</v>
      </c>
      <c r="BG141" s="48">
        <f t="shared" ca="1" si="108"/>
        <v>3</v>
      </c>
      <c r="BH141" s="48">
        <f t="shared" ca="1" si="108"/>
        <v>3</v>
      </c>
      <c r="BI141" s="48">
        <f t="shared" ca="1" si="108"/>
        <v>3</v>
      </c>
      <c r="BJ141" s="48">
        <f t="shared" ca="1" si="108"/>
        <v>3</v>
      </c>
      <c r="BK141" s="48">
        <f t="shared" ca="1" si="108"/>
        <v>3</v>
      </c>
      <c r="BL141" s="48">
        <f t="shared" ca="1" si="108"/>
        <v>2</v>
      </c>
      <c r="BM141" s="48">
        <f t="shared" ca="1" si="108"/>
        <v>3</v>
      </c>
      <c r="BN141" s="48">
        <f t="shared" ca="1" si="108"/>
        <v>3</v>
      </c>
      <c r="BO141" s="48">
        <f t="shared" ca="1" si="108"/>
        <v>3</v>
      </c>
    </row>
    <row r="142" spans="1:67" x14ac:dyDescent="0.25">
      <c r="A142" s="48">
        <v>141</v>
      </c>
      <c r="B142" s="48">
        <f t="shared" ca="1" si="91"/>
        <v>16</v>
      </c>
      <c r="C142" s="48">
        <f ca="1">SUM($P142:S142)</f>
        <v>11</v>
      </c>
      <c r="D142" s="48">
        <f t="shared" ca="1" si="92"/>
        <v>22</v>
      </c>
      <c r="E142" s="48">
        <f t="shared" ca="1" si="93"/>
        <v>31</v>
      </c>
      <c r="F142" s="48">
        <f t="shared" ca="1" si="94"/>
        <v>41</v>
      </c>
      <c r="G142" s="48">
        <f t="shared" ca="1" si="95"/>
        <v>49</v>
      </c>
      <c r="H142" s="48">
        <f t="shared" ca="1" si="96"/>
        <v>59</v>
      </c>
      <c r="I142" s="48">
        <f t="shared" ca="1" si="97"/>
        <v>68</v>
      </c>
      <c r="J142" s="48">
        <f t="shared" ca="1" si="98"/>
        <v>80</v>
      </c>
      <c r="K142" s="48">
        <f t="shared" ca="1" si="99"/>
        <v>91</v>
      </c>
      <c r="L142" s="48">
        <f t="shared" ca="1" si="100"/>
        <v>101</v>
      </c>
      <c r="M142" s="48">
        <f t="shared" ca="1" si="101"/>
        <v>110</v>
      </c>
      <c r="N142" s="48">
        <f t="shared" ca="1" si="102"/>
        <v>120</v>
      </c>
      <c r="O142" s="48">
        <f t="shared" ca="1" si="103"/>
        <v>129</v>
      </c>
      <c r="P142" s="48">
        <f t="shared" ref="P142:Y151" ca="1" si="109">MAX(1,IF(SamplesOrEstimateFlag = "Data", INDEX(Samples,RANDBETWEEN(1, TotalCount), 0), RANDBETWEEN(ThroughputLowEstimate,ThroughputHighEstimate)) / RANDBETWEEN(StorySplitRateLowEstimate,StorySplitRateHighEstimate))</f>
        <v>2</v>
      </c>
      <c r="Q142" s="48">
        <f t="shared" ca="1" si="109"/>
        <v>3</v>
      </c>
      <c r="R142" s="48">
        <f t="shared" ca="1" si="109"/>
        <v>3</v>
      </c>
      <c r="S142" s="48">
        <f t="shared" ca="1" si="109"/>
        <v>3</v>
      </c>
      <c r="T142" s="48">
        <f t="shared" ca="1" si="109"/>
        <v>2</v>
      </c>
      <c r="U142" s="48">
        <f t="shared" ca="1" si="109"/>
        <v>3</v>
      </c>
      <c r="V142" s="48">
        <f t="shared" ca="1" si="109"/>
        <v>3</v>
      </c>
      <c r="W142" s="48">
        <f t="shared" ca="1" si="109"/>
        <v>3</v>
      </c>
      <c r="X142" s="48">
        <f t="shared" ca="1" si="109"/>
        <v>2</v>
      </c>
      <c r="Y142" s="48">
        <f t="shared" ca="1" si="109"/>
        <v>2</v>
      </c>
      <c r="Z142" s="48">
        <f t="shared" ref="Z142:AI151" ca="1" si="110">MAX(1,IF(SamplesOrEstimateFlag = "Data", INDEX(Samples,RANDBETWEEN(1, TotalCount), 0), RANDBETWEEN(ThroughputLowEstimate,ThroughputHighEstimate)) / RANDBETWEEN(StorySplitRateLowEstimate,StorySplitRateHighEstimate))</f>
        <v>2</v>
      </c>
      <c r="AA142" s="48">
        <f t="shared" ca="1" si="110"/>
        <v>3</v>
      </c>
      <c r="AB142" s="48">
        <f t="shared" ca="1" si="110"/>
        <v>2</v>
      </c>
      <c r="AC142" s="48">
        <f t="shared" ca="1" si="110"/>
        <v>3</v>
      </c>
      <c r="AD142" s="48">
        <f t="shared" ca="1" si="110"/>
        <v>2</v>
      </c>
      <c r="AE142" s="48">
        <f t="shared" ca="1" si="110"/>
        <v>3</v>
      </c>
      <c r="AF142" s="48">
        <f t="shared" ca="1" si="110"/>
        <v>2</v>
      </c>
      <c r="AG142" s="48">
        <f t="shared" ca="1" si="110"/>
        <v>2</v>
      </c>
      <c r="AH142" s="48">
        <f t="shared" ca="1" si="110"/>
        <v>2</v>
      </c>
      <c r="AI142" s="48">
        <f t="shared" ca="1" si="110"/>
        <v>2</v>
      </c>
      <c r="AJ142" s="48">
        <f t="shared" ref="AJ142:AS151" ca="1" si="111">MAX(1,IF(SamplesOrEstimateFlag = "Data", INDEX(Samples,RANDBETWEEN(1, TotalCount), 0), RANDBETWEEN(ThroughputLowEstimate,ThroughputHighEstimate)) / RANDBETWEEN(StorySplitRateLowEstimate,StorySplitRateHighEstimate))</f>
        <v>2</v>
      </c>
      <c r="AK142" s="48">
        <f t="shared" ca="1" si="111"/>
        <v>3</v>
      </c>
      <c r="AL142" s="48">
        <f t="shared" ca="1" si="111"/>
        <v>3</v>
      </c>
      <c r="AM142" s="48">
        <f t="shared" ca="1" si="111"/>
        <v>2</v>
      </c>
      <c r="AN142" s="48">
        <f t="shared" ca="1" si="111"/>
        <v>2</v>
      </c>
      <c r="AO142" s="48">
        <f t="shared" ca="1" si="111"/>
        <v>2</v>
      </c>
      <c r="AP142" s="48">
        <f t="shared" ca="1" si="111"/>
        <v>3</v>
      </c>
      <c r="AQ142" s="48">
        <f t="shared" ca="1" si="111"/>
        <v>2</v>
      </c>
      <c r="AR142" s="48">
        <f t="shared" ca="1" si="111"/>
        <v>3</v>
      </c>
      <c r="AS142" s="48">
        <f t="shared" ca="1" si="111"/>
        <v>3</v>
      </c>
      <c r="AT142" s="48">
        <f t="shared" ref="AT142:BC151" ca="1" si="112">MAX(1,IF(SamplesOrEstimateFlag = "Data", INDEX(Samples,RANDBETWEEN(1, TotalCount), 0), RANDBETWEEN(ThroughputLowEstimate,ThroughputHighEstimate)) / RANDBETWEEN(StorySplitRateLowEstimate,StorySplitRateHighEstimate))</f>
        <v>3</v>
      </c>
      <c r="AU142" s="48">
        <f t="shared" ca="1" si="112"/>
        <v>3</v>
      </c>
      <c r="AV142" s="48">
        <f t="shared" ca="1" si="112"/>
        <v>3</v>
      </c>
      <c r="AW142" s="48">
        <f t="shared" ca="1" si="112"/>
        <v>3</v>
      </c>
      <c r="AX142" s="48">
        <f t="shared" ca="1" si="112"/>
        <v>2</v>
      </c>
      <c r="AY142" s="48">
        <f t="shared" ca="1" si="112"/>
        <v>3</v>
      </c>
      <c r="AZ142" s="48">
        <f t="shared" ca="1" si="112"/>
        <v>2</v>
      </c>
      <c r="BA142" s="48">
        <f t="shared" ca="1" si="112"/>
        <v>3</v>
      </c>
      <c r="BB142" s="48">
        <f t="shared" ca="1" si="112"/>
        <v>2</v>
      </c>
      <c r="BC142" s="48">
        <f t="shared" ca="1" si="112"/>
        <v>3</v>
      </c>
      <c r="BD142" s="48">
        <f t="shared" ref="BD142:BO151" ca="1" si="113">MAX(1,IF(SamplesOrEstimateFlag = "Data", INDEX(Samples,RANDBETWEEN(1, TotalCount), 0), RANDBETWEEN(ThroughputLowEstimate,ThroughputHighEstimate)) / RANDBETWEEN(StorySplitRateLowEstimate,StorySplitRateHighEstimate))</f>
        <v>2</v>
      </c>
      <c r="BE142" s="48">
        <f t="shared" ca="1" si="113"/>
        <v>2</v>
      </c>
      <c r="BF142" s="48">
        <f t="shared" ca="1" si="113"/>
        <v>2</v>
      </c>
      <c r="BG142" s="48">
        <f t="shared" ca="1" si="113"/>
        <v>3</v>
      </c>
      <c r="BH142" s="48">
        <f t="shared" ca="1" si="113"/>
        <v>3</v>
      </c>
      <c r="BI142" s="48">
        <f t="shared" ca="1" si="113"/>
        <v>3</v>
      </c>
      <c r="BJ142" s="48">
        <f t="shared" ca="1" si="113"/>
        <v>2</v>
      </c>
      <c r="BK142" s="48">
        <f t="shared" ca="1" si="113"/>
        <v>2</v>
      </c>
      <c r="BL142" s="48">
        <f t="shared" ca="1" si="113"/>
        <v>2</v>
      </c>
      <c r="BM142" s="48">
        <f t="shared" ca="1" si="113"/>
        <v>3</v>
      </c>
      <c r="BN142" s="48">
        <f t="shared" ca="1" si="113"/>
        <v>2</v>
      </c>
      <c r="BO142" s="48">
        <f t="shared" ca="1" si="113"/>
        <v>2</v>
      </c>
    </row>
    <row r="143" spans="1:67" x14ac:dyDescent="0.25">
      <c r="A143" s="48">
        <v>142</v>
      </c>
      <c r="B143" s="48">
        <f t="shared" ca="1" si="91"/>
        <v>14</v>
      </c>
      <c r="C143" s="48">
        <f ca="1">SUM($P143:S143)</f>
        <v>9</v>
      </c>
      <c r="D143" s="48">
        <f t="shared" ca="1" si="92"/>
        <v>19</v>
      </c>
      <c r="E143" s="48">
        <f t="shared" ca="1" si="93"/>
        <v>30</v>
      </c>
      <c r="F143" s="48">
        <f t="shared" ca="1" si="94"/>
        <v>41</v>
      </c>
      <c r="G143" s="48">
        <f t="shared" ca="1" si="95"/>
        <v>51</v>
      </c>
      <c r="H143" s="48">
        <f t="shared" ca="1" si="96"/>
        <v>61</v>
      </c>
      <c r="I143" s="48">
        <f t="shared" ca="1" si="97"/>
        <v>69</v>
      </c>
      <c r="J143" s="48">
        <f t="shared" ca="1" si="98"/>
        <v>79</v>
      </c>
      <c r="K143" s="48">
        <f t="shared" ca="1" si="99"/>
        <v>87</v>
      </c>
      <c r="L143" s="48">
        <f t="shared" ca="1" si="100"/>
        <v>97</v>
      </c>
      <c r="M143" s="48">
        <f t="shared" ca="1" si="101"/>
        <v>106</v>
      </c>
      <c r="N143" s="48">
        <f t="shared" ca="1" si="102"/>
        <v>115</v>
      </c>
      <c r="O143" s="48">
        <f t="shared" ca="1" si="103"/>
        <v>124</v>
      </c>
      <c r="P143" s="48">
        <f t="shared" ca="1" si="109"/>
        <v>2</v>
      </c>
      <c r="Q143" s="48">
        <f t="shared" ca="1" si="109"/>
        <v>3</v>
      </c>
      <c r="R143" s="48">
        <f t="shared" ca="1" si="109"/>
        <v>2</v>
      </c>
      <c r="S143" s="48">
        <f t="shared" ca="1" si="109"/>
        <v>2</v>
      </c>
      <c r="T143" s="48">
        <f t="shared" ca="1" si="109"/>
        <v>2</v>
      </c>
      <c r="U143" s="48">
        <f t="shared" ca="1" si="109"/>
        <v>3</v>
      </c>
      <c r="V143" s="48">
        <f t="shared" ca="1" si="109"/>
        <v>3</v>
      </c>
      <c r="W143" s="48">
        <f t="shared" ca="1" si="109"/>
        <v>2</v>
      </c>
      <c r="X143" s="48">
        <f t="shared" ca="1" si="109"/>
        <v>3</v>
      </c>
      <c r="Y143" s="48">
        <f t="shared" ca="1" si="109"/>
        <v>3</v>
      </c>
      <c r="Z143" s="48">
        <f t="shared" ca="1" si="110"/>
        <v>2</v>
      </c>
      <c r="AA143" s="48">
        <f t="shared" ca="1" si="110"/>
        <v>3</v>
      </c>
      <c r="AB143" s="48">
        <f t="shared" ca="1" si="110"/>
        <v>3</v>
      </c>
      <c r="AC143" s="48">
        <f t="shared" ca="1" si="110"/>
        <v>3</v>
      </c>
      <c r="AD143" s="48">
        <f t="shared" ca="1" si="110"/>
        <v>2</v>
      </c>
      <c r="AE143" s="48">
        <f t="shared" ca="1" si="110"/>
        <v>3</v>
      </c>
      <c r="AF143" s="48">
        <f t="shared" ca="1" si="110"/>
        <v>2</v>
      </c>
      <c r="AG143" s="48">
        <f t="shared" ca="1" si="110"/>
        <v>3</v>
      </c>
      <c r="AH143" s="48">
        <f t="shared" ca="1" si="110"/>
        <v>2</v>
      </c>
      <c r="AI143" s="48">
        <f t="shared" ca="1" si="110"/>
        <v>3</v>
      </c>
      <c r="AJ143" s="48">
        <f t="shared" ca="1" si="111"/>
        <v>2</v>
      </c>
      <c r="AK143" s="48">
        <f t="shared" ca="1" si="111"/>
        <v>3</v>
      </c>
      <c r="AL143" s="48">
        <f t="shared" ca="1" si="111"/>
        <v>2</v>
      </c>
      <c r="AM143" s="48">
        <f t="shared" ca="1" si="111"/>
        <v>3</v>
      </c>
      <c r="AN143" s="48">
        <f t="shared" ca="1" si="111"/>
        <v>2</v>
      </c>
      <c r="AO143" s="48">
        <f t="shared" ca="1" si="111"/>
        <v>2</v>
      </c>
      <c r="AP143" s="48">
        <f t="shared" ca="1" si="111"/>
        <v>2</v>
      </c>
      <c r="AQ143" s="48">
        <f t="shared" ca="1" si="111"/>
        <v>2</v>
      </c>
      <c r="AR143" s="48">
        <f t="shared" ca="1" si="111"/>
        <v>2</v>
      </c>
      <c r="AS143" s="48">
        <f t="shared" ca="1" si="111"/>
        <v>3</v>
      </c>
      <c r="AT143" s="48">
        <f t="shared" ca="1" si="112"/>
        <v>2</v>
      </c>
      <c r="AU143" s="48">
        <f t="shared" ca="1" si="112"/>
        <v>3</v>
      </c>
      <c r="AV143" s="48">
        <f t="shared" ca="1" si="112"/>
        <v>2</v>
      </c>
      <c r="AW143" s="48">
        <f t="shared" ca="1" si="112"/>
        <v>2</v>
      </c>
      <c r="AX143" s="48">
        <f t="shared" ca="1" si="112"/>
        <v>2</v>
      </c>
      <c r="AY143" s="48">
        <f t="shared" ca="1" si="112"/>
        <v>2</v>
      </c>
      <c r="AZ143" s="48">
        <f t="shared" ca="1" si="112"/>
        <v>2</v>
      </c>
      <c r="BA143" s="48">
        <f t="shared" ca="1" si="112"/>
        <v>3</v>
      </c>
      <c r="BB143" s="48">
        <f t="shared" ca="1" si="112"/>
        <v>3</v>
      </c>
      <c r="BC143" s="48">
        <f t="shared" ca="1" si="112"/>
        <v>2</v>
      </c>
      <c r="BD143" s="48">
        <f t="shared" ca="1" si="113"/>
        <v>2</v>
      </c>
      <c r="BE143" s="48">
        <f t="shared" ca="1" si="113"/>
        <v>2</v>
      </c>
      <c r="BF143" s="48">
        <f t="shared" ca="1" si="113"/>
        <v>3</v>
      </c>
      <c r="BG143" s="48">
        <f t="shared" ca="1" si="113"/>
        <v>2</v>
      </c>
      <c r="BH143" s="48">
        <f t="shared" ca="1" si="113"/>
        <v>2</v>
      </c>
      <c r="BI143" s="48">
        <f t="shared" ca="1" si="113"/>
        <v>2</v>
      </c>
      <c r="BJ143" s="48">
        <f t="shared" ca="1" si="113"/>
        <v>2</v>
      </c>
      <c r="BK143" s="48">
        <f t="shared" ca="1" si="113"/>
        <v>3</v>
      </c>
      <c r="BL143" s="48">
        <f t="shared" ca="1" si="113"/>
        <v>2</v>
      </c>
      <c r="BM143" s="48">
        <f t="shared" ca="1" si="113"/>
        <v>3</v>
      </c>
      <c r="BN143" s="48">
        <f t="shared" ca="1" si="113"/>
        <v>2</v>
      </c>
      <c r="BO143" s="48">
        <f t="shared" ca="1" si="113"/>
        <v>2</v>
      </c>
    </row>
    <row r="144" spans="1:67" x14ac:dyDescent="0.25">
      <c r="A144" s="48">
        <v>143</v>
      </c>
      <c r="B144" s="48">
        <f t="shared" ca="1" si="91"/>
        <v>16</v>
      </c>
      <c r="C144" s="48">
        <f ca="1">SUM($P144:S144)</f>
        <v>11</v>
      </c>
      <c r="D144" s="48">
        <f t="shared" ca="1" si="92"/>
        <v>20</v>
      </c>
      <c r="E144" s="48">
        <f t="shared" ca="1" si="93"/>
        <v>30</v>
      </c>
      <c r="F144" s="48">
        <f t="shared" ca="1" si="94"/>
        <v>40</v>
      </c>
      <c r="G144" s="48">
        <f t="shared" ca="1" si="95"/>
        <v>49</v>
      </c>
      <c r="H144" s="48">
        <f t="shared" ca="1" si="96"/>
        <v>60</v>
      </c>
      <c r="I144" s="48">
        <f t="shared" ca="1" si="97"/>
        <v>71</v>
      </c>
      <c r="J144" s="48">
        <f t="shared" ca="1" si="98"/>
        <v>82</v>
      </c>
      <c r="K144" s="48">
        <f t="shared" ca="1" si="99"/>
        <v>92</v>
      </c>
      <c r="L144" s="48">
        <f t="shared" ca="1" si="100"/>
        <v>101</v>
      </c>
      <c r="M144" s="48">
        <f t="shared" ca="1" si="101"/>
        <v>110</v>
      </c>
      <c r="N144" s="48">
        <f t="shared" ca="1" si="102"/>
        <v>119</v>
      </c>
      <c r="O144" s="48">
        <f t="shared" ca="1" si="103"/>
        <v>129</v>
      </c>
      <c r="P144" s="48">
        <f t="shared" ca="1" si="109"/>
        <v>3</v>
      </c>
      <c r="Q144" s="48">
        <f t="shared" ca="1" si="109"/>
        <v>3</v>
      </c>
      <c r="R144" s="48">
        <f t="shared" ca="1" si="109"/>
        <v>3</v>
      </c>
      <c r="S144" s="48">
        <f t="shared" ca="1" si="109"/>
        <v>2</v>
      </c>
      <c r="T144" s="48">
        <f t="shared" ca="1" si="109"/>
        <v>3</v>
      </c>
      <c r="U144" s="48">
        <f t="shared" ca="1" si="109"/>
        <v>2</v>
      </c>
      <c r="V144" s="48">
        <f t="shared" ca="1" si="109"/>
        <v>2</v>
      </c>
      <c r="W144" s="48">
        <f t="shared" ca="1" si="109"/>
        <v>2</v>
      </c>
      <c r="X144" s="48">
        <f t="shared" ca="1" si="109"/>
        <v>3</v>
      </c>
      <c r="Y144" s="48">
        <f t="shared" ca="1" si="109"/>
        <v>2</v>
      </c>
      <c r="Z144" s="48">
        <f t="shared" ca="1" si="110"/>
        <v>3</v>
      </c>
      <c r="AA144" s="48">
        <f t="shared" ca="1" si="110"/>
        <v>2</v>
      </c>
      <c r="AB144" s="48">
        <f t="shared" ca="1" si="110"/>
        <v>2</v>
      </c>
      <c r="AC144" s="48">
        <f t="shared" ca="1" si="110"/>
        <v>3</v>
      </c>
      <c r="AD144" s="48">
        <f t="shared" ca="1" si="110"/>
        <v>3</v>
      </c>
      <c r="AE144" s="48">
        <f t="shared" ca="1" si="110"/>
        <v>2</v>
      </c>
      <c r="AF144" s="48">
        <f t="shared" ca="1" si="110"/>
        <v>2</v>
      </c>
      <c r="AG144" s="48">
        <f t="shared" ca="1" si="110"/>
        <v>2</v>
      </c>
      <c r="AH144" s="48">
        <f t="shared" ca="1" si="110"/>
        <v>2</v>
      </c>
      <c r="AI144" s="48">
        <f t="shared" ca="1" si="110"/>
        <v>3</v>
      </c>
      <c r="AJ144" s="48">
        <f t="shared" ca="1" si="111"/>
        <v>3</v>
      </c>
      <c r="AK144" s="48">
        <f t="shared" ca="1" si="111"/>
        <v>3</v>
      </c>
      <c r="AL144" s="48">
        <f t="shared" ca="1" si="111"/>
        <v>2</v>
      </c>
      <c r="AM144" s="48">
        <f t="shared" ca="1" si="111"/>
        <v>3</v>
      </c>
      <c r="AN144" s="48">
        <f t="shared" ca="1" si="111"/>
        <v>3</v>
      </c>
      <c r="AO144" s="48">
        <f t="shared" ca="1" si="111"/>
        <v>3</v>
      </c>
      <c r="AP144" s="48">
        <f t="shared" ca="1" si="111"/>
        <v>2</v>
      </c>
      <c r="AQ144" s="48">
        <f t="shared" ca="1" si="111"/>
        <v>3</v>
      </c>
      <c r="AR144" s="48">
        <f t="shared" ca="1" si="111"/>
        <v>3</v>
      </c>
      <c r="AS144" s="48">
        <f t="shared" ca="1" si="111"/>
        <v>3</v>
      </c>
      <c r="AT144" s="48">
        <f t="shared" ca="1" si="112"/>
        <v>3</v>
      </c>
      <c r="AU144" s="48">
        <f t="shared" ca="1" si="112"/>
        <v>2</v>
      </c>
      <c r="AV144" s="48">
        <f t="shared" ca="1" si="112"/>
        <v>2</v>
      </c>
      <c r="AW144" s="48">
        <f t="shared" ca="1" si="112"/>
        <v>3</v>
      </c>
      <c r="AX144" s="48">
        <f t="shared" ca="1" si="112"/>
        <v>3</v>
      </c>
      <c r="AY144" s="48">
        <f t="shared" ca="1" si="112"/>
        <v>2</v>
      </c>
      <c r="AZ144" s="48">
        <f t="shared" ca="1" si="112"/>
        <v>3</v>
      </c>
      <c r="BA144" s="48">
        <f t="shared" ca="1" si="112"/>
        <v>2</v>
      </c>
      <c r="BB144" s="48">
        <f t="shared" ca="1" si="112"/>
        <v>2</v>
      </c>
      <c r="BC144" s="48">
        <f t="shared" ca="1" si="112"/>
        <v>2</v>
      </c>
      <c r="BD144" s="48">
        <f t="shared" ca="1" si="113"/>
        <v>3</v>
      </c>
      <c r="BE144" s="48">
        <f t="shared" ca="1" si="113"/>
        <v>2</v>
      </c>
      <c r="BF144" s="48">
        <f t="shared" ca="1" si="113"/>
        <v>2</v>
      </c>
      <c r="BG144" s="48">
        <f t="shared" ca="1" si="113"/>
        <v>2</v>
      </c>
      <c r="BH144" s="48">
        <f t="shared" ca="1" si="113"/>
        <v>2</v>
      </c>
      <c r="BI144" s="48">
        <f t="shared" ca="1" si="113"/>
        <v>2</v>
      </c>
      <c r="BJ144" s="48">
        <f t="shared" ca="1" si="113"/>
        <v>3</v>
      </c>
      <c r="BK144" s="48">
        <f t="shared" ca="1" si="113"/>
        <v>2</v>
      </c>
      <c r="BL144" s="48">
        <f t="shared" ca="1" si="113"/>
        <v>2</v>
      </c>
      <c r="BM144" s="48">
        <f t="shared" ca="1" si="113"/>
        <v>3</v>
      </c>
      <c r="BN144" s="48">
        <f t="shared" ca="1" si="113"/>
        <v>2</v>
      </c>
      <c r="BO144" s="48">
        <f t="shared" ca="1" si="113"/>
        <v>3</v>
      </c>
    </row>
    <row r="145" spans="1:67" x14ac:dyDescent="0.25">
      <c r="A145" s="48">
        <v>144</v>
      </c>
      <c r="B145" s="48">
        <f t="shared" ca="1" si="91"/>
        <v>14</v>
      </c>
      <c r="C145" s="48">
        <f ca="1">SUM($P145:S145)</f>
        <v>9</v>
      </c>
      <c r="D145" s="48">
        <f t="shared" ca="1" si="92"/>
        <v>20</v>
      </c>
      <c r="E145" s="48">
        <f t="shared" ca="1" si="93"/>
        <v>31</v>
      </c>
      <c r="F145" s="48">
        <f t="shared" ca="1" si="94"/>
        <v>41</v>
      </c>
      <c r="G145" s="48">
        <f t="shared" ca="1" si="95"/>
        <v>50</v>
      </c>
      <c r="H145" s="48">
        <f t="shared" ca="1" si="96"/>
        <v>61</v>
      </c>
      <c r="I145" s="48">
        <f t="shared" ca="1" si="97"/>
        <v>71</v>
      </c>
      <c r="J145" s="48">
        <f t="shared" ca="1" si="98"/>
        <v>81</v>
      </c>
      <c r="K145" s="48">
        <f t="shared" ca="1" si="99"/>
        <v>92</v>
      </c>
      <c r="L145" s="48">
        <f t="shared" ca="1" si="100"/>
        <v>102</v>
      </c>
      <c r="M145" s="48">
        <f t="shared" ca="1" si="101"/>
        <v>111</v>
      </c>
      <c r="N145" s="48">
        <f t="shared" ca="1" si="102"/>
        <v>120</v>
      </c>
      <c r="O145" s="48">
        <f t="shared" ca="1" si="103"/>
        <v>129</v>
      </c>
      <c r="P145" s="48">
        <f t="shared" ca="1" si="109"/>
        <v>3</v>
      </c>
      <c r="Q145" s="48">
        <f t="shared" ca="1" si="109"/>
        <v>2</v>
      </c>
      <c r="R145" s="48">
        <f t="shared" ca="1" si="109"/>
        <v>2</v>
      </c>
      <c r="S145" s="48">
        <f t="shared" ca="1" si="109"/>
        <v>2</v>
      </c>
      <c r="T145" s="48">
        <f t="shared" ca="1" si="109"/>
        <v>2</v>
      </c>
      <c r="U145" s="48">
        <f t="shared" ca="1" si="109"/>
        <v>3</v>
      </c>
      <c r="V145" s="48">
        <f t="shared" ca="1" si="109"/>
        <v>3</v>
      </c>
      <c r="W145" s="48">
        <f t="shared" ca="1" si="109"/>
        <v>3</v>
      </c>
      <c r="X145" s="48">
        <f t="shared" ca="1" si="109"/>
        <v>2</v>
      </c>
      <c r="Y145" s="48">
        <f t="shared" ca="1" si="109"/>
        <v>3</v>
      </c>
      <c r="Z145" s="48">
        <f t="shared" ca="1" si="110"/>
        <v>3</v>
      </c>
      <c r="AA145" s="48">
        <f t="shared" ca="1" si="110"/>
        <v>3</v>
      </c>
      <c r="AB145" s="48">
        <f t="shared" ca="1" si="110"/>
        <v>3</v>
      </c>
      <c r="AC145" s="48">
        <f t="shared" ca="1" si="110"/>
        <v>3</v>
      </c>
      <c r="AD145" s="48">
        <f t="shared" ca="1" si="110"/>
        <v>2</v>
      </c>
      <c r="AE145" s="48">
        <f t="shared" ca="1" si="110"/>
        <v>2</v>
      </c>
      <c r="AF145" s="48">
        <f t="shared" ca="1" si="110"/>
        <v>2</v>
      </c>
      <c r="AG145" s="48">
        <f t="shared" ca="1" si="110"/>
        <v>2</v>
      </c>
      <c r="AH145" s="48">
        <f t="shared" ca="1" si="110"/>
        <v>3</v>
      </c>
      <c r="AI145" s="48">
        <f t="shared" ca="1" si="110"/>
        <v>2</v>
      </c>
      <c r="AJ145" s="48">
        <f t="shared" ca="1" si="111"/>
        <v>3</v>
      </c>
      <c r="AK145" s="48">
        <f t="shared" ca="1" si="111"/>
        <v>3</v>
      </c>
      <c r="AL145" s="48">
        <f t="shared" ca="1" si="111"/>
        <v>3</v>
      </c>
      <c r="AM145" s="48">
        <f t="shared" ca="1" si="111"/>
        <v>2</v>
      </c>
      <c r="AN145" s="48">
        <f t="shared" ca="1" si="111"/>
        <v>3</v>
      </c>
      <c r="AO145" s="48">
        <f t="shared" ca="1" si="111"/>
        <v>2</v>
      </c>
      <c r="AP145" s="48">
        <f t="shared" ca="1" si="111"/>
        <v>3</v>
      </c>
      <c r="AQ145" s="48">
        <f t="shared" ca="1" si="111"/>
        <v>2</v>
      </c>
      <c r="AR145" s="48">
        <f t="shared" ca="1" si="111"/>
        <v>2</v>
      </c>
      <c r="AS145" s="48">
        <f t="shared" ca="1" si="111"/>
        <v>3</v>
      </c>
      <c r="AT145" s="48">
        <f t="shared" ca="1" si="112"/>
        <v>3</v>
      </c>
      <c r="AU145" s="48">
        <f t="shared" ca="1" si="112"/>
        <v>2</v>
      </c>
      <c r="AV145" s="48">
        <f t="shared" ca="1" si="112"/>
        <v>2</v>
      </c>
      <c r="AW145" s="48">
        <f t="shared" ca="1" si="112"/>
        <v>3</v>
      </c>
      <c r="AX145" s="48">
        <f t="shared" ca="1" si="112"/>
        <v>3</v>
      </c>
      <c r="AY145" s="48">
        <f t="shared" ca="1" si="112"/>
        <v>3</v>
      </c>
      <c r="AZ145" s="48">
        <f t="shared" ca="1" si="112"/>
        <v>2</v>
      </c>
      <c r="BA145" s="48">
        <f t="shared" ca="1" si="112"/>
        <v>2</v>
      </c>
      <c r="BB145" s="48">
        <f t="shared" ca="1" si="112"/>
        <v>3</v>
      </c>
      <c r="BC145" s="48">
        <f t="shared" ca="1" si="112"/>
        <v>3</v>
      </c>
      <c r="BD145" s="48">
        <f t="shared" ca="1" si="113"/>
        <v>3</v>
      </c>
      <c r="BE145" s="48">
        <f t="shared" ca="1" si="113"/>
        <v>2</v>
      </c>
      <c r="BF145" s="48">
        <f t="shared" ca="1" si="113"/>
        <v>2</v>
      </c>
      <c r="BG145" s="48">
        <f t="shared" ca="1" si="113"/>
        <v>2</v>
      </c>
      <c r="BH145" s="48">
        <f t="shared" ca="1" si="113"/>
        <v>2</v>
      </c>
      <c r="BI145" s="48">
        <f t="shared" ca="1" si="113"/>
        <v>2</v>
      </c>
      <c r="BJ145" s="48">
        <f t="shared" ca="1" si="113"/>
        <v>3</v>
      </c>
      <c r="BK145" s="48">
        <f t="shared" ca="1" si="113"/>
        <v>2</v>
      </c>
      <c r="BL145" s="48">
        <f t="shared" ca="1" si="113"/>
        <v>2</v>
      </c>
      <c r="BM145" s="48">
        <f t="shared" ca="1" si="113"/>
        <v>2</v>
      </c>
      <c r="BN145" s="48">
        <f t="shared" ca="1" si="113"/>
        <v>3</v>
      </c>
      <c r="BO145" s="48">
        <f t="shared" ca="1" si="113"/>
        <v>2</v>
      </c>
    </row>
    <row r="146" spans="1:67" x14ac:dyDescent="0.25">
      <c r="A146" s="48">
        <v>145</v>
      </c>
      <c r="B146" s="48">
        <f t="shared" ca="1" si="91"/>
        <v>14</v>
      </c>
      <c r="C146" s="48">
        <f ca="1">SUM($P146:S146)</f>
        <v>9</v>
      </c>
      <c r="D146" s="48">
        <f t="shared" ca="1" si="92"/>
        <v>19</v>
      </c>
      <c r="E146" s="48">
        <f t="shared" ca="1" si="93"/>
        <v>30</v>
      </c>
      <c r="F146" s="48">
        <f t="shared" ca="1" si="94"/>
        <v>41</v>
      </c>
      <c r="G146" s="48">
        <f t="shared" ca="1" si="95"/>
        <v>51</v>
      </c>
      <c r="H146" s="48">
        <f t="shared" ca="1" si="96"/>
        <v>61</v>
      </c>
      <c r="I146" s="48">
        <f t="shared" ca="1" si="97"/>
        <v>71</v>
      </c>
      <c r="J146" s="48">
        <f t="shared" ca="1" si="98"/>
        <v>81</v>
      </c>
      <c r="K146" s="48">
        <f t="shared" ca="1" si="99"/>
        <v>90</v>
      </c>
      <c r="L146" s="48">
        <f t="shared" ca="1" si="100"/>
        <v>100</v>
      </c>
      <c r="M146" s="48">
        <f t="shared" ca="1" si="101"/>
        <v>110</v>
      </c>
      <c r="N146" s="48">
        <f t="shared" ca="1" si="102"/>
        <v>119</v>
      </c>
      <c r="O146" s="48">
        <f t="shared" ca="1" si="103"/>
        <v>129</v>
      </c>
      <c r="P146" s="48">
        <f t="shared" ca="1" si="109"/>
        <v>2</v>
      </c>
      <c r="Q146" s="48">
        <f t="shared" ca="1" si="109"/>
        <v>2</v>
      </c>
      <c r="R146" s="48">
        <f t="shared" ca="1" si="109"/>
        <v>3</v>
      </c>
      <c r="S146" s="48">
        <f t="shared" ca="1" si="109"/>
        <v>2</v>
      </c>
      <c r="T146" s="48">
        <f t="shared" ca="1" si="109"/>
        <v>3</v>
      </c>
      <c r="U146" s="48">
        <f t="shared" ca="1" si="109"/>
        <v>2</v>
      </c>
      <c r="V146" s="48">
        <f t="shared" ca="1" si="109"/>
        <v>3</v>
      </c>
      <c r="W146" s="48">
        <f t="shared" ca="1" si="109"/>
        <v>2</v>
      </c>
      <c r="X146" s="48">
        <f t="shared" ca="1" si="109"/>
        <v>2</v>
      </c>
      <c r="Y146" s="48">
        <f t="shared" ca="1" si="109"/>
        <v>3</v>
      </c>
      <c r="Z146" s="48">
        <f t="shared" ca="1" si="110"/>
        <v>3</v>
      </c>
      <c r="AA146" s="48">
        <f t="shared" ca="1" si="110"/>
        <v>3</v>
      </c>
      <c r="AB146" s="48">
        <f t="shared" ca="1" si="110"/>
        <v>2</v>
      </c>
      <c r="AC146" s="48">
        <f t="shared" ca="1" si="110"/>
        <v>3</v>
      </c>
      <c r="AD146" s="48">
        <f t="shared" ca="1" si="110"/>
        <v>3</v>
      </c>
      <c r="AE146" s="48">
        <f t="shared" ca="1" si="110"/>
        <v>3</v>
      </c>
      <c r="AF146" s="48">
        <f t="shared" ca="1" si="110"/>
        <v>3</v>
      </c>
      <c r="AG146" s="48">
        <f t="shared" ca="1" si="110"/>
        <v>2</v>
      </c>
      <c r="AH146" s="48">
        <f t="shared" ca="1" si="110"/>
        <v>2</v>
      </c>
      <c r="AI146" s="48">
        <f t="shared" ca="1" si="110"/>
        <v>3</v>
      </c>
      <c r="AJ146" s="48">
        <f t="shared" ca="1" si="111"/>
        <v>3</v>
      </c>
      <c r="AK146" s="48">
        <f t="shared" ca="1" si="111"/>
        <v>3</v>
      </c>
      <c r="AL146" s="48">
        <f t="shared" ca="1" si="111"/>
        <v>2</v>
      </c>
      <c r="AM146" s="48">
        <f t="shared" ca="1" si="111"/>
        <v>2</v>
      </c>
      <c r="AN146" s="48">
        <f t="shared" ca="1" si="111"/>
        <v>2</v>
      </c>
      <c r="AO146" s="48">
        <f t="shared" ca="1" si="111"/>
        <v>2</v>
      </c>
      <c r="AP146" s="48">
        <f t="shared" ca="1" si="111"/>
        <v>3</v>
      </c>
      <c r="AQ146" s="48">
        <f t="shared" ca="1" si="111"/>
        <v>3</v>
      </c>
      <c r="AR146" s="48">
        <f t="shared" ca="1" si="111"/>
        <v>2</v>
      </c>
      <c r="AS146" s="48">
        <f t="shared" ca="1" si="111"/>
        <v>3</v>
      </c>
      <c r="AT146" s="48">
        <f t="shared" ca="1" si="112"/>
        <v>2</v>
      </c>
      <c r="AU146" s="48">
        <f t="shared" ca="1" si="112"/>
        <v>3</v>
      </c>
      <c r="AV146" s="48">
        <f t="shared" ca="1" si="112"/>
        <v>2</v>
      </c>
      <c r="AW146" s="48">
        <f t="shared" ca="1" si="112"/>
        <v>3</v>
      </c>
      <c r="AX146" s="48">
        <f t="shared" ca="1" si="112"/>
        <v>2</v>
      </c>
      <c r="AY146" s="48">
        <f t="shared" ca="1" si="112"/>
        <v>2</v>
      </c>
      <c r="AZ146" s="48">
        <f t="shared" ca="1" si="112"/>
        <v>2</v>
      </c>
      <c r="BA146" s="48">
        <f t="shared" ca="1" si="112"/>
        <v>3</v>
      </c>
      <c r="BB146" s="48">
        <f t="shared" ca="1" si="112"/>
        <v>3</v>
      </c>
      <c r="BC146" s="48">
        <f t="shared" ca="1" si="112"/>
        <v>2</v>
      </c>
      <c r="BD146" s="48">
        <f t="shared" ca="1" si="113"/>
        <v>3</v>
      </c>
      <c r="BE146" s="48">
        <f t="shared" ca="1" si="113"/>
        <v>3</v>
      </c>
      <c r="BF146" s="48">
        <f t="shared" ca="1" si="113"/>
        <v>2</v>
      </c>
      <c r="BG146" s="48">
        <f t="shared" ca="1" si="113"/>
        <v>2</v>
      </c>
      <c r="BH146" s="48">
        <f t="shared" ca="1" si="113"/>
        <v>2</v>
      </c>
      <c r="BI146" s="48">
        <f t="shared" ca="1" si="113"/>
        <v>2</v>
      </c>
      <c r="BJ146" s="48">
        <f t="shared" ca="1" si="113"/>
        <v>3</v>
      </c>
      <c r="BK146" s="48">
        <f t="shared" ca="1" si="113"/>
        <v>2</v>
      </c>
      <c r="BL146" s="48">
        <f t="shared" ca="1" si="113"/>
        <v>2</v>
      </c>
      <c r="BM146" s="48">
        <f t="shared" ca="1" si="113"/>
        <v>3</v>
      </c>
      <c r="BN146" s="48">
        <f t="shared" ca="1" si="113"/>
        <v>2</v>
      </c>
      <c r="BO146" s="48">
        <f t="shared" ca="1" si="113"/>
        <v>3</v>
      </c>
    </row>
    <row r="147" spans="1:67" x14ac:dyDescent="0.25">
      <c r="A147" s="48">
        <v>146</v>
      </c>
      <c r="B147" s="48">
        <f t="shared" ca="1" si="91"/>
        <v>14</v>
      </c>
      <c r="C147" s="48">
        <f ca="1">SUM($P147:S147)</f>
        <v>10</v>
      </c>
      <c r="D147" s="48">
        <f t="shared" ca="1" si="92"/>
        <v>18</v>
      </c>
      <c r="E147" s="48">
        <f t="shared" ca="1" si="93"/>
        <v>29</v>
      </c>
      <c r="F147" s="48">
        <f t="shared" ca="1" si="94"/>
        <v>39</v>
      </c>
      <c r="G147" s="48">
        <f t="shared" ca="1" si="95"/>
        <v>48</v>
      </c>
      <c r="H147" s="48">
        <f t="shared" ca="1" si="96"/>
        <v>59</v>
      </c>
      <c r="I147" s="48">
        <f t="shared" ca="1" si="97"/>
        <v>69</v>
      </c>
      <c r="J147" s="48">
        <f t="shared" ca="1" si="98"/>
        <v>78</v>
      </c>
      <c r="K147" s="48">
        <f t="shared" ca="1" si="99"/>
        <v>86</v>
      </c>
      <c r="L147" s="48">
        <f t="shared" ca="1" si="100"/>
        <v>97</v>
      </c>
      <c r="M147" s="48">
        <f t="shared" ca="1" si="101"/>
        <v>109</v>
      </c>
      <c r="N147" s="48">
        <f t="shared" ca="1" si="102"/>
        <v>118</v>
      </c>
      <c r="O147" s="48">
        <f t="shared" ca="1" si="103"/>
        <v>128</v>
      </c>
      <c r="P147" s="48">
        <f t="shared" ca="1" si="109"/>
        <v>2</v>
      </c>
      <c r="Q147" s="48">
        <f t="shared" ca="1" si="109"/>
        <v>3</v>
      </c>
      <c r="R147" s="48">
        <f t="shared" ca="1" si="109"/>
        <v>2</v>
      </c>
      <c r="S147" s="48">
        <f t="shared" ca="1" si="109"/>
        <v>3</v>
      </c>
      <c r="T147" s="48">
        <f t="shared" ca="1" si="109"/>
        <v>2</v>
      </c>
      <c r="U147" s="48">
        <f t="shared" ca="1" si="109"/>
        <v>2</v>
      </c>
      <c r="V147" s="48">
        <f t="shared" ca="1" si="109"/>
        <v>2</v>
      </c>
      <c r="W147" s="48">
        <f t="shared" ca="1" si="109"/>
        <v>2</v>
      </c>
      <c r="X147" s="48">
        <f t="shared" ca="1" si="109"/>
        <v>3</v>
      </c>
      <c r="Y147" s="48">
        <f t="shared" ca="1" si="109"/>
        <v>2</v>
      </c>
      <c r="Z147" s="48">
        <f t="shared" ca="1" si="110"/>
        <v>3</v>
      </c>
      <c r="AA147" s="48">
        <f t="shared" ca="1" si="110"/>
        <v>3</v>
      </c>
      <c r="AB147" s="48">
        <f t="shared" ca="1" si="110"/>
        <v>2</v>
      </c>
      <c r="AC147" s="48">
        <f t="shared" ca="1" si="110"/>
        <v>3</v>
      </c>
      <c r="AD147" s="48">
        <f t="shared" ca="1" si="110"/>
        <v>3</v>
      </c>
      <c r="AE147" s="48">
        <f t="shared" ca="1" si="110"/>
        <v>2</v>
      </c>
      <c r="AF147" s="48">
        <f t="shared" ca="1" si="110"/>
        <v>3</v>
      </c>
      <c r="AG147" s="48">
        <f t="shared" ca="1" si="110"/>
        <v>2</v>
      </c>
      <c r="AH147" s="48">
        <f t="shared" ca="1" si="110"/>
        <v>2</v>
      </c>
      <c r="AI147" s="48">
        <f t="shared" ca="1" si="110"/>
        <v>2</v>
      </c>
      <c r="AJ147" s="48">
        <f t="shared" ca="1" si="111"/>
        <v>3</v>
      </c>
      <c r="AK147" s="48">
        <f t="shared" ca="1" si="111"/>
        <v>3</v>
      </c>
      <c r="AL147" s="48">
        <f t="shared" ca="1" si="111"/>
        <v>3</v>
      </c>
      <c r="AM147" s="48">
        <f t="shared" ca="1" si="111"/>
        <v>2</v>
      </c>
      <c r="AN147" s="48">
        <f t="shared" ca="1" si="111"/>
        <v>3</v>
      </c>
      <c r="AO147" s="48">
        <f t="shared" ca="1" si="111"/>
        <v>2</v>
      </c>
      <c r="AP147" s="48">
        <f t="shared" ca="1" si="111"/>
        <v>3</v>
      </c>
      <c r="AQ147" s="48">
        <f t="shared" ca="1" si="111"/>
        <v>2</v>
      </c>
      <c r="AR147" s="48">
        <f t="shared" ca="1" si="111"/>
        <v>2</v>
      </c>
      <c r="AS147" s="48">
        <f t="shared" ca="1" si="111"/>
        <v>2</v>
      </c>
      <c r="AT147" s="48">
        <f t="shared" ca="1" si="112"/>
        <v>2</v>
      </c>
      <c r="AU147" s="48">
        <f t="shared" ca="1" si="112"/>
        <v>3</v>
      </c>
      <c r="AV147" s="48">
        <f t="shared" ca="1" si="112"/>
        <v>2</v>
      </c>
      <c r="AW147" s="48">
        <f t="shared" ca="1" si="112"/>
        <v>2</v>
      </c>
      <c r="AX147" s="48">
        <f t="shared" ca="1" si="112"/>
        <v>2</v>
      </c>
      <c r="AY147" s="48">
        <f t="shared" ca="1" si="112"/>
        <v>2</v>
      </c>
      <c r="AZ147" s="48">
        <f t="shared" ca="1" si="112"/>
        <v>2</v>
      </c>
      <c r="BA147" s="48">
        <f t="shared" ca="1" si="112"/>
        <v>3</v>
      </c>
      <c r="BB147" s="48">
        <f t="shared" ca="1" si="112"/>
        <v>3</v>
      </c>
      <c r="BC147" s="48">
        <f t="shared" ca="1" si="112"/>
        <v>3</v>
      </c>
      <c r="BD147" s="48">
        <f t="shared" ca="1" si="113"/>
        <v>3</v>
      </c>
      <c r="BE147" s="48">
        <f t="shared" ca="1" si="113"/>
        <v>3</v>
      </c>
      <c r="BF147" s="48">
        <f t="shared" ca="1" si="113"/>
        <v>3</v>
      </c>
      <c r="BG147" s="48">
        <f t="shared" ca="1" si="113"/>
        <v>3</v>
      </c>
      <c r="BH147" s="48">
        <f t="shared" ca="1" si="113"/>
        <v>2</v>
      </c>
      <c r="BI147" s="48">
        <f t="shared" ca="1" si="113"/>
        <v>3</v>
      </c>
      <c r="BJ147" s="48">
        <f t="shared" ca="1" si="113"/>
        <v>2</v>
      </c>
      <c r="BK147" s="48">
        <f t="shared" ca="1" si="113"/>
        <v>2</v>
      </c>
      <c r="BL147" s="48">
        <f t="shared" ca="1" si="113"/>
        <v>2</v>
      </c>
      <c r="BM147" s="48">
        <f t="shared" ca="1" si="113"/>
        <v>2</v>
      </c>
      <c r="BN147" s="48">
        <f t="shared" ca="1" si="113"/>
        <v>3</v>
      </c>
      <c r="BO147" s="48">
        <f t="shared" ca="1" si="113"/>
        <v>3</v>
      </c>
    </row>
    <row r="148" spans="1:67" x14ac:dyDescent="0.25">
      <c r="A148" s="48">
        <v>147</v>
      </c>
      <c r="B148" s="48">
        <f t="shared" ca="1" si="91"/>
        <v>13</v>
      </c>
      <c r="C148" s="48">
        <f ca="1">SUM($P148:S148)</f>
        <v>9</v>
      </c>
      <c r="D148" s="48">
        <f t="shared" ca="1" si="92"/>
        <v>18</v>
      </c>
      <c r="E148" s="48">
        <f t="shared" ca="1" si="93"/>
        <v>28</v>
      </c>
      <c r="F148" s="48">
        <f t="shared" ca="1" si="94"/>
        <v>39</v>
      </c>
      <c r="G148" s="48">
        <f t="shared" ca="1" si="95"/>
        <v>50</v>
      </c>
      <c r="H148" s="48">
        <f t="shared" ca="1" si="96"/>
        <v>61</v>
      </c>
      <c r="I148" s="48">
        <f t="shared" ca="1" si="97"/>
        <v>72</v>
      </c>
      <c r="J148" s="48">
        <f t="shared" ca="1" si="98"/>
        <v>81</v>
      </c>
      <c r="K148" s="48">
        <f t="shared" ca="1" si="99"/>
        <v>92</v>
      </c>
      <c r="L148" s="48">
        <f t="shared" ca="1" si="100"/>
        <v>103</v>
      </c>
      <c r="M148" s="48">
        <f t="shared" ca="1" si="101"/>
        <v>114</v>
      </c>
      <c r="N148" s="48">
        <f t="shared" ca="1" si="102"/>
        <v>124</v>
      </c>
      <c r="O148" s="48">
        <f t="shared" ca="1" si="103"/>
        <v>134</v>
      </c>
      <c r="P148" s="48">
        <f t="shared" ca="1" si="109"/>
        <v>2</v>
      </c>
      <c r="Q148" s="48">
        <f t="shared" ca="1" si="109"/>
        <v>3</v>
      </c>
      <c r="R148" s="48">
        <f t="shared" ca="1" si="109"/>
        <v>2</v>
      </c>
      <c r="S148" s="48">
        <f t="shared" ca="1" si="109"/>
        <v>2</v>
      </c>
      <c r="T148" s="48">
        <f t="shared" ca="1" si="109"/>
        <v>2</v>
      </c>
      <c r="U148" s="48">
        <f t="shared" ca="1" si="109"/>
        <v>2</v>
      </c>
      <c r="V148" s="48">
        <f t="shared" ca="1" si="109"/>
        <v>2</v>
      </c>
      <c r="W148" s="48">
        <f t="shared" ca="1" si="109"/>
        <v>3</v>
      </c>
      <c r="X148" s="48">
        <f t="shared" ca="1" si="109"/>
        <v>2</v>
      </c>
      <c r="Y148" s="48">
        <f t="shared" ca="1" si="109"/>
        <v>3</v>
      </c>
      <c r="Z148" s="48">
        <f t="shared" ca="1" si="110"/>
        <v>3</v>
      </c>
      <c r="AA148" s="48">
        <f t="shared" ca="1" si="110"/>
        <v>2</v>
      </c>
      <c r="AB148" s="48">
        <f t="shared" ca="1" si="110"/>
        <v>2</v>
      </c>
      <c r="AC148" s="48">
        <f t="shared" ca="1" si="110"/>
        <v>3</v>
      </c>
      <c r="AD148" s="48">
        <f t="shared" ca="1" si="110"/>
        <v>3</v>
      </c>
      <c r="AE148" s="48">
        <f t="shared" ca="1" si="110"/>
        <v>3</v>
      </c>
      <c r="AF148" s="48">
        <f t="shared" ca="1" si="110"/>
        <v>3</v>
      </c>
      <c r="AG148" s="48">
        <f t="shared" ca="1" si="110"/>
        <v>3</v>
      </c>
      <c r="AH148" s="48">
        <f t="shared" ca="1" si="110"/>
        <v>3</v>
      </c>
      <c r="AI148" s="48">
        <f t="shared" ca="1" si="110"/>
        <v>2</v>
      </c>
      <c r="AJ148" s="48">
        <f t="shared" ca="1" si="111"/>
        <v>3</v>
      </c>
      <c r="AK148" s="48">
        <f t="shared" ca="1" si="111"/>
        <v>3</v>
      </c>
      <c r="AL148" s="48">
        <f t="shared" ca="1" si="111"/>
        <v>2</v>
      </c>
      <c r="AM148" s="48">
        <f t="shared" ca="1" si="111"/>
        <v>3</v>
      </c>
      <c r="AN148" s="48">
        <f t="shared" ca="1" si="111"/>
        <v>3</v>
      </c>
      <c r="AO148" s="48">
        <f t="shared" ca="1" si="111"/>
        <v>2</v>
      </c>
      <c r="AP148" s="48">
        <f t="shared" ca="1" si="111"/>
        <v>3</v>
      </c>
      <c r="AQ148" s="48">
        <f t="shared" ca="1" si="111"/>
        <v>3</v>
      </c>
      <c r="AR148" s="48">
        <f t="shared" ca="1" si="111"/>
        <v>2</v>
      </c>
      <c r="AS148" s="48">
        <f t="shared" ca="1" si="111"/>
        <v>2</v>
      </c>
      <c r="AT148" s="48">
        <f t="shared" ca="1" si="112"/>
        <v>2</v>
      </c>
      <c r="AU148" s="48">
        <f t="shared" ca="1" si="112"/>
        <v>3</v>
      </c>
      <c r="AV148" s="48">
        <f t="shared" ca="1" si="112"/>
        <v>3</v>
      </c>
      <c r="AW148" s="48">
        <f t="shared" ca="1" si="112"/>
        <v>3</v>
      </c>
      <c r="AX148" s="48">
        <f t="shared" ca="1" si="112"/>
        <v>3</v>
      </c>
      <c r="AY148" s="48">
        <f t="shared" ca="1" si="112"/>
        <v>2</v>
      </c>
      <c r="AZ148" s="48">
        <f t="shared" ca="1" si="112"/>
        <v>3</v>
      </c>
      <c r="BA148" s="48">
        <f t="shared" ca="1" si="112"/>
        <v>3</v>
      </c>
      <c r="BB148" s="48">
        <f t="shared" ca="1" si="112"/>
        <v>2</v>
      </c>
      <c r="BC148" s="48">
        <f t="shared" ca="1" si="112"/>
        <v>3</v>
      </c>
      <c r="BD148" s="48">
        <f t="shared" ca="1" si="113"/>
        <v>3</v>
      </c>
      <c r="BE148" s="48">
        <f t="shared" ca="1" si="113"/>
        <v>2</v>
      </c>
      <c r="BF148" s="48">
        <f t="shared" ca="1" si="113"/>
        <v>3</v>
      </c>
      <c r="BG148" s="48">
        <f t="shared" ca="1" si="113"/>
        <v>3</v>
      </c>
      <c r="BH148" s="48">
        <f t="shared" ca="1" si="113"/>
        <v>3</v>
      </c>
      <c r="BI148" s="48">
        <f t="shared" ca="1" si="113"/>
        <v>2</v>
      </c>
      <c r="BJ148" s="48">
        <f t="shared" ca="1" si="113"/>
        <v>3</v>
      </c>
      <c r="BK148" s="48">
        <f t="shared" ca="1" si="113"/>
        <v>2</v>
      </c>
      <c r="BL148" s="48">
        <f t="shared" ca="1" si="113"/>
        <v>3</v>
      </c>
      <c r="BM148" s="48">
        <f t="shared" ca="1" si="113"/>
        <v>2</v>
      </c>
      <c r="BN148" s="48">
        <f t="shared" ca="1" si="113"/>
        <v>2</v>
      </c>
      <c r="BO148" s="48">
        <f t="shared" ca="1" si="113"/>
        <v>3</v>
      </c>
    </row>
    <row r="149" spans="1:67" x14ac:dyDescent="0.25">
      <c r="A149" s="48">
        <v>148</v>
      </c>
      <c r="B149" s="48">
        <f t="shared" ca="1" si="91"/>
        <v>17</v>
      </c>
      <c r="C149" s="48">
        <f ca="1">SUM($P149:S149)</f>
        <v>11</v>
      </c>
      <c r="D149" s="48">
        <f t="shared" ca="1" si="92"/>
        <v>21</v>
      </c>
      <c r="E149" s="48">
        <f t="shared" ca="1" si="93"/>
        <v>32</v>
      </c>
      <c r="F149" s="48">
        <f t="shared" ca="1" si="94"/>
        <v>43</v>
      </c>
      <c r="G149" s="48">
        <f t="shared" ca="1" si="95"/>
        <v>53</v>
      </c>
      <c r="H149" s="48">
        <f t="shared" ca="1" si="96"/>
        <v>61</v>
      </c>
      <c r="I149" s="48">
        <f t="shared" ca="1" si="97"/>
        <v>70</v>
      </c>
      <c r="J149" s="48">
        <f t="shared" ca="1" si="98"/>
        <v>80</v>
      </c>
      <c r="K149" s="48">
        <f t="shared" ca="1" si="99"/>
        <v>90</v>
      </c>
      <c r="L149" s="48">
        <f t="shared" ca="1" si="100"/>
        <v>99</v>
      </c>
      <c r="M149" s="48">
        <f t="shared" ca="1" si="101"/>
        <v>108</v>
      </c>
      <c r="N149" s="48">
        <f t="shared" ca="1" si="102"/>
        <v>117</v>
      </c>
      <c r="O149" s="48">
        <f t="shared" ca="1" si="103"/>
        <v>126</v>
      </c>
      <c r="P149" s="48">
        <f t="shared" ca="1" si="109"/>
        <v>3</v>
      </c>
      <c r="Q149" s="48">
        <f t="shared" ca="1" si="109"/>
        <v>3</v>
      </c>
      <c r="R149" s="48">
        <f t="shared" ca="1" si="109"/>
        <v>2</v>
      </c>
      <c r="S149" s="48">
        <f t="shared" ca="1" si="109"/>
        <v>3</v>
      </c>
      <c r="T149" s="48">
        <f t="shared" ca="1" si="109"/>
        <v>3</v>
      </c>
      <c r="U149" s="48">
        <f t="shared" ca="1" si="109"/>
        <v>3</v>
      </c>
      <c r="V149" s="48">
        <f t="shared" ca="1" si="109"/>
        <v>2</v>
      </c>
      <c r="W149" s="48">
        <f t="shared" ca="1" si="109"/>
        <v>2</v>
      </c>
      <c r="X149" s="48">
        <f t="shared" ca="1" si="109"/>
        <v>3</v>
      </c>
      <c r="Y149" s="48">
        <f t="shared" ca="1" si="109"/>
        <v>3</v>
      </c>
      <c r="Z149" s="48">
        <f t="shared" ca="1" si="110"/>
        <v>2</v>
      </c>
      <c r="AA149" s="48">
        <f t="shared" ca="1" si="110"/>
        <v>3</v>
      </c>
      <c r="AB149" s="48">
        <f t="shared" ca="1" si="110"/>
        <v>3</v>
      </c>
      <c r="AC149" s="48">
        <f t="shared" ca="1" si="110"/>
        <v>3</v>
      </c>
      <c r="AD149" s="48">
        <f t="shared" ca="1" si="110"/>
        <v>2</v>
      </c>
      <c r="AE149" s="48">
        <f t="shared" ca="1" si="110"/>
        <v>3</v>
      </c>
      <c r="AF149" s="48">
        <f t="shared" ca="1" si="110"/>
        <v>3</v>
      </c>
      <c r="AG149" s="48">
        <f t="shared" ca="1" si="110"/>
        <v>3</v>
      </c>
      <c r="AH149" s="48">
        <f t="shared" ca="1" si="110"/>
        <v>2</v>
      </c>
      <c r="AI149" s="48">
        <f t="shared" ca="1" si="110"/>
        <v>2</v>
      </c>
      <c r="AJ149" s="48">
        <f t="shared" ca="1" si="111"/>
        <v>2</v>
      </c>
      <c r="AK149" s="48">
        <f t="shared" ca="1" si="111"/>
        <v>2</v>
      </c>
      <c r="AL149" s="48">
        <f t="shared" ca="1" si="111"/>
        <v>2</v>
      </c>
      <c r="AM149" s="48">
        <f t="shared" ca="1" si="111"/>
        <v>2</v>
      </c>
      <c r="AN149" s="48">
        <f t="shared" ca="1" si="111"/>
        <v>2</v>
      </c>
      <c r="AO149" s="48">
        <f t="shared" ca="1" si="111"/>
        <v>2</v>
      </c>
      <c r="AP149" s="48">
        <f t="shared" ca="1" si="111"/>
        <v>3</v>
      </c>
      <c r="AQ149" s="48">
        <f t="shared" ca="1" si="111"/>
        <v>2</v>
      </c>
      <c r="AR149" s="48">
        <f t="shared" ca="1" si="111"/>
        <v>3</v>
      </c>
      <c r="AS149" s="48">
        <f t="shared" ca="1" si="111"/>
        <v>3</v>
      </c>
      <c r="AT149" s="48">
        <f t="shared" ca="1" si="112"/>
        <v>2</v>
      </c>
      <c r="AU149" s="48">
        <f t="shared" ca="1" si="112"/>
        <v>2</v>
      </c>
      <c r="AV149" s="48">
        <f t="shared" ca="1" si="112"/>
        <v>2</v>
      </c>
      <c r="AW149" s="48">
        <f t="shared" ca="1" si="112"/>
        <v>3</v>
      </c>
      <c r="AX149" s="48">
        <f t="shared" ca="1" si="112"/>
        <v>3</v>
      </c>
      <c r="AY149" s="48">
        <f t="shared" ca="1" si="112"/>
        <v>2</v>
      </c>
      <c r="AZ149" s="48">
        <f t="shared" ca="1" si="112"/>
        <v>3</v>
      </c>
      <c r="BA149" s="48">
        <f t="shared" ca="1" si="112"/>
        <v>2</v>
      </c>
      <c r="BB149" s="48">
        <f t="shared" ca="1" si="112"/>
        <v>2</v>
      </c>
      <c r="BC149" s="48">
        <f t="shared" ca="1" si="112"/>
        <v>2</v>
      </c>
      <c r="BD149" s="48">
        <f t="shared" ca="1" si="113"/>
        <v>2</v>
      </c>
      <c r="BE149" s="48">
        <f t="shared" ca="1" si="113"/>
        <v>2</v>
      </c>
      <c r="BF149" s="48">
        <f t="shared" ca="1" si="113"/>
        <v>2</v>
      </c>
      <c r="BG149" s="48">
        <f t="shared" ca="1" si="113"/>
        <v>3</v>
      </c>
      <c r="BH149" s="48">
        <f t="shared" ca="1" si="113"/>
        <v>2</v>
      </c>
      <c r="BI149" s="48">
        <f t="shared" ca="1" si="113"/>
        <v>3</v>
      </c>
      <c r="BJ149" s="48">
        <f t="shared" ca="1" si="113"/>
        <v>2</v>
      </c>
      <c r="BK149" s="48">
        <f t="shared" ca="1" si="113"/>
        <v>2</v>
      </c>
      <c r="BL149" s="48">
        <f t="shared" ca="1" si="113"/>
        <v>2</v>
      </c>
      <c r="BM149" s="48">
        <f t="shared" ca="1" si="113"/>
        <v>2</v>
      </c>
      <c r="BN149" s="48">
        <f t="shared" ca="1" si="113"/>
        <v>3</v>
      </c>
      <c r="BO149" s="48">
        <f t="shared" ca="1" si="113"/>
        <v>2</v>
      </c>
    </row>
    <row r="150" spans="1:67" x14ac:dyDescent="0.25">
      <c r="A150" s="48">
        <v>149</v>
      </c>
      <c r="B150" s="48">
        <f t="shared" ca="1" si="91"/>
        <v>13</v>
      </c>
      <c r="C150" s="48">
        <f ca="1">SUM($P150:S150)</f>
        <v>8</v>
      </c>
      <c r="D150" s="48">
        <f t="shared" ca="1" si="92"/>
        <v>18</v>
      </c>
      <c r="E150" s="48">
        <f t="shared" ca="1" si="93"/>
        <v>29</v>
      </c>
      <c r="F150" s="48">
        <f t="shared" ca="1" si="94"/>
        <v>41</v>
      </c>
      <c r="G150" s="48">
        <f t="shared" ca="1" si="95"/>
        <v>49</v>
      </c>
      <c r="H150" s="48">
        <f t="shared" ca="1" si="96"/>
        <v>59</v>
      </c>
      <c r="I150" s="48">
        <f t="shared" ca="1" si="97"/>
        <v>70</v>
      </c>
      <c r="J150" s="48">
        <f t="shared" ca="1" si="98"/>
        <v>80</v>
      </c>
      <c r="K150" s="48">
        <f t="shared" ca="1" si="99"/>
        <v>91</v>
      </c>
      <c r="L150" s="48">
        <f t="shared" ca="1" si="100"/>
        <v>102</v>
      </c>
      <c r="M150" s="48">
        <f t="shared" ca="1" si="101"/>
        <v>113</v>
      </c>
      <c r="N150" s="48">
        <f t="shared" ca="1" si="102"/>
        <v>123</v>
      </c>
      <c r="O150" s="48">
        <f t="shared" ca="1" si="103"/>
        <v>134</v>
      </c>
      <c r="P150" s="48">
        <f t="shared" ca="1" si="109"/>
        <v>2</v>
      </c>
      <c r="Q150" s="48">
        <f t="shared" ca="1" si="109"/>
        <v>2</v>
      </c>
      <c r="R150" s="48">
        <f t="shared" ca="1" si="109"/>
        <v>2</v>
      </c>
      <c r="S150" s="48">
        <f t="shared" ca="1" si="109"/>
        <v>2</v>
      </c>
      <c r="T150" s="48">
        <f t="shared" ca="1" si="109"/>
        <v>2</v>
      </c>
      <c r="U150" s="48">
        <f t="shared" ca="1" si="109"/>
        <v>3</v>
      </c>
      <c r="V150" s="48">
        <f t="shared" ca="1" si="109"/>
        <v>3</v>
      </c>
      <c r="W150" s="48">
        <f t="shared" ca="1" si="109"/>
        <v>2</v>
      </c>
      <c r="X150" s="48">
        <f t="shared" ca="1" si="109"/>
        <v>3</v>
      </c>
      <c r="Y150" s="48">
        <f t="shared" ca="1" si="109"/>
        <v>3</v>
      </c>
      <c r="Z150" s="48">
        <f t="shared" ca="1" si="110"/>
        <v>2</v>
      </c>
      <c r="AA150" s="48">
        <f t="shared" ca="1" si="110"/>
        <v>3</v>
      </c>
      <c r="AB150" s="48">
        <f t="shared" ca="1" si="110"/>
        <v>3</v>
      </c>
      <c r="AC150" s="48">
        <f t="shared" ca="1" si="110"/>
        <v>3</v>
      </c>
      <c r="AD150" s="48">
        <f t="shared" ca="1" si="110"/>
        <v>3</v>
      </c>
      <c r="AE150" s="48">
        <f t="shared" ca="1" si="110"/>
        <v>3</v>
      </c>
      <c r="AF150" s="48">
        <f t="shared" ca="1" si="110"/>
        <v>2</v>
      </c>
      <c r="AG150" s="48">
        <f t="shared" ca="1" si="110"/>
        <v>2</v>
      </c>
      <c r="AH150" s="48">
        <f t="shared" ca="1" si="110"/>
        <v>2</v>
      </c>
      <c r="AI150" s="48">
        <f t="shared" ca="1" si="110"/>
        <v>2</v>
      </c>
      <c r="AJ150" s="48">
        <f t="shared" ca="1" si="111"/>
        <v>2</v>
      </c>
      <c r="AK150" s="48">
        <f t="shared" ca="1" si="111"/>
        <v>3</v>
      </c>
      <c r="AL150" s="48">
        <f t="shared" ca="1" si="111"/>
        <v>2</v>
      </c>
      <c r="AM150" s="48">
        <f t="shared" ca="1" si="111"/>
        <v>3</v>
      </c>
      <c r="AN150" s="48">
        <f t="shared" ca="1" si="111"/>
        <v>3</v>
      </c>
      <c r="AO150" s="48">
        <f t="shared" ca="1" si="111"/>
        <v>3</v>
      </c>
      <c r="AP150" s="48">
        <f t="shared" ca="1" si="111"/>
        <v>3</v>
      </c>
      <c r="AQ150" s="48">
        <f t="shared" ca="1" si="111"/>
        <v>2</v>
      </c>
      <c r="AR150" s="48">
        <f t="shared" ca="1" si="111"/>
        <v>2</v>
      </c>
      <c r="AS150" s="48">
        <f t="shared" ca="1" si="111"/>
        <v>3</v>
      </c>
      <c r="AT150" s="48">
        <f t="shared" ca="1" si="112"/>
        <v>2</v>
      </c>
      <c r="AU150" s="48">
        <f t="shared" ca="1" si="112"/>
        <v>3</v>
      </c>
      <c r="AV150" s="48">
        <f t="shared" ca="1" si="112"/>
        <v>3</v>
      </c>
      <c r="AW150" s="48">
        <f t="shared" ca="1" si="112"/>
        <v>3</v>
      </c>
      <c r="AX150" s="48">
        <f t="shared" ca="1" si="112"/>
        <v>2</v>
      </c>
      <c r="AY150" s="48">
        <f t="shared" ca="1" si="112"/>
        <v>3</v>
      </c>
      <c r="AZ150" s="48">
        <f t="shared" ca="1" si="112"/>
        <v>3</v>
      </c>
      <c r="BA150" s="48">
        <f t="shared" ca="1" si="112"/>
        <v>3</v>
      </c>
      <c r="BB150" s="48">
        <f t="shared" ca="1" si="112"/>
        <v>2</v>
      </c>
      <c r="BC150" s="48">
        <f t="shared" ca="1" si="112"/>
        <v>3</v>
      </c>
      <c r="BD150" s="48">
        <f t="shared" ca="1" si="113"/>
        <v>3</v>
      </c>
      <c r="BE150" s="48">
        <f t="shared" ca="1" si="113"/>
        <v>3</v>
      </c>
      <c r="BF150" s="48">
        <f t="shared" ca="1" si="113"/>
        <v>2</v>
      </c>
      <c r="BG150" s="48">
        <f t="shared" ca="1" si="113"/>
        <v>3</v>
      </c>
      <c r="BH150" s="48">
        <f t="shared" ca="1" si="113"/>
        <v>2</v>
      </c>
      <c r="BI150" s="48">
        <f t="shared" ca="1" si="113"/>
        <v>2</v>
      </c>
      <c r="BJ150" s="48">
        <f t="shared" ca="1" si="113"/>
        <v>3</v>
      </c>
      <c r="BK150" s="48">
        <f t="shared" ca="1" si="113"/>
        <v>3</v>
      </c>
      <c r="BL150" s="48">
        <f t="shared" ca="1" si="113"/>
        <v>3</v>
      </c>
      <c r="BM150" s="48">
        <f t="shared" ca="1" si="113"/>
        <v>2</v>
      </c>
      <c r="BN150" s="48">
        <f t="shared" ca="1" si="113"/>
        <v>3</v>
      </c>
      <c r="BO150" s="48">
        <f t="shared" ca="1" si="113"/>
        <v>3</v>
      </c>
    </row>
    <row r="151" spans="1:67" x14ac:dyDescent="0.25">
      <c r="A151" s="48">
        <v>150</v>
      </c>
      <c r="B151" s="48">
        <f t="shared" ca="1" si="91"/>
        <v>17</v>
      </c>
      <c r="C151" s="48">
        <f ca="1">SUM($P151:S151)</f>
        <v>11</v>
      </c>
      <c r="D151" s="48">
        <f t="shared" ca="1" si="92"/>
        <v>22</v>
      </c>
      <c r="E151" s="48">
        <f t="shared" ca="1" si="93"/>
        <v>32</v>
      </c>
      <c r="F151" s="48">
        <f t="shared" ca="1" si="94"/>
        <v>42</v>
      </c>
      <c r="G151" s="48">
        <f t="shared" ca="1" si="95"/>
        <v>52</v>
      </c>
      <c r="H151" s="48">
        <f t="shared" ca="1" si="96"/>
        <v>62</v>
      </c>
      <c r="I151" s="48">
        <f t="shared" ca="1" si="97"/>
        <v>71</v>
      </c>
      <c r="J151" s="48">
        <f t="shared" ca="1" si="98"/>
        <v>82</v>
      </c>
      <c r="K151" s="48">
        <f t="shared" ca="1" si="99"/>
        <v>91</v>
      </c>
      <c r="L151" s="48">
        <f t="shared" ca="1" si="100"/>
        <v>101</v>
      </c>
      <c r="M151" s="48">
        <f t="shared" ca="1" si="101"/>
        <v>111</v>
      </c>
      <c r="N151" s="48">
        <f t="shared" ca="1" si="102"/>
        <v>120</v>
      </c>
      <c r="O151" s="48">
        <f t="shared" ca="1" si="103"/>
        <v>130</v>
      </c>
      <c r="P151" s="48">
        <f t="shared" ca="1" si="109"/>
        <v>3</v>
      </c>
      <c r="Q151" s="48">
        <f t="shared" ca="1" si="109"/>
        <v>3</v>
      </c>
      <c r="R151" s="48">
        <f t="shared" ca="1" si="109"/>
        <v>2</v>
      </c>
      <c r="S151" s="48">
        <f t="shared" ca="1" si="109"/>
        <v>3</v>
      </c>
      <c r="T151" s="48">
        <f t="shared" ca="1" si="109"/>
        <v>3</v>
      </c>
      <c r="U151" s="48">
        <f t="shared" ca="1" si="109"/>
        <v>3</v>
      </c>
      <c r="V151" s="48">
        <f t="shared" ca="1" si="109"/>
        <v>2</v>
      </c>
      <c r="W151" s="48">
        <f t="shared" ca="1" si="109"/>
        <v>3</v>
      </c>
      <c r="X151" s="48">
        <f t="shared" ca="1" si="109"/>
        <v>2</v>
      </c>
      <c r="Y151" s="48">
        <f t="shared" ca="1" si="109"/>
        <v>3</v>
      </c>
      <c r="Z151" s="48">
        <f t="shared" ca="1" si="110"/>
        <v>2</v>
      </c>
      <c r="AA151" s="48">
        <f t="shared" ca="1" si="110"/>
        <v>3</v>
      </c>
      <c r="AB151" s="48">
        <f t="shared" ca="1" si="110"/>
        <v>3</v>
      </c>
      <c r="AC151" s="48">
        <f t="shared" ca="1" si="110"/>
        <v>3</v>
      </c>
      <c r="AD151" s="48">
        <f t="shared" ca="1" si="110"/>
        <v>2</v>
      </c>
      <c r="AE151" s="48">
        <f t="shared" ca="1" si="110"/>
        <v>2</v>
      </c>
      <c r="AF151" s="48">
        <f t="shared" ca="1" si="110"/>
        <v>2</v>
      </c>
      <c r="AG151" s="48">
        <f t="shared" ca="1" si="110"/>
        <v>3</v>
      </c>
      <c r="AH151" s="48">
        <f t="shared" ca="1" si="110"/>
        <v>3</v>
      </c>
      <c r="AI151" s="48">
        <f t="shared" ca="1" si="110"/>
        <v>2</v>
      </c>
      <c r="AJ151" s="48">
        <f t="shared" ca="1" si="111"/>
        <v>2</v>
      </c>
      <c r="AK151" s="48">
        <f t="shared" ca="1" si="111"/>
        <v>2</v>
      </c>
      <c r="AL151" s="48">
        <f t="shared" ca="1" si="111"/>
        <v>3</v>
      </c>
      <c r="AM151" s="48">
        <f t="shared" ca="1" si="111"/>
        <v>3</v>
      </c>
      <c r="AN151" s="48">
        <f t="shared" ca="1" si="111"/>
        <v>2</v>
      </c>
      <c r="AO151" s="48">
        <f t="shared" ca="1" si="111"/>
        <v>2</v>
      </c>
      <c r="AP151" s="48">
        <f t="shared" ca="1" si="111"/>
        <v>3</v>
      </c>
      <c r="AQ151" s="48">
        <f t="shared" ca="1" si="111"/>
        <v>2</v>
      </c>
      <c r="AR151" s="48">
        <f t="shared" ca="1" si="111"/>
        <v>3</v>
      </c>
      <c r="AS151" s="48">
        <f t="shared" ca="1" si="111"/>
        <v>2</v>
      </c>
      <c r="AT151" s="48">
        <f t="shared" ca="1" si="112"/>
        <v>3</v>
      </c>
      <c r="AU151" s="48">
        <f t="shared" ca="1" si="112"/>
        <v>3</v>
      </c>
      <c r="AV151" s="48">
        <f t="shared" ca="1" si="112"/>
        <v>2</v>
      </c>
      <c r="AW151" s="48">
        <f t="shared" ca="1" si="112"/>
        <v>2</v>
      </c>
      <c r="AX151" s="48">
        <f t="shared" ca="1" si="112"/>
        <v>3</v>
      </c>
      <c r="AY151" s="48">
        <f t="shared" ca="1" si="112"/>
        <v>2</v>
      </c>
      <c r="AZ151" s="48">
        <f t="shared" ca="1" si="112"/>
        <v>3</v>
      </c>
      <c r="BA151" s="48">
        <f t="shared" ca="1" si="112"/>
        <v>2</v>
      </c>
      <c r="BB151" s="48">
        <f t="shared" ca="1" si="112"/>
        <v>3</v>
      </c>
      <c r="BC151" s="48">
        <f t="shared" ca="1" si="112"/>
        <v>2</v>
      </c>
      <c r="BD151" s="48">
        <f t="shared" ca="1" si="113"/>
        <v>2</v>
      </c>
      <c r="BE151" s="48">
        <f t="shared" ca="1" si="113"/>
        <v>2</v>
      </c>
      <c r="BF151" s="48">
        <f t="shared" ca="1" si="113"/>
        <v>3</v>
      </c>
      <c r="BG151" s="48">
        <f t="shared" ca="1" si="113"/>
        <v>3</v>
      </c>
      <c r="BH151" s="48">
        <f t="shared" ca="1" si="113"/>
        <v>2</v>
      </c>
      <c r="BI151" s="48">
        <f t="shared" ca="1" si="113"/>
        <v>3</v>
      </c>
      <c r="BJ151" s="48">
        <f t="shared" ca="1" si="113"/>
        <v>2</v>
      </c>
      <c r="BK151" s="48">
        <f t="shared" ca="1" si="113"/>
        <v>2</v>
      </c>
      <c r="BL151" s="48">
        <f t="shared" ca="1" si="113"/>
        <v>2</v>
      </c>
      <c r="BM151" s="48">
        <f t="shared" ca="1" si="113"/>
        <v>3</v>
      </c>
      <c r="BN151" s="48">
        <f t="shared" ca="1" si="113"/>
        <v>2</v>
      </c>
      <c r="BO151" s="48">
        <f t="shared" ca="1" si="113"/>
        <v>3</v>
      </c>
    </row>
    <row r="152" spans="1:67" x14ac:dyDescent="0.25">
      <c r="A152" s="48">
        <v>151</v>
      </c>
      <c r="B152" s="48">
        <f t="shared" ca="1" si="91"/>
        <v>15</v>
      </c>
      <c r="C152" s="48">
        <f ca="1">SUM($P152:S152)</f>
        <v>10</v>
      </c>
      <c r="D152" s="48">
        <f t="shared" ca="1" si="92"/>
        <v>20</v>
      </c>
      <c r="E152" s="48">
        <f t="shared" ca="1" si="93"/>
        <v>29</v>
      </c>
      <c r="F152" s="48">
        <f t="shared" ca="1" si="94"/>
        <v>39</v>
      </c>
      <c r="G152" s="48">
        <f t="shared" ca="1" si="95"/>
        <v>49</v>
      </c>
      <c r="H152" s="48">
        <f t="shared" ca="1" si="96"/>
        <v>58</v>
      </c>
      <c r="I152" s="48">
        <f t="shared" ca="1" si="97"/>
        <v>69</v>
      </c>
      <c r="J152" s="48">
        <f t="shared" ca="1" si="98"/>
        <v>78</v>
      </c>
      <c r="K152" s="48">
        <f t="shared" ca="1" si="99"/>
        <v>88</v>
      </c>
      <c r="L152" s="48">
        <f t="shared" ca="1" si="100"/>
        <v>98</v>
      </c>
      <c r="M152" s="48">
        <f t="shared" ca="1" si="101"/>
        <v>107</v>
      </c>
      <c r="N152" s="48">
        <f t="shared" ca="1" si="102"/>
        <v>117</v>
      </c>
      <c r="O152" s="48">
        <f t="shared" ca="1" si="103"/>
        <v>128</v>
      </c>
      <c r="P152" s="48">
        <f t="shared" ref="P152:Y161" ca="1" si="114">MAX(1,IF(SamplesOrEstimateFlag = "Data", INDEX(Samples,RANDBETWEEN(1, TotalCount), 0), RANDBETWEEN(ThroughputLowEstimate,ThroughputHighEstimate)) / RANDBETWEEN(StorySplitRateLowEstimate,StorySplitRateHighEstimate))</f>
        <v>3</v>
      </c>
      <c r="Q152" s="48">
        <f t="shared" ca="1" si="114"/>
        <v>2</v>
      </c>
      <c r="R152" s="48">
        <f t="shared" ca="1" si="114"/>
        <v>2</v>
      </c>
      <c r="S152" s="48">
        <f t="shared" ca="1" si="114"/>
        <v>3</v>
      </c>
      <c r="T152" s="48">
        <f t="shared" ca="1" si="114"/>
        <v>2</v>
      </c>
      <c r="U152" s="48">
        <f t="shared" ca="1" si="114"/>
        <v>3</v>
      </c>
      <c r="V152" s="48">
        <f t="shared" ca="1" si="114"/>
        <v>3</v>
      </c>
      <c r="W152" s="48">
        <f t="shared" ca="1" si="114"/>
        <v>2</v>
      </c>
      <c r="X152" s="48">
        <f t="shared" ca="1" si="114"/>
        <v>2</v>
      </c>
      <c r="Y152" s="48">
        <f t="shared" ca="1" si="114"/>
        <v>3</v>
      </c>
      <c r="Z152" s="48">
        <f t="shared" ref="Z152:AI161" ca="1" si="115">MAX(1,IF(SamplesOrEstimateFlag = "Data", INDEX(Samples,RANDBETWEEN(1, TotalCount), 0), RANDBETWEEN(ThroughputLowEstimate,ThroughputHighEstimate)) / RANDBETWEEN(StorySplitRateLowEstimate,StorySplitRateHighEstimate))</f>
        <v>2</v>
      </c>
      <c r="AA152" s="48">
        <f t="shared" ca="1" si="115"/>
        <v>2</v>
      </c>
      <c r="AB152" s="48">
        <f t="shared" ca="1" si="115"/>
        <v>3</v>
      </c>
      <c r="AC152" s="48">
        <f t="shared" ca="1" si="115"/>
        <v>2</v>
      </c>
      <c r="AD152" s="48">
        <f t="shared" ca="1" si="115"/>
        <v>2</v>
      </c>
      <c r="AE152" s="48">
        <f t="shared" ca="1" si="115"/>
        <v>3</v>
      </c>
      <c r="AF152" s="48">
        <f t="shared" ca="1" si="115"/>
        <v>3</v>
      </c>
      <c r="AG152" s="48">
        <f t="shared" ca="1" si="115"/>
        <v>3</v>
      </c>
      <c r="AH152" s="48">
        <f t="shared" ca="1" si="115"/>
        <v>2</v>
      </c>
      <c r="AI152" s="48">
        <f t="shared" ca="1" si="115"/>
        <v>2</v>
      </c>
      <c r="AJ152" s="48">
        <f t="shared" ref="AJ152:AS161" ca="1" si="116">MAX(1,IF(SamplesOrEstimateFlag = "Data", INDEX(Samples,RANDBETWEEN(1, TotalCount), 0), RANDBETWEEN(ThroughputLowEstimate,ThroughputHighEstimate)) / RANDBETWEEN(StorySplitRateLowEstimate,StorySplitRateHighEstimate))</f>
        <v>2</v>
      </c>
      <c r="AK152" s="48">
        <f t="shared" ca="1" si="116"/>
        <v>2</v>
      </c>
      <c r="AL152" s="48">
        <f t="shared" ca="1" si="116"/>
        <v>2</v>
      </c>
      <c r="AM152" s="48">
        <f t="shared" ca="1" si="116"/>
        <v>3</v>
      </c>
      <c r="AN152" s="48">
        <f t="shared" ca="1" si="116"/>
        <v>3</v>
      </c>
      <c r="AO152" s="48">
        <f t="shared" ca="1" si="116"/>
        <v>3</v>
      </c>
      <c r="AP152" s="48">
        <f t="shared" ca="1" si="116"/>
        <v>3</v>
      </c>
      <c r="AQ152" s="48">
        <f t="shared" ca="1" si="116"/>
        <v>2</v>
      </c>
      <c r="AR152" s="48">
        <f t="shared" ca="1" si="116"/>
        <v>2</v>
      </c>
      <c r="AS152" s="48">
        <f t="shared" ca="1" si="116"/>
        <v>2</v>
      </c>
      <c r="AT152" s="48">
        <f t="shared" ref="AT152:BC161" ca="1" si="117">MAX(1,IF(SamplesOrEstimateFlag = "Data", INDEX(Samples,RANDBETWEEN(1, TotalCount), 0), RANDBETWEEN(ThroughputLowEstimate,ThroughputHighEstimate)) / RANDBETWEEN(StorySplitRateLowEstimate,StorySplitRateHighEstimate))</f>
        <v>3</v>
      </c>
      <c r="AU152" s="48">
        <f t="shared" ca="1" si="117"/>
        <v>2</v>
      </c>
      <c r="AV152" s="48">
        <f t="shared" ca="1" si="117"/>
        <v>3</v>
      </c>
      <c r="AW152" s="48">
        <f t="shared" ca="1" si="117"/>
        <v>2</v>
      </c>
      <c r="AX152" s="48">
        <f t="shared" ca="1" si="117"/>
        <v>2</v>
      </c>
      <c r="AY152" s="48">
        <f t="shared" ca="1" si="117"/>
        <v>3</v>
      </c>
      <c r="AZ152" s="48">
        <f t="shared" ca="1" si="117"/>
        <v>2</v>
      </c>
      <c r="BA152" s="48">
        <f t="shared" ca="1" si="117"/>
        <v>2</v>
      </c>
      <c r="BB152" s="48">
        <f t="shared" ca="1" si="117"/>
        <v>3</v>
      </c>
      <c r="BC152" s="48">
        <f t="shared" ca="1" si="117"/>
        <v>3</v>
      </c>
      <c r="BD152" s="48">
        <f t="shared" ref="BD152:BO161" ca="1" si="118">MAX(1,IF(SamplesOrEstimateFlag = "Data", INDEX(Samples,RANDBETWEEN(1, TotalCount), 0), RANDBETWEEN(ThroughputLowEstimate,ThroughputHighEstimate)) / RANDBETWEEN(StorySplitRateLowEstimate,StorySplitRateHighEstimate))</f>
        <v>2</v>
      </c>
      <c r="BE152" s="48">
        <f t="shared" ca="1" si="118"/>
        <v>2</v>
      </c>
      <c r="BF152" s="48">
        <f t="shared" ca="1" si="118"/>
        <v>3</v>
      </c>
      <c r="BG152" s="48">
        <f t="shared" ca="1" si="118"/>
        <v>2</v>
      </c>
      <c r="BH152" s="48">
        <f t="shared" ca="1" si="118"/>
        <v>2</v>
      </c>
      <c r="BI152" s="48">
        <f t="shared" ca="1" si="118"/>
        <v>2</v>
      </c>
      <c r="BJ152" s="48">
        <f t="shared" ca="1" si="118"/>
        <v>3</v>
      </c>
      <c r="BK152" s="48">
        <f t="shared" ca="1" si="118"/>
        <v>3</v>
      </c>
      <c r="BL152" s="48">
        <f t="shared" ca="1" si="118"/>
        <v>3</v>
      </c>
      <c r="BM152" s="48">
        <f t="shared" ca="1" si="118"/>
        <v>2</v>
      </c>
      <c r="BN152" s="48">
        <f t="shared" ca="1" si="118"/>
        <v>3</v>
      </c>
      <c r="BO152" s="48">
        <f t="shared" ca="1" si="118"/>
        <v>3</v>
      </c>
    </row>
    <row r="153" spans="1:67" x14ac:dyDescent="0.25">
      <c r="A153" s="48">
        <v>152</v>
      </c>
      <c r="B153" s="48">
        <f t="shared" ca="1" si="91"/>
        <v>18</v>
      </c>
      <c r="C153" s="48">
        <f ca="1">SUM($P153:S153)</f>
        <v>12</v>
      </c>
      <c r="D153" s="48">
        <f t="shared" ca="1" si="92"/>
        <v>23</v>
      </c>
      <c r="E153" s="48">
        <f t="shared" ca="1" si="93"/>
        <v>34</v>
      </c>
      <c r="F153" s="48">
        <f t="shared" ca="1" si="94"/>
        <v>44</v>
      </c>
      <c r="G153" s="48">
        <f t="shared" ca="1" si="95"/>
        <v>53</v>
      </c>
      <c r="H153" s="48">
        <f t="shared" ca="1" si="96"/>
        <v>63</v>
      </c>
      <c r="I153" s="48">
        <f t="shared" ca="1" si="97"/>
        <v>72</v>
      </c>
      <c r="J153" s="48">
        <f t="shared" ca="1" si="98"/>
        <v>82</v>
      </c>
      <c r="K153" s="48">
        <f t="shared" ca="1" si="99"/>
        <v>90</v>
      </c>
      <c r="L153" s="48">
        <f t="shared" ca="1" si="100"/>
        <v>101</v>
      </c>
      <c r="M153" s="48">
        <f t="shared" ca="1" si="101"/>
        <v>110</v>
      </c>
      <c r="N153" s="48">
        <f t="shared" ca="1" si="102"/>
        <v>120</v>
      </c>
      <c r="O153" s="48">
        <f t="shared" ca="1" si="103"/>
        <v>129</v>
      </c>
      <c r="P153" s="48">
        <f t="shared" ca="1" si="114"/>
        <v>3</v>
      </c>
      <c r="Q153" s="48">
        <f t="shared" ca="1" si="114"/>
        <v>3</v>
      </c>
      <c r="R153" s="48">
        <f t="shared" ca="1" si="114"/>
        <v>3</v>
      </c>
      <c r="S153" s="48">
        <f t="shared" ca="1" si="114"/>
        <v>3</v>
      </c>
      <c r="T153" s="48">
        <f t="shared" ca="1" si="114"/>
        <v>3</v>
      </c>
      <c r="U153" s="48">
        <f t="shared" ca="1" si="114"/>
        <v>3</v>
      </c>
      <c r="V153" s="48">
        <f t="shared" ca="1" si="114"/>
        <v>3</v>
      </c>
      <c r="W153" s="48">
        <f t="shared" ca="1" si="114"/>
        <v>2</v>
      </c>
      <c r="X153" s="48">
        <f t="shared" ca="1" si="114"/>
        <v>3</v>
      </c>
      <c r="Y153" s="48">
        <f t="shared" ca="1" si="114"/>
        <v>2</v>
      </c>
      <c r="Z153" s="48">
        <f t="shared" ca="1" si="115"/>
        <v>3</v>
      </c>
      <c r="AA153" s="48">
        <f t="shared" ca="1" si="115"/>
        <v>3</v>
      </c>
      <c r="AB153" s="48">
        <f t="shared" ca="1" si="115"/>
        <v>3</v>
      </c>
      <c r="AC153" s="48">
        <f t="shared" ca="1" si="115"/>
        <v>3</v>
      </c>
      <c r="AD153" s="48">
        <f t="shared" ca="1" si="115"/>
        <v>2</v>
      </c>
      <c r="AE153" s="48">
        <f t="shared" ca="1" si="115"/>
        <v>2</v>
      </c>
      <c r="AF153" s="48">
        <f t="shared" ca="1" si="115"/>
        <v>3</v>
      </c>
      <c r="AG153" s="48">
        <f t="shared" ca="1" si="115"/>
        <v>2</v>
      </c>
      <c r="AH153" s="48">
        <f t="shared" ca="1" si="115"/>
        <v>2</v>
      </c>
      <c r="AI153" s="48">
        <f t="shared" ca="1" si="115"/>
        <v>2</v>
      </c>
      <c r="AJ153" s="48">
        <f t="shared" ca="1" si="116"/>
        <v>2</v>
      </c>
      <c r="AK153" s="48">
        <f t="shared" ca="1" si="116"/>
        <v>3</v>
      </c>
      <c r="AL153" s="48">
        <f t="shared" ca="1" si="116"/>
        <v>3</v>
      </c>
      <c r="AM153" s="48">
        <f t="shared" ca="1" si="116"/>
        <v>2</v>
      </c>
      <c r="AN153" s="48">
        <f t="shared" ca="1" si="116"/>
        <v>2</v>
      </c>
      <c r="AO153" s="48">
        <f t="shared" ca="1" si="116"/>
        <v>2</v>
      </c>
      <c r="AP153" s="48">
        <f t="shared" ca="1" si="116"/>
        <v>3</v>
      </c>
      <c r="AQ153" s="48">
        <f t="shared" ca="1" si="116"/>
        <v>2</v>
      </c>
      <c r="AR153" s="48">
        <f t="shared" ca="1" si="116"/>
        <v>3</v>
      </c>
      <c r="AS153" s="48">
        <f t="shared" ca="1" si="116"/>
        <v>2</v>
      </c>
      <c r="AT153" s="48">
        <f t="shared" ca="1" si="117"/>
        <v>2</v>
      </c>
      <c r="AU153" s="48">
        <f t="shared" ca="1" si="117"/>
        <v>3</v>
      </c>
      <c r="AV153" s="48">
        <f t="shared" ca="1" si="117"/>
        <v>2</v>
      </c>
      <c r="AW153" s="48">
        <f t="shared" ca="1" si="117"/>
        <v>2</v>
      </c>
      <c r="AX153" s="48">
        <f t="shared" ca="1" si="117"/>
        <v>2</v>
      </c>
      <c r="AY153" s="48">
        <f t="shared" ca="1" si="117"/>
        <v>2</v>
      </c>
      <c r="AZ153" s="48">
        <f t="shared" ca="1" si="117"/>
        <v>3</v>
      </c>
      <c r="BA153" s="48">
        <f t="shared" ca="1" si="117"/>
        <v>2</v>
      </c>
      <c r="BB153" s="48">
        <f t="shared" ca="1" si="117"/>
        <v>3</v>
      </c>
      <c r="BC153" s="48">
        <f t="shared" ca="1" si="117"/>
        <v>3</v>
      </c>
      <c r="BD153" s="48">
        <f t="shared" ca="1" si="118"/>
        <v>2</v>
      </c>
      <c r="BE153" s="48">
        <f t="shared" ca="1" si="118"/>
        <v>2</v>
      </c>
      <c r="BF153" s="48">
        <f t="shared" ca="1" si="118"/>
        <v>3</v>
      </c>
      <c r="BG153" s="48">
        <f t="shared" ca="1" si="118"/>
        <v>2</v>
      </c>
      <c r="BH153" s="48">
        <f t="shared" ca="1" si="118"/>
        <v>3</v>
      </c>
      <c r="BI153" s="48">
        <f t="shared" ca="1" si="118"/>
        <v>2</v>
      </c>
      <c r="BJ153" s="48">
        <f t="shared" ca="1" si="118"/>
        <v>3</v>
      </c>
      <c r="BK153" s="48">
        <f t="shared" ca="1" si="118"/>
        <v>2</v>
      </c>
      <c r="BL153" s="48">
        <f t="shared" ca="1" si="118"/>
        <v>2</v>
      </c>
      <c r="BM153" s="48">
        <f t="shared" ca="1" si="118"/>
        <v>2</v>
      </c>
      <c r="BN153" s="48">
        <f t="shared" ca="1" si="118"/>
        <v>2</v>
      </c>
      <c r="BO153" s="48">
        <f t="shared" ca="1" si="118"/>
        <v>3</v>
      </c>
    </row>
    <row r="154" spans="1:67" x14ac:dyDescent="0.25">
      <c r="A154" s="48">
        <v>153</v>
      </c>
      <c r="B154" s="48">
        <f t="shared" ca="1" si="91"/>
        <v>16</v>
      </c>
      <c r="C154" s="48">
        <f ca="1">SUM($P154:S154)</f>
        <v>10</v>
      </c>
      <c r="D154" s="48">
        <f t="shared" ca="1" si="92"/>
        <v>20</v>
      </c>
      <c r="E154" s="48">
        <f t="shared" ca="1" si="93"/>
        <v>32</v>
      </c>
      <c r="F154" s="48">
        <f t="shared" ca="1" si="94"/>
        <v>43</v>
      </c>
      <c r="G154" s="48">
        <f t="shared" ca="1" si="95"/>
        <v>54</v>
      </c>
      <c r="H154" s="48">
        <f t="shared" ca="1" si="96"/>
        <v>64</v>
      </c>
      <c r="I154" s="48">
        <f t="shared" ca="1" si="97"/>
        <v>75</v>
      </c>
      <c r="J154" s="48">
        <f t="shared" ca="1" si="98"/>
        <v>85</v>
      </c>
      <c r="K154" s="48">
        <f t="shared" ca="1" si="99"/>
        <v>94</v>
      </c>
      <c r="L154" s="48">
        <f t="shared" ca="1" si="100"/>
        <v>102</v>
      </c>
      <c r="M154" s="48">
        <f t="shared" ca="1" si="101"/>
        <v>111</v>
      </c>
      <c r="N154" s="48">
        <f t="shared" ca="1" si="102"/>
        <v>121</v>
      </c>
      <c r="O154" s="48">
        <f t="shared" ca="1" si="103"/>
        <v>130</v>
      </c>
      <c r="P154" s="48">
        <f t="shared" ca="1" si="114"/>
        <v>2</v>
      </c>
      <c r="Q154" s="48">
        <f t="shared" ca="1" si="114"/>
        <v>2</v>
      </c>
      <c r="R154" s="48">
        <f t="shared" ca="1" si="114"/>
        <v>3</v>
      </c>
      <c r="S154" s="48">
        <f t="shared" ca="1" si="114"/>
        <v>3</v>
      </c>
      <c r="T154" s="48">
        <f t="shared" ca="1" si="114"/>
        <v>3</v>
      </c>
      <c r="U154" s="48">
        <f t="shared" ca="1" si="114"/>
        <v>3</v>
      </c>
      <c r="V154" s="48">
        <f t="shared" ca="1" si="114"/>
        <v>2</v>
      </c>
      <c r="W154" s="48">
        <f t="shared" ca="1" si="114"/>
        <v>2</v>
      </c>
      <c r="X154" s="48">
        <f t="shared" ca="1" si="114"/>
        <v>3</v>
      </c>
      <c r="Y154" s="48">
        <f t="shared" ca="1" si="114"/>
        <v>3</v>
      </c>
      <c r="Z154" s="48">
        <f t="shared" ca="1" si="115"/>
        <v>3</v>
      </c>
      <c r="AA154" s="48">
        <f t="shared" ca="1" si="115"/>
        <v>3</v>
      </c>
      <c r="AB154" s="48">
        <f t="shared" ca="1" si="115"/>
        <v>2</v>
      </c>
      <c r="AC154" s="48">
        <f t="shared" ca="1" si="115"/>
        <v>3</v>
      </c>
      <c r="AD154" s="48">
        <f t="shared" ca="1" si="115"/>
        <v>3</v>
      </c>
      <c r="AE154" s="48">
        <f t="shared" ca="1" si="115"/>
        <v>3</v>
      </c>
      <c r="AF154" s="48">
        <f t="shared" ca="1" si="115"/>
        <v>3</v>
      </c>
      <c r="AG154" s="48">
        <f t="shared" ca="1" si="115"/>
        <v>3</v>
      </c>
      <c r="AH154" s="48">
        <f t="shared" ca="1" si="115"/>
        <v>3</v>
      </c>
      <c r="AI154" s="48">
        <f t="shared" ca="1" si="115"/>
        <v>2</v>
      </c>
      <c r="AJ154" s="48">
        <f t="shared" ca="1" si="116"/>
        <v>3</v>
      </c>
      <c r="AK154" s="48">
        <f t="shared" ca="1" si="116"/>
        <v>2</v>
      </c>
      <c r="AL154" s="48">
        <f t="shared" ca="1" si="116"/>
        <v>2</v>
      </c>
      <c r="AM154" s="48">
        <f t="shared" ca="1" si="116"/>
        <v>3</v>
      </c>
      <c r="AN154" s="48">
        <f t="shared" ca="1" si="116"/>
        <v>2</v>
      </c>
      <c r="AO154" s="48">
        <f t="shared" ca="1" si="116"/>
        <v>3</v>
      </c>
      <c r="AP154" s="48">
        <f t="shared" ca="1" si="116"/>
        <v>3</v>
      </c>
      <c r="AQ154" s="48">
        <f t="shared" ca="1" si="116"/>
        <v>3</v>
      </c>
      <c r="AR154" s="48">
        <f t="shared" ca="1" si="116"/>
        <v>3</v>
      </c>
      <c r="AS154" s="48">
        <f t="shared" ca="1" si="116"/>
        <v>2</v>
      </c>
      <c r="AT154" s="48">
        <f t="shared" ca="1" si="117"/>
        <v>3</v>
      </c>
      <c r="AU154" s="48">
        <f t="shared" ca="1" si="117"/>
        <v>2</v>
      </c>
      <c r="AV154" s="48">
        <f t="shared" ca="1" si="117"/>
        <v>2</v>
      </c>
      <c r="AW154" s="48">
        <f t="shared" ca="1" si="117"/>
        <v>2</v>
      </c>
      <c r="AX154" s="48">
        <f t="shared" ca="1" si="117"/>
        <v>2</v>
      </c>
      <c r="AY154" s="48">
        <f t="shared" ca="1" si="117"/>
        <v>3</v>
      </c>
      <c r="AZ154" s="48">
        <f t="shared" ca="1" si="117"/>
        <v>2</v>
      </c>
      <c r="BA154" s="48">
        <f t="shared" ca="1" si="117"/>
        <v>2</v>
      </c>
      <c r="BB154" s="48">
        <f t="shared" ca="1" si="117"/>
        <v>2</v>
      </c>
      <c r="BC154" s="48">
        <f t="shared" ca="1" si="117"/>
        <v>2</v>
      </c>
      <c r="BD154" s="48">
        <f t="shared" ca="1" si="118"/>
        <v>3</v>
      </c>
      <c r="BE154" s="48">
        <f t="shared" ca="1" si="118"/>
        <v>2</v>
      </c>
      <c r="BF154" s="48">
        <f t="shared" ca="1" si="118"/>
        <v>2</v>
      </c>
      <c r="BG154" s="48">
        <f t="shared" ca="1" si="118"/>
        <v>2</v>
      </c>
      <c r="BH154" s="48">
        <f t="shared" ca="1" si="118"/>
        <v>2</v>
      </c>
      <c r="BI154" s="48">
        <f t="shared" ca="1" si="118"/>
        <v>3</v>
      </c>
      <c r="BJ154" s="48">
        <f t="shared" ca="1" si="118"/>
        <v>3</v>
      </c>
      <c r="BK154" s="48">
        <f t="shared" ca="1" si="118"/>
        <v>2</v>
      </c>
      <c r="BL154" s="48">
        <f t="shared" ca="1" si="118"/>
        <v>2</v>
      </c>
      <c r="BM154" s="48">
        <f t="shared" ca="1" si="118"/>
        <v>3</v>
      </c>
      <c r="BN154" s="48">
        <f t="shared" ca="1" si="118"/>
        <v>2</v>
      </c>
      <c r="BO154" s="48">
        <f t="shared" ca="1" si="118"/>
        <v>2</v>
      </c>
    </row>
    <row r="155" spans="1:67" x14ac:dyDescent="0.25">
      <c r="A155" s="48">
        <v>154</v>
      </c>
      <c r="B155" s="48">
        <f t="shared" ca="1" si="91"/>
        <v>12</v>
      </c>
      <c r="C155" s="48">
        <f ca="1">SUM($P155:S155)</f>
        <v>8</v>
      </c>
      <c r="D155" s="48">
        <f t="shared" ca="1" si="92"/>
        <v>17</v>
      </c>
      <c r="E155" s="48">
        <f t="shared" ca="1" si="93"/>
        <v>27</v>
      </c>
      <c r="F155" s="48">
        <f t="shared" ca="1" si="94"/>
        <v>38</v>
      </c>
      <c r="G155" s="48">
        <f t="shared" ca="1" si="95"/>
        <v>49</v>
      </c>
      <c r="H155" s="48">
        <f t="shared" ca="1" si="96"/>
        <v>59</v>
      </c>
      <c r="I155" s="48">
        <f t="shared" ca="1" si="97"/>
        <v>70</v>
      </c>
      <c r="J155" s="48">
        <f t="shared" ca="1" si="98"/>
        <v>80</v>
      </c>
      <c r="K155" s="48">
        <f t="shared" ca="1" si="99"/>
        <v>91</v>
      </c>
      <c r="L155" s="48">
        <f t="shared" ca="1" si="100"/>
        <v>103</v>
      </c>
      <c r="M155" s="48">
        <f t="shared" ca="1" si="101"/>
        <v>114</v>
      </c>
      <c r="N155" s="48">
        <f t="shared" ca="1" si="102"/>
        <v>122</v>
      </c>
      <c r="O155" s="48">
        <f t="shared" ca="1" si="103"/>
        <v>132</v>
      </c>
      <c r="P155" s="48">
        <f t="shared" ca="1" si="114"/>
        <v>2</v>
      </c>
      <c r="Q155" s="48">
        <f t="shared" ca="1" si="114"/>
        <v>2</v>
      </c>
      <c r="R155" s="48">
        <f t="shared" ca="1" si="114"/>
        <v>2</v>
      </c>
      <c r="S155" s="48">
        <f t="shared" ca="1" si="114"/>
        <v>2</v>
      </c>
      <c r="T155" s="48">
        <f t="shared" ca="1" si="114"/>
        <v>2</v>
      </c>
      <c r="U155" s="48">
        <f t="shared" ca="1" si="114"/>
        <v>2</v>
      </c>
      <c r="V155" s="48">
        <f t="shared" ca="1" si="114"/>
        <v>3</v>
      </c>
      <c r="W155" s="48">
        <f t="shared" ca="1" si="114"/>
        <v>2</v>
      </c>
      <c r="X155" s="48">
        <f t="shared" ca="1" si="114"/>
        <v>2</v>
      </c>
      <c r="Y155" s="48">
        <f t="shared" ca="1" si="114"/>
        <v>2</v>
      </c>
      <c r="Z155" s="48">
        <f t="shared" ca="1" si="115"/>
        <v>3</v>
      </c>
      <c r="AA155" s="48">
        <f t="shared" ca="1" si="115"/>
        <v>3</v>
      </c>
      <c r="AB155" s="48">
        <f t="shared" ca="1" si="115"/>
        <v>3</v>
      </c>
      <c r="AC155" s="48">
        <f t="shared" ca="1" si="115"/>
        <v>3</v>
      </c>
      <c r="AD155" s="48">
        <f t="shared" ca="1" si="115"/>
        <v>2</v>
      </c>
      <c r="AE155" s="48">
        <f t="shared" ca="1" si="115"/>
        <v>3</v>
      </c>
      <c r="AF155" s="48">
        <f t="shared" ca="1" si="115"/>
        <v>3</v>
      </c>
      <c r="AG155" s="48">
        <f t="shared" ca="1" si="115"/>
        <v>3</v>
      </c>
      <c r="AH155" s="48">
        <f t="shared" ca="1" si="115"/>
        <v>2</v>
      </c>
      <c r="AI155" s="48">
        <f t="shared" ca="1" si="115"/>
        <v>3</v>
      </c>
      <c r="AJ155" s="48">
        <f t="shared" ca="1" si="116"/>
        <v>2</v>
      </c>
      <c r="AK155" s="48">
        <f t="shared" ca="1" si="116"/>
        <v>3</v>
      </c>
      <c r="AL155" s="48">
        <f t="shared" ca="1" si="116"/>
        <v>2</v>
      </c>
      <c r="AM155" s="48">
        <f t="shared" ca="1" si="116"/>
        <v>3</v>
      </c>
      <c r="AN155" s="48">
        <f t="shared" ca="1" si="116"/>
        <v>3</v>
      </c>
      <c r="AO155" s="48">
        <f t="shared" ca="1" si="116"/>
        <v>2</v>
      </c>
      <c r="AP155" s="48">
        <f t="shared" ca="1" si="116"/>
        <v>3</v>
      </c>
      <c r="AQ155" s="48">
        <f t="shared" ca="1" si="116"/>
        <v>3</v>
      </c>
      <c r="AR155" s="48">
        <f t="shared" ca="1" si="116"/>
        <v>3</v>
      </c>
      <c r="AS155" s="48">
        <f t="shared" ca="1" si="116"/>
        <v>3</v>
      </c>
      <c r="AT155" s="48">
        <f t="shared" ca="1" si="117"/>
        <v>2</v>
      </c>
      <c r="AU155" s="48">
        <f t="shared" ca="1" si="117"/>
        <v>2</v>
      </c>
      <c r="AV155" s="48">
        <f t="shared" ca="1" si="117"/>
        <v>3</v>
      </c>
      <c r="AW155" s="48">
        <f t="shared" ca="1" si="117"/>
        <v>3</v>
      </c>
      <c r="AX155" s="48">
        <f t="shared" ca="1" si="117"/>
        <v>2</v>
      </c>
      <c r="AY155" s="48">
        <f t="shared" ca="1" si="117"/>
        <v>3</v>
      </c>
      <c r="AZ155" s="48">
        <f t="shared" ca="1" si="117"/>
        <v>3</v>
      </c>
      <c r="BA155" s="48">
        <f t="shared" ca="1" si="117"/>
        <v>3</v>
      </c>
      <c r="BB155" s="48">
        <f t="shared" ca="1" si="117"/>
        <v>3</v>
      </c>
      <c r="BC155" s="48">
        <f t="shared" ca="1" si="117"/>
        <v>3</v>
      </c>
      <c r="BD155" s="48">
        <f t="shared" ca="1" si="118"/>
        <v>3</v>
      </c>
      <c r="BE155" s="48">
        <f t="shared" ca="1" si="118"/>
        <v>3</v>
      </c>
      <c r="BF155" s="48">
        <f t="shared" ca="1" si="118"/>
        <v>2</v>
      </c>
      <c r="BG155" s="48">
        <f t="shared" ca="1" si="118"/>
        <v>3</v>
      </c>
      <c r="BH155" s="48">
        <f t="shared" ca="1" si="118"/>
        <v>2</v>
      </c>
      <c r="BI155" s="48">
        <f t="shared" ca="1" si="118"/>
        <v>2</v>
      </c>
      <c r="BJ155" s="48">
        <f t="shared" ca="1" si="118"/>
        <v>2</v>
      </c>
      <c r="BK155" s="48">
        <f t="shared" ca="1" si="118"/>
        <v>2</v>
      </c>
      <c r="BL155" s="48">
        <f t="shared" ca="1" si="118"/>
        <v>3</v>
      </c>
      <c r="BM155" s="48">
        <f t="shared" ca="1" si="118"/>
        <v>3</v>
      </c>
      <c r="BN155" s="48">
        <f t="shared" ca="1" si="118"/>
        <v>2</v>
      </c>
      <c r="BO155" s="48">
        <f t="shared" ca="1" si="118"/>
        <v>2</v>
      </c>
    </row>
    <row r="156" spans="1:67" x14ac:dyDescent="0.25">
      <c r="A156" s="48">
        <v>155</v>
      </c>
      <c r="B156" s="48">
        <f t="shared" ca="1" si="91"/>
        <v>13</v>
      </c>
      <c r="C156" s="48">
        <f ca="1">SUM($P156:S156)</f>
        <v>8</v>
      </c>
      <c r="D156" s="48">
        <f t="shared" ca="1" si="92"/>
        <v>18</v>
      </c>
      <c r="E156" s="48">
        <f t="shared" ca="1" si="93"/>
        <v>27</v>
      </c>
      <c r="F156" s="48">
        <f t="shared" ca="1" si="94"/>
        <v>39</v>
      </c>
      <c r="G156" s="48">
        <f t="shared" ca="1" si="95"/>
        <v>49</v>
      </c>
      <c r="H156" s="48">
        <f t="shared" ca="1" si="96"/>
        <v>58</v>
      </c>
      <c r="I156" s="48">
        <f t="shared" ca="1" si="97"/>
        <v>69</v>
      </c>
      <c r="J156" s="48">
        <f t="shared" ca="1" si="98"/>
        <v>80</v>
      </c>
      <c r="K156" s="48">
        <f t="shared" ca="1" si="99"/>
        <v>91</v>
      </c>
      <c r="L156" s="48">
        <f t="shared" ca="1" si="100"/>
        <v>101</v>
      </c>
      <c r="M156" s="48">
        <f t="shared" ca="1" si="101"/>
        <v>110</v>
      </c>
      <c r="N156" s="48">
        <f t="shared" ca="1" si="102"/>
        <v>120</v>
      </c>
      <c r="O156" s="48">
        <f t="shared" ca="1" si="103"/>
        <v>130</v>
      </c>
      <c r="P156" s="48">
        <f t="shared" ca="1" si="114"/>
        <v>2</v>
      </c>
      <c r="Q156" s="48">
        <f t="shared" ca="1" si="114"/>
        <v>2</v>
      </c>
      <c r="R156" s="48">
        <f t="shared" ca="1" si="114"/>
        <v>2</v>
      </c>
      <c r="S156" s="48">
        <f t="shared" ca="1" si="114"/>
        <v>2</v>
      </c>
      <c r="T156" s="48">
        <f t="shared" ca="1" si="114"/>
        <v>2</v>
      </c>
      <c r="U156" s="48">
        <f t="shared" ca="1" si="114"/>
        <v>3</v>
      </c>
      <c r="V156" s="48">
        <f t="shared" ca="1" si="114"/>
        <v>2</v>
      </c>
      <c r="W156" s="48">
        <f t="shared" ca="1" si="114"/>
        <v>3</v>
      </c>
      <c r="X156" s="48">
        <f t="shared" ca="1" si="114"/>
        <v>2</v>
      </c>
      <c r="Y156" s="48">
        <f t="shared" ca="1" si="114"/>
        <v>3</v>
      </c>
      <c r="Z156" s="48">
        <f t="shared" ca="1" si="115"/>
        <v>2</v>
      </c>
      <c r="AA156" s="48">
        <f t="shared" ca="1" si="115"/>
        <v>2</v>
      </c>
      <c r="AB156" s="48">
        <f t="shared" ca="1" si="115"/>
        <v>3</v>
      </c>
      <c r="AC156" s="48">
        <f t="shared" ca="1" si="115"/>
        <v>3</v>
      </c>
      <c r="AD156" s="48">
        <f t="shared" ca="1" si="115"/>
        <v>3</v>
      </c>
      <c r="AE156" s="48">
        <f t="shared" ca="1" si="115"/>
        <v>3</v>
      </c>
      <c r="AF156" s="48">
        <f t="shared" ca="1" si="115"/>
        <v>2</v>
      </c>
      <c r="AG156" s="48">
        <f t="shared" ca="1" si="115"/>
        <v>3</v>
      </c>
      <c r="AH156" s="48">
        <f t="shared" ca="1" si="115"/>
        <v>2</v>
      </c>
      <c r="AI156" s="48">
        <f t="shared" ca="1" si="115"/>
        <v>3</v>
      </c>
      <c r="AJ156" s="48">
        <f t="shared" ca="1" si="116"/>
        <v>2</v>
      </c>
      <c r="AK156" s="48">
        <f t="shared" ca="1" si="116"/>
        <v>2</v>
      </c>
      <c r="AL156" s="48">
        <f t="shared" ca="1" si="116"/>
        <v>2</v>
      </c>
      <c r="AM156" s="48">
        <f t="shared" ca="1" si="116"/>
        <v>3</v>
      </c>
      <c r="AN156" s="48">
        <f t="shared" ca="1" si="116"/>
        <v>3</v>
      </c>
      <c r="AO156" s="48">
        <f t="shared" ca="1" si="116"/>
        <v>2</v>
      </c>
      <c r="AP156" s="48">
        <f t="shared" ca="1" si="116"/>
        <v>3</v>
      </c>
      <c r="AQ156" s="48">
        <f t="shared" ca="1" si="116"/>
        <v>3</v>
      </c>
      <c r="AR156" s="48">
        <f t="shared" ca="1" si="116"/>
        <v>2</v>
      </c>
      <c r="AS156" s="48">
        <f t="shared" ca="1" si="116"/>
        <v>3</v>
      </c>
      <c r="AT156" s="48">
        <f t="shared" ca="1" si="117"/>
        <v>3</v>
      </c>
      <c r="AU156" s="48">
        <f t="shared" ca="1" si="117"/>
        <v>3</v>
      </c>
      <c r="AV156" s="48">
        <f t="shared" ca="1" si="117"/>
        <v>2</v>
      </c>
      <c r="AW156" s="48">
        <f t="shared" ca="1" si="117"/>
        <v>3</v>
      </c>
      <c r="AX156" s="48">
        <f t="shared" ca="1" si="117"/>
        <v>3</v>
      </c>
      <c r="AY156" s="48">
        <f t="shared" ca="1" si="117"/>
        <v>3</v>
      </c>
      <c r="AZ156" s="48">
        <f t="shared" ca="1" si="117"/>
        <v>3</v>
      </c>
      <c r="BA156" s="48">
        <f t="shared" ca="1" si="117"/>
        <v>3</v>
      </c>
      <c r="BB156" s="48">
        <f t="shared" ca="1" si="117"/>
        <v>2</v>
      </c>
      <c r="BC156" s="48">
        <f t="shared" ca="1" si="117"/>
        <v>2</v>
      </c>
      <c r="BD156" s="48">
        <f t="shared" ca="1" si="118"/>
        <v>2</v>
      </c>
      <c r="BE156" s="48">
        <f t="shared" ca="1" si="118"/>
        <v>3</v>
      </c>
      <c r="BF156" s="48">
        <f t="shared" ca="1" si="118"/>
        <v>2</v>
      </c>
      <c r="BG156" s="48">
        <f t="shared" ca="1" si="118"/>
        <v>2</v>
      </c>
      <c r="BH156" s="48">
        <f t="shared" ca="1" si="118"/>
        <v>2</v>
      </c>
      <c r="BI156" s="48">
        <f t="shared" ca="1" si="118"/>
        <v>3</v>
      </c>
      <c r="BJ156" s="48">
        <f t="shared" ca="1" si="118"/>
        <v>2</v>
      </c>
      <c r="BK156" s="48">
        <f t="shared" ca="1" si="118"/>
        <v>3</v>
      </c>
      <c r="BL156" s="48">
        <f t="shared" ca="1" si="118"/>
        <v>2</v>
      </c>
      <c r="BM156" s="48">
        <f t="shared" ca="1" si="118"/>
        <v>3</v>
      </c>
      <c r="BN156" s="48">
        <f t="shared" ca="1" si="118"/>
        <v>3</v>
      </c>
      <c r="BO156" s="48">
        <f t="shared" ca="1" si="118"/>
        <v>2</v>
      </c>
    </row>
    <row r="157" spans="1:67" x14ac:dyDescent="0.25">
      <c r="A157" s="48">
        <v>156</v>
      </c>
      <c r="B157" s="48">
        <f t="shared" ca="1" si="91"/>
        <v>15</v>
      </c>
      <c r="C157" s="48">
        <f ca="1">SUM($P157:S157)</f>
        <v>10</v>
      </c>
      <c r="D157" s="48">
        <f t="shared" ca="1" si="92"/>
        <v>20</v>
      </c>
      <c r="E157" s="48">
        <f t="shared" ca="1" si="93"/>
        <v>29</v>
      </c>
      <c r="F157" s="48">
        <f t="shared" ca="1" si="94"/>
        <v>38</v>
      </c>
      <c r="G157" s="48">
        <f t="shared" ca="1" si="95"/>
        <v>49</v>
      </c>
      <c r="H157" s="48">
        <f t="shared" ca="1" si="96"/>
        <v>59</v>
      </c>
      <c r="I157" s="48">
        <f t="shared" ca="1" si="97"/>
        <v>69</v>
      </c>
      <c r="J157" s="48">
        <f t="shared" ca="1" si="98"/>
        <v>79</v>
      </c>
      <c r="K157" s="48">
        <f t="shared" ca="1" si="99"/>
        <v>90</v>
      </c>
      <c r="L157" s="48">
        <f t="shared" ca="1" si="100"/>
        <v>101</v>
      </c>
      <c r="M157" s="48">
        <f t="shared" ca="1" si="101"/>
        <v>111</v>
      </c>
      <c r="N157" s="48">
        <f t="shared" ca="1" si="102"/>
        <v>120</v>
      </c>
      <c r="O157" s="48">
        <f t="shared" ca="1" si="103"/>
        <v>129</v>
      </c>
      <c r="P157" s="48">
        <f t="shared" ca="1" si="114"/>
        <v>3</v>
      </c>
      <c r="Q157" s="48">
        <f t="shared" ca="1" si="114"/>
        <v>2</v>
      </c>
      <c r="R157" s="48">
        <f t="shared" ca="1" si="114"/>
        <v>2</v>
      </c>
      <c r="S157" s="48">
        <f t="shared" ca="1" si="114"/>
        <v>3</v>
      </c>
      <c r="T157" s="48">
        <f t="shared" ca="1" si="114"/>
        <v>3</v>
      </c>
      <c r="U157" s="48">
        <f t="shared" ca="1" si="114"/>
        <v>2</v>
      </c>
      <c r="V157" s="48">
        <f t="shared" ca="1" si="114"/>
        <v>2</v>
      </c>
      <c r="W157" s="48">
        <f t="shared" ca="1" si="114"/>
        <v>3</v>
      </c>
      <c r="X157" s="48">
        <f t="shared" ca="1" si="114"/>
        <v>2</v>
      </c>
      <c r="Y157" s="48">
        <f t="shared" ca="1" si="114"/>
        <v>2</v>
      </c>
      <c r="Z157" s="48">
        <f t="shared" ca="1" si="115"/>
        <v>2</v>
      </c>
      <c r="AA157" s="48">
        <f t="shared" ca="1" si="115"/>
        <v>3</v>
      </c>
      <c r="AB157" s="48">
        <f t="shared" ca="1" si="115"/>
        <v>2</v>
      </c>
      <c r="AC157" s="48">
        <f t="shared" ca="1" si="115"/>
        <v>2</v>
      </c>
      <c r="AD157" s="48">
        <f t="shared" ca="1" si="115"/>
        <v>2</v>
      </c>
      <c r="AE157" s="48">
        <f t="shared" ca="1" si="115"/>
        <v>3</v>
      </c>
      <c r="AF157" s="48">
        <f t="shared" ca="1" si="115"/>
        <v>3</v>
      </c>
      <c r="AG157" s="48">
        <f t="shared" ca="1" si="115"/>
        <v>3</v>
      </c>
      <c r="AH157" s="48">
        <f t="shared" ca="1" si="115"/>
        <v>2</v>
      </c>
      <c r="AI157" s="48">
        <f t="shared" ca="1" si="115"/>
        <v>3</v>
      </c>
      <c r="AJ157" s="48">
        <f t="shared" ca="1" si="116"/>
        <v>2</v>
      </c>
      <c r="AK157" s="48">
        <f t="shared" ca="1" si="116"/>
        <v>2</v>
      </c>
      <c r="AL157" s="48">
        <f t="shared" ca="1" si="116"/>
        <v>3</v>
      </c>
      <c r="AM157" s="48">
        <f t="shared" ca="1" si="116"/>
        <v>3</v>
      </c>
      <c r="AN157" s="48">
        <f t="shared" ca="1" si="116"/>
        <v>3</v>
      </c>
      <c r="AO157" s="48">
        <f t="shared" ca="1" si="116"/>
        <v>2</v>
      </c>
      <c r="AP157" s="48">
        <f t="shared" ca="1" si="116"/>
        <v>2</v>
      </c>
      <c r="AQ157" s="48">
        <f t="shared" ca="1" si="116"/>
        <v>3</v>
      </c>
      <c r="AR157" s="48">
        <f t="shared" ca="1" si="116"/>
        <v>3</v>
      </c>
      <c r="AS157" s="48">
        <f t="shared" ca="1" si="116"/>
        <v>2</v>
      </c>
      <c r="AT157" s="48">
        <f t="shared" ca="1" si="117"/>
        <v>3</v>
      </c>
      <c r="AU157" s="48">
        <f t="shared" ca="1" si="117"/>
        <v>2</v>
      </c>
      <c r="AV157" s="48">
        <f t="shared" ca="1" si="117"/>
        <v>3</v>
      </c>
      <c r="AW157" s="48">
        <f t="shared" ca="1" si="117"/>
        <v>3</v>
      </c>
      <c r="AX157" s="48">
        <f t="shared" ca="1" si="117"/>
        <v>2</v>
      </c>
      <c r="AY157" s="48">
        <f t="shared" ca="1" si="117"/>
        <v>3</v>
      </c>
      <c r="AZ157" s="48">
        <f t="shared" ca="1" si="117"/>
        <v>3</v>
      </c>
      <c r="BA157" s="48">
        <f t="shared" ca="1" si="117"/>
        <v>3</v>
      </c>
      <c r="BB157" s="48">
        <f t="shared" ca="1" si="117"/>
        <v>3</v>
      </c>
      <c r="BC157" s="48">
        <f t="shared" ca="1" si="117"/>
        <v>2</v>
      </c>
      <c r="BD157" s="48">
        <f t="shared" ca="1" si="118"/>
        <v>2</v>
      </c>
      <c r="BE157" s="48">
        <f t="shared" ca="1" si="118"/>
        <v>2</v>
      </c>
      <c r="BF157" s="48">
        <f t="shared" ca="1" si="118"/>
        <v>3</v>
      </c>
      <c r="BG157" s="48">
        <f t="shared" ca="1" si="118"/>
        <v>3</v>
      </c>
      <c r="BH157" s="48">
        <f t="shared" ca="1" si="118"/>
        <v>2</v>
      </c>
      <c r="BI157" s="48">
        <f t="shared" ca="1" si="118"/>
        <v>2</v>
      </c>
      <c r="BJ157" s="48">
        <f t="shared" ca="1" si="118"/>
        <v>3</v>
      </c>
      <c r="BK157" s="48">
        <f t="shared" ca="1" si="118"/>
        <v>2</v>
      </c>
      <c r="BL157" s="48">
        <f t="shared" ca="1" si="118"/>
        <v>2</v>
      </c>
      <c r="BM157" s="48">
        <f t="shared" ca="1" si="118"/>
        <v>3</v>
      </c>
      <c r="BN157" s="48">
        <f t="shared" ca="1" si="118"/>
        <v>2</v>
      </c>
      <c r="BO157" s="48">
        <f t="shared" ca="1" si="118"/>
        <v>2</v>
      </c>
    </row>
    <row r="158" spans="1:67" x14ac:dyDescent="0.25">
      <c r="A158" s="48">
        <v>157</v>
      </c>
      <c r="B158" s="48">
        <f t="shared" ca="1" si="91"/>
        <v>15</v>
      </c>
      <c r="C158" s="48">
        <f ca="1">SUM($P158:S158)</f>
        <v>10</v>
      </c>
      <c r="D158" s="48">
        <f t="shared" ca="1" si="92"/>
        <v>20</v>
      </c>
      <c r="E158" s="48">
        <f t="shared" ca="1" si="93"/>
        <v>30</v>
      </c>
      <c r="F158" s="48">
        <f t="shared" ca="1" si="94"/>
        <v>40</v>
      </c>
      <c r="G158" s="48">
        <f t="shared" ca="1" si="95"/>
        <v>49</v>
      </c>
      <c r="H158" s="48">
        <f t="shared" ca="1" si="96"/>
        <v>59</v>
      </c>
      <c r="I158" s="48">
        <f t="shared" ca="1" si="97"/>
        <v>69</v>
      </c>
      <c r="J158" s="48">
        <f t="shared" ca="1" si="98"/>
        <v>79</v>
      </c>
      <c r="K158" s="48">
        <f t="shared" ca="1" si="99"/>
        <v>88</v>
      </c>
      <c r="L158" s="48">
        <f t="shared" ca="1" si="100"/>
        <v>97</v>
      </c>
      <c r="M158" s="48">
        <f t="shared" ca="1" si="101"/>
        <v>107</v>
      </c>
      <c r="N158" s="48">
        <f t="shared" ca="1" si="102"/>
        <v>116</v>
      </c>
      <c r="O158" s="48">
        <f t="shared" ca="1" si="103"/>
        <v>126</v>
      </c>
      <c r="P158" s="48">
        <f t="shared" ca="1" si="114"/>
        <v>2</v>
      </c>
      <c r="Q158" s="48">
        <f t="shared" ca="1" si="114"/>
        <v>2</v>
      </c>
      <c r="R158" s="48">
        <f t="shared" ca="1" si="114"/>
        <v>3</v>
      </c>
      <c r="S158" s="48">
        <f t="shared" ca="1" si="114"/>
        <v>3</v>
      </c>
      <c r="T158" s="48">
        <f t="shared" ca="1" si="114"/>
        <v>3</v>
      </c>
      <c r="U158" s="48">
        <f t="shared" ca="1" si="114"/>
        <v>2</v>
      </c>
      <c r="V158" s="48">
        <f t="shared" ca="1" si="114"/>
        <v>3</v>
      </c>
      <c r="W158" s="48">
        <f t="shared" ca="1" si="114"/>
        <v>2</v>
      </c>
      <c r="X158" s="48">
        <f t="shared" ca="1" si="114"/>
        <v>3</v>
      </c>
      <c r="Y158" s="48">
        <f t="shared" ca="1" si="114"/>
        <v>2</v>
      </c>
      <c r="Z158" s="48">
        <f t="shared" ca="1" si="115"/>
        <v>2</v>
      </c>
      <c r="AA158" s="48">
        <f t="shared" ca="1" si="115"/>
        <v>3</v>
      </c>
      <c r="AB158" s="48">
        <f t="shared" ca="1" si="115"/>
        <v>3</v>
      </c>
      <c r="AC158" s="48">
        <f t="shared" ca="1" si="115"/>
        <v>2</v>
      </c>
      <c r="AD158" s="48">
        <f t="shared" ca="1" si="115"/>
        <v>3</v>
      </c>
      <c r="AE158" s="48">
        <f t="shared" ca="1" si="115"/>
        <v>2</v>
      </c>
      <c r="AF158" s="48">
        <f t="shared" ca="1" si="115"/>
        <v>2</v>
      </c>
      <c r="AG158" s="48">
        <f t="shared" ca="1" si="115"/>
        <v>2</v>
      </c>
      <c r="AH158" s="48">
        <f t="shared" ca="1" si="115"/>
        <v>2</v>
      </c>
      <c r="AI158" s="48">
        <f t="shared" ca="1" si="115"/>
        <v>3</v>
      </c>
      <c r="AJ158" s="48">
        <f t="shared" ca="1" si="116"/>
        <v>2</v>
      </c>
      <c r="AK158" s="48">
        <f t="shared" ca="1" si="116"/>
        <v>2</v>
      </c>
      <c r="AL158" s="48">
        <f t="shared" ca="1" si="116"/>
        <v>3</v>
      </c>
      <c r="AM158" s="48">
        <f t="shared" ca="1" si="116"/>
        <v>3</v>
      </c>
      <c r="AN158" s="48">
        <f t="shared" ca="1" si="116"/>
        <v>3</v>
      </c>
      <c r="AO158" s="48">
        <f t="shared" ca="1" si="116"/>
        <v>2</v>
      </c>
      <c r="AP158" s="48">
        <f t="shared" ca="1" si="116"/>
        <v>3</v>
      </c>
      <c r="AQ158" s="48">
        <f t="shared" ca="1" si="116"/>
        <v>2</v>
      </c>
      <c r="AR158" s="48">
        <f t="shared" ca="1" si="116"/>
        <v>3</v>
      </c>
      <c r="AS158" s="48">
        <f t="shared" ca="1" si="116"/>
        <v>3</v>
      </c>
      <c r="AT158" s="48">
        <f t="shared" ca="1" si="117"/>
        <v>2</v>
      </c>
      <c r="AU158" s="48">
        <f t="shared" ca="1" si="117"/>
        <v>2</v>
      </c>
      <c r="AV158" s="48">
        <f t="shared" ca="1" si="117"/>
        <v>2</v>
      </c>
      <c r="AW158" s="48">
        <f t="shared" ca="1" si="117"/>
        <v>3</v>
      </c>
      <c r="AX158" s="48">
        <f t="shared" ca="1" si="117"/>
        <v>2</v>
      </c>
      <c r="AY158" s="48">
        <f t="shared" ca="1" si="117"/>
        <v>2</v>
      </c>
      <c r="AZ158" s="48">
        <f t="shared" ca="1" si="117"/>
        <v>2</v>
      </c>
      <c r="BA158" s="48">
        <f t="shared" ca="1" si="117"/>
        <v>2</v>
      </c>
      <c r="BB158" s="48">
        <f t="shared" ca="1" si="117"/>
        <v>3</v>
      </c>
      <c r="BC158" s="48">
        <f t="shared" ca="1" si="117"/>
        <v>2</v>
      </c>
      <c r="BD158" s="48">
        <f t="shared" ca="1" si="118"/>
        <v>3</v>
      </c>
      <c r="BE158" s="48">
        <f t="shared" ca="1" si="118"/>
        <v>2</v>
      </c>
      <c r="BF158" s="48">
        <f t="shared" ca="1" si="118"/>
        <v>3</v>
      </c>
      <c r="BG158" s="48">
        <f t="shared" ca="1" si="118"/>
        <v>2</v>
      </c>
      <c r="BH158" s="48">
        <f t="shared" ca="1" si="118"/>
        <v>2</v>
      </c>
      <c r="BI158" s="48">
        <f t="shared" ca="1" si="118"/>
        <v>2</v>
      </c>
      <c r="BJ158" s="48">
        <f t="shared" ca="1" si="118"/>
        <v>3</v>
      </c>
      <c r="BK158" s="48">
        <f t="shared" ca="1" si="118"/>
        <v>2</v>
      </c>
      <c r="BL158" s="48">
        <f t="shared" ca="1" si="118"/>
        <v>3</v>
      </c>
      <c r="BM158" s="48">
        <f t="shared" ca="1" si="118"/>
        <v>2</v>
      </c>
      <c r="BN158" s="48">
        <f t="shared" ca="1" si="118"/>
        <v>2</v>
      </c>
      <c r="BO158" s="48">
        <f t="shared" ca="1" si="118"/>
        <v>3</v>
      </c>
    </row>
    <row r="159" spans="1:67" x14ac:dyDescent="0.25">
      <c r="A159" s="48">
        <v>158</v>
      </c>
      <c r="B159" s="48">
        <f t="shared" ca="1" si="91"/>
        <v>16</v>
      </c>
      <c r="C159" s="48">
        <f ca="1">SUM($P159:S159)</f>
        <v>11</v>
      </c>
      <c r="D159" s="48">
        <f t="shared" ca="1" si="92"/>
        <v>22</v>
      </c>
      <c r="E159" s="48">
        <f t="shared" ca="1" si="93"/>
        <v>33</v>
      </c>
      <c r="F159" s="48">
        <f t="shared" ca="1" si="94"/>
        <v>41</v>
      </c>
      <c r="G159" s="48">
        <f t="shared" ca="1" si="95"/>
        <v>52</v>
      </c>
      <c r="H159" s="48">
        <f t="shared" ca="1" si="96"/>
        <v>61</v>
      </c>
      <c r="I159" s="48">
        <f t="shared" ca="1" si="97"/>
        <v>73</v>
      </c>
      <c r="J159" s="48">
        <f t="shared" ca="1" si="98"/>
        <v>84</v>
      </c>
      <c r="K159" s="48">
        <f t="shared" ca="1" si="99"/>
        <v>94</v>
      </c>
      <c r="L159" s="48">
        <f t="shared" ca="1" si="100"/>
        <v>103</v>
      </c>
      <c r="M159" s="48">
        <f t="shared" ca="1" si="101"/>
        <v>115</v>
      </c>
      <c r="N159" s="48">
        <f t="shared" ca="1" si="102"/>
        <v>125</v>
      </c>
      <c r="O159" s="48">
        <f t="shared" ca="1" si="103"/>
        <v>134</v>
      </c>
      <c r="P159" s="48">
        <f t="shared" ca="1" si="114"/>
        <v>2</v>
      </c>
      <c r="Q159" s="48">
        <f t="shared" ca="1" si="114"/>
        <v>3</v>
      </c>
      <c r="R159" s="48">
        <f t="shared" ca="1" si="114"/>
        <v>3</v>
      </c>
      <c r="S159" s="48">
        <f t="shared" ca="1" si="114"/>
        <v>3</v>
      </c>
      <c r="T159" s="48">
        <f t="shared" ca="1" si="114"/>
        <v>3</v>
      </c>
      <c r="U159" s="48">
        <f t="shared" ca="1" si="114"/>
        <v>2</v>
      </c>
      <c r="V159" s="48">
        <f t="shared" ca="1" si="114"/>
        <v>3</v>
      </c>
      <c r="W159" s="48">
        <f t="shared" ca="1" si="114"/>
        <v>3</v>
      </c>
      <c r="X159" s="48">
        <f t="shared" ca="1" si="114"/>
        <v>3</v>
      </c>
      <c r="Y159" s="48">
        <f t="shared" ca="1" si="114"/>
        <v>3</v>
      </c>
      <c r="Z159" s="48">
        <f t="shared" ca="1" si="115"/>
        <v>2</v>
      </c>
      <c r="AA159" s="48">
        <f t="shared" ca="1" si="115"/>
        <v>3</v>
      </c>
      <c r="AB159" s="48">
        <f t="shared" ca="1" si="115"/>
        <v>2</v>
      </c>
      <c r="AC159" s="48">
        <f t="shared" ca="1" si="115"/>
        <v>2</v>
      </c>
      <c r="AD159" s="48">
        <f t="shared" ca="1" si="115"/>
        <v>2</v>
      </c>
      <c r="AE159" s="48">
        <f t="shared" ca="1" si="115"/>
        <v>2</v>
      </c>
      <c r="AF159" s="48">
        <f t="shared" ca="1" si="115"/>
        <v>3</v>
      </c>
      <c r="AG159" s="48">
        <f t="shared" ca="1" si="115"/>
        <v>3</v>
      </c>
      <c r="AH159" s="48">
        <f t="shared" ca="1" si="115"/>
        <v>2</v>
      </c>
      <c r="AI159" s="48">
        <f t="shared" ca="1" si="115"/>
        <v>3</v>
      </c>
      <c r="AJ159" s="48">
        <f t="shared" ca="1" si="116"/>
        <v>2</v>
      </c>
      <c r="AK159" s="48">
        <f t="shared" ca="1" si="116"/>
        <v>3</v>
      </c>
      <c r="AL159" s="48">
        <f t="shared" ca="1" si="116"/>
        <v>2</v>
      </c>
      <c r="AM159" s="48">
        <f t="shared" ca="1" si="116"/>
        <v>2</v>
      </c>
      <c r="AN159" s="48">
        <f t="shared" ca="1" si="116"/>
        <v>3</v>
      </c>
      <c r="AO159" s="48">
        <f t="shared" ca="1" si="116"/>
        <v>3</v>
      </c>
      <c r="AP159" s="48">
        <f t="shared" ca="1" si="116"/>
        <v>3</v>
      </c>
      <c r="AQ159" s="48">
        <f t="shared" ca="1" si="116"/>
        <v>3</v>
      </c>
      <c r="AR159" s="48">
        <f t="shared" ca="1" si="116"/>
        <v>2</v>
      </c>
      <c r="AS159" s="48">
        <f t="shared" ca="1" si="116"/>
        <v>3</v>
      </c>
      <c r="AT159" s="48">
        <f t="shared" ca="1" si="117"/>
        <v>3</v>
      </c>
      <c r="AU159" s="48">
        <f t="shared" ca="1" si="117"/>
        <v>3</v>
      </c>
      <c r="AV159" s="48">
        <f t="shared" ca="1" si="117"/>
        <v>3</v>
      </c>
      <c r="AW159" s="48">
        <f t="shared" ca="1" si="117"/>
        <v>3</v>
      </c>
      <c r="AX159" s="48">
        <f t="shared" ca="1" si="117"/>
        <v>2</v>
      </c>
      <c r="AY159" s="48">
        <f t="shared" ca="1" si="117"/>
        <v>2</v>
      </c>
      <c r="AZ159" s="48">
        <f t="shared" ca="1" si="117"/>
        <v>2</v>
      </c>
      <c r="BA159" s="48">
        <f t="shared" ca="1" si="117"/>
        <v>3</v>
      </c>
      <c r="BB159" s="48">
        <f t="shared" ca="1" si="117"/>
        <v>2</v>
      </c>
      <c r="BC159" s="48">
        <f t="shared" ca="1" si="117"/>
        <v>2</v>
      </c>
      <c r="BD159" s="48">
        <f t="shared" ca="1" si="118"/>
        <v>3</v>
      </c>
      <c r="BE159" s="48">
        <f t="shared" ca="1" si="118"/>
        <v>3</v>
      </c>
      <c r="BF159" s="48">
        <f t="shared" ca="1" si="118"/>
        <v>3</v>
      </c>
      <c r="BG159" s="48">
        <f t="shared" ca="1" si="118"/>
        <v>3</v>
      </c>
      <c r="BH159" s="48">
        <f t="shared" ca="1" si="118"/>
        <v>3</v>
      </c>
      <c r="BI159" s="48">
        <f t="shared" ca="1" si="118"/>
        <v>3</v>
      </c>
      <c r="BJ159" s="48">
        <f t="shared" ca="1" si="118"/>
        <v>2</v>
      </c>
      <c r="BK159" s="48">
        <f t="shared" ca="1" si="118"/>
        <v>2</v>
      </c>
      <c r="BL159" s="48">
        <f t="shared" ca="1" si="118"/>
        <v>3</v>
      </c>
      <c r="BM159" s="48">
        <f t="shared" ca="1" si="118"/>
        <v>2</v>
      </c>
      <c r="BN159" s="48">
        <f t="shared" ca="1" si="118"/>
        <v>2</v>
      </c>
      <c r="BO159" s="48">
        <f t="shared" ca="1" si="118"/>
        <v>2</v>
      </c>
    </row>
    <row r="160" spans="1:67" x14ac:dyDescent="0.25">
      <c r="A160" s="48">
        <v>159</v>
      </c>
      <c r="B160" s="48">
        <f t="shared" ca="1" si="91"/>
        <v>16</v>
      </c>
      <c r="C160" s="48">
        <f ca="1">SUM($P160:S160)</f>
        <v>10</v>
      </c>
      <c r="D160" s="48">
        <f t="shared" ca="1" si="92"/>
        <v>21</v>
      </c>
      <c r="E160" s="48">
        <f t="shared" ca="1" si="93"/>
        <v>33</v>
      </c>
      <c r="F160" s="48">
        <f t="shared" ca="1" si="94"/>
        <v>45</v>
      </c>
      <c r="G160" s="48">
        <f t="shared" ca="1" si="95"/>
        <v>55</v>
      </c>
      <c r="H160" s="48">
        <f t="shared" ca="1" si="96"/>
        <v>66</v>
      </c>
      <c r="I160" s="48">
        <f t="shared" ca="1" si="97"/>
        <v>76</v>
      </c>
      <c r="J160" s="48">
        <f t="shared" ca="1" si="98"/>
        <v>87</v>
      </c>
      <c r="K160" s="48">
        <f t="shared" ca="1" si="99"/>
        <v>98</v>
      </c>
      <c r="L160" s="48">
        <f t="shared" ca="1" si="100"/>
        <v>107</v>
      </c>
      <c r="M160" s="48">
        <f t="shared" ca="1" si="101"/>
        <v>119</v>
      </c>
      <c r="N160" s="48">
        <f t="shared" ca="1" si="102"/>
        <v>131</v>
      </c>
      <c r="O160" s="48">
        <f t="shared" ca="1" si="103"/>
        <v>140</v>
      </c>
      <c r="P160" s="48">
        <f t="shared" ca="1" si="114"/>
        <v>2</v>
      </c>
      <c r="Q160" s="48">
        <f t="shared" ca="1" si="114"/>
        <v>3</v>
      </c>
      <c r="R160" s="48">
        <f t="shared" ca="1" si="114"/>
        <v>2</v>
      </c>
      <c r="S160" s="48">
        <f t="shared" ca="1" si="114"/>
        <v>3</v>
      </c>
      <c r="T160" s="48">
        <f t="shared" ca="1" si="114"/>
        <v>3</v>
      </c>
      <c r="U160" s="48">
        <f t="shared" ca="1" si="114"/>
        <v>3</v>
      </c>
      <c r="V160" s="48">
        <f t="shared" ca="1" si="114"/>
        <v>2</v>
      </c>
      <c r="W160" s="48">
        <f t="shared" ca="1" si="114"/>
        <v>3</v>
      </c>
      <c r="X160" s="48">
        <f t="shared" ca="1" si="114"/>
        <v>3</v>
      </c>
      <c r="Y160" s="48">
        <f t="shared" ca="1" si="114"/>
        <v>3</v>
      </c>
      <c r="Z160" s="48">
        <f t="shared" ca="1" si="115"/>
        <v>3</v>
      </c>
      <c r="AA160" s="48">
        <f t="shared" ca="1" si="115"/>
        <v>3</v>
      </c>
      <c r="AB160" s="48">
        <f t="shared" ca="1" si="115"/>
        <v>3</v>
      </c>
      <c r="AC160" s="48">
        <f t="shared" ca="1" si="115"/>
        <v>3</v>
      </c>
      <c r="AD160" s="48">
        <f t="shared" ca="1" si="115"/>
        <v>3</v>
      </c>
      <c r="AE160" s="48">
        <f t="shared" ca="1" si="115"/>
        <v>3</v>
      </c>
      <c r="AF160" s="48">
        <f t="shared" ca="1" si="115"/>
        <v>2</v>
      </c>
      <c r="AG160" s="48">
        <f t="shared" ca="1" si="115"/>
        <v>3</v>
      </c>
      <c r="AH160" s="48">
        <f t="shared" ca="1" si="115"/>
        <v>2</v>
      </c>
      <c r="AI160" s="48">
        <f t="shared" ca="1" si="115"/>
        <v>3</v>
      </c>
      <c r="AJ160" s="48">
        <f t="shared" ca="1" si="116"/>
        <v>3</v>
      </c>
      <c r="AK160" s="48">
        <f t="shared" ca="1" si="116"/>
        <v>2</v>
      </c>
      <c r="AL160" s="48">
        <f t="shared" ca="1" si="116"/>
        <v>3</v>
      </c>
      <c r="AM160" s="48">
        <f t="shared" ca="1" si="116"/>
        <v>3</v>
      </c>
      <c r="AN160" s="48">
        <f t="shared" ca="1" si="116"/>
        <v>3</v>
      </c>
      <c r="AO160" s="48">
        <f t="shared" ca="1" si="116"/>
        <v>3</v>
      </c>
      <c r="AP160" s="48">
        <f t="shared" ca="1" si="116"/>
        <v>2</v>
      </c>
      <c r="AQ160" s="48">
        <f t="shared" ca="1" si="116"/>
        <v>2</v>
      </c>
      <c r="AR160" s="48">
        <f t="shared" ca="1" si="116"/>
        <v>3</v>
      </c>
      <c r="AS160" s="48">
        <f t="shared" ca="1" si="116"/>
        <v>2</v>
      </c>
      <c r="AT160" s="48">
        <f t="shared" ca="1" si="117"/>
        <v>3</v>
      </c>
      <c r="AU160" s="48">
        <f t="shared" ca="1" si="117"/>
        <v>3</v>
      </c>
      <c r="AV160" s="48">
        <f t="shared" ca="1" si="117"/>
        <v>3</v>
      </c>
      <c r="AW160" s="48">
        <f t="shared" ca="1" si="117"/>
        <v>3</v>
      </c>
      <c r="AX160" s="48">
        <f t="shared" ca="1" si="117"/>
        <v>2</v>
      </c>
      <c r="AY160" s="48">
        <f t="shared" ca="1" si="117"/>
        <v>3</v>
      </c>
      <c r="AZ160" s="48">
        <f t="shared" ca="1" si="117"/>
        <v>2</v>
      </c>
      <c r="BA160" s="48">
        <f t="shared" ca="1" si="117"/>
        <v>2</v>
      </c>
      <c r="BB160" s="48">
        <f t="shared" ca="1" si="117"/>
        <v>2</v>
      </c>
      <c r="BC160" s="48">
        <f t="shared" ca="1" si="117"/>
        <v>3</v>
      </c>
      <c r="BD160" s="48">
        <f t="shared" ca="1" si="118"/>
        <v>3</v>
      </c>
      <c r="BE160" s="48">
        <f t="shared" ca="1" si="118"/>
        <v>3</v>
      </c>
      <c r="BF160" s="48">
        <f t="shared" ca="1" si="118"/>
        <v>3</v>
      </c>
      <c r="BG160" s="48">
        <f t="shared" ca="1" si="118"/>
        <v>3</v>
      </c>
      <c r="BH160" s="48">
        <f t="shared" ca="1" si="118"/>
        <v>3</v>
      </c>
      <c r="BI160" s="48">
        <f t="shared" ca="1" si="118"/>
        <v>3</v>
      </c>
      <c r="BJ160" s="48">
        <f t="shared" ca="1" si="118"/>
        <v>3</v>
      </c>
      <c r="BK160" s="48">
        <f t="shared" ca="1" si="118"/>
        <v>3</v>
      </c>
      <c r="BL160" s="48">
        <f t="shared" ca="1" si="118"/>
        <v>2</v>
      </c>
      <c r="BM160" s="48">
        <f t="shared" ca="1" si="118"/>
        <v>3</v>
      </c>
      <c r="BN160" s="48">
        <f t="shared" ca="1" si="118"/>
        <v>2</v>
      </c>
      <c r="BO160" s="48">
        <f t="shared" ca="1" si="118"/>
        <v>2</v>
      </c>
    </row>
    <row r="161" spans="1:67" x14ac:dyDescent="0.25">
      <c r="A161" s="48">
        <v>160</v>
      </c>
      <c r="B161" s="48">
        <f t="shared" ca="1" si="91"/>
        <v>14</v>
      </c>
      <c r="C161" s="48">
        <f ca="1">SUM($P161:S161)</f>
        <v>9</v>
      </c>
      <c r="D161" s="48">
        <f t="shared" ca="1" si="92"/>
        <v>18</v>
      </c>
      <c r="E161" s="48">
        <f t="shared" ca="1" si="93"/>
        <v>29</v>
      </c>
      <c r="F161" s="48">
        <f t="shared" ca="1" si="94"/>
        <v>39</v>
      </c>
      <c r="G161" s="48">
        <f t="shared" ca="1" si="95"/>
        <v>48</v>
      </c>
      <c r="H161" s="48">
        <f t="shared" ca="1" si="96"/>
        <v>57</v>
      </c>
      <c r="I161" s="48">
        <f t="shared" ca="1" si="97"/>
        <v>68</v>
      </c>
      <c r="J161" s="48">
        <f t="shared" ca="1" si="98"/>
        <v>77</v>
      </c>
      <c r="K161" s="48">
        <f t="shared" ca="1" si="99"/>
        <v>88</v>
      </c>
      <c r="L161" s="48">
        <f t="shared" ca="1" si="100"/>
        <v>98</v>
      </c>
      <c r="M161" s="48">
        <f t="shared" ca="1" si="101"/>
        <v>106</v>
      </c>
      <c r="N161" s="48">
        <f t="shared" ca="1" si="102"/>
        <v>116</v>
      </c>
      <c r="O161" s="48">
        <f t="shared" ca="1" si="103"/>
        <v>127</v>
      </c>
      <c r="P161" s="48">
        <f t="shared" ca="1" si="114"/>
        <v>2</v>
      </c>
      <c r="Q161" s="48">
        <f t="shared" ca="1" si="114"/>
        <v>3</v>
      </c>
      <c r="R161" s="48">
        <f t="shared" ca="1" si="114"/>
        <v>2</v>
      </c>
      <c r="S161" s="48">
        <f t="shared" ca="1" si="114"/>
        <v>2</v>
      </c>
      <c r="T161" s="48">
        <f t="shared" ca="1" si="114"/>
        <v>3</v>
      </c>
      <c r="U161" s="48">
        <f t="shared" ca="1" si="114"/>
        <v>2</v>
      </c>
      <c r="V161" s="48">
        <f t="shared" ca="1" si="114"/>
        <v>2</v>
      </c>
      <c r="W161" s="48">
        <f t="shared" ca="1" si="114"/>
        <v>2</v>
      </c>
      <c r="X161" s="48">
        <f t="shared" ca="1" si="114"/>
        <v>3</v>
      </c>
      <c r="Y161" s="48">
        <f t="shared" ca="1" si="114"/>
        <v>3</v>
      </c>
      <c r="Z161" s="48">
        <f t="shared" ca="1" si="115"/>
        <v>3</v>
      </c>
      <c r="AA161" s="48">
        <f t="shared" ca="1" si="115"/>
        <v>2</v>
      </c>
      <c r="AB161" s="48">
        <f t="shared" ca="1" si="115"/>
        <v>2</v>
      </c>
      <c r="AC161" s="48">
        <f t="shared" ca="1" si="115"/>
        <v>2</v>
      </c>
      <c r="AD161" s="48">
        <f t="shared" ca="1" si="115"/>
        <v>3</v>
      </c>
      <c r="AE161" s="48">
        <f t="shared" ca="1" si="115"/>
        <v>3</v>
      </c>
      <c r="AF161" s="48">
        <f t="shared" ca="1" si="115"/>
        <v>2</v>
      </c>
      <c r="AG161" s="48">
        <f t="shared" ca="1" si="115"/>
        <v>2</v>
      </c>
      <c r="AH161" s="48">
        <f t="shared" ca="1" si="115"/>
        <v>2</v>
      </c>
      <c r="AI161" s="48">
        <f t="shared" ca="1" si="115"/>
        <v>3</v>
      </c>
      <c r="AJ161" s="48">
        <f t="shared" ca="1" si="116"/>
        <v>2</v>
      </c>
      <c r="AK161" s="48">
        <f t="shared" ca="1" si="116"/>
        <v>2</v>
      </c>
      <c r="AL161" s="48">
        <f t="shared" ca="1" si="116"/>
        <v>3</v>
      </c>
      <c r="AM161" s="48">
        <f t="shared" ca="1" si="116"/>
        <v>2</v>
      </c>
      <c r="AN161" s="48">
        <f t="shared" ca="1" si="116"/>
        <v>2</v>
      </c>
      <c r="AO161" s="48">
        <f t="shared" ca="1" si="116"/>
        <v>3</v>
      </c>
      <c r="AP161" s="48">
        <f t="shared" ca="1" si="116"/>
        <v>3</v>
      </c>
      <c r="AQ161" s="48">
        <f t="shared" ca="1" si="116"/>
        <v>3</v>
      </c>
      <c r="AR161" s="48">
        <f t="shared" ca="1" si="116"/>
        <v>2</v>
      </c>
      <c r="AS161" s="48">
        <f t="shared" ca="1" si="116"/>
        <v>3</v>
      </c>
      <c r="AT161" s="48">
        <f t="shared" ca="1" si="117"/>
        <v>2</v>
      </c>
      <c r="AU161" s="48">
        <f t="shared" ca="1" si="117"/>
        <v>2</v>
      </c>
      <c r="AV161" s="48">
        <f t="shared" ca="1" si="117"/>
        <v>3</v>
      </c>
      <c r="AW161" s="48">
        <f t="shared" ca="1" si="117"/>
        <v>3</v>
      </c>
      <c r="AX161" s="48">
        <f t="shared" ca="1" si="117"/>
        <v>2</v>
      </c>
      <c r="AY161" s="48">
        <f t="shared" ca="1" si="117"/>
        <v>3</v>
      </c>
      <c r="AZ161" s="48">
        <f t="shared" ca="1" si="117"/>
        <v>2</v>
      </c>
      <c r="BA161" s="48">
        <f t="shared" ca="1" si="117"/>
        <v>3</v>
      </c>
      <c r="BB161" s="48">
        <f t="shared" ca="1" si="117"/>
        <v>2</v>
      </c>
      <c r="BC161" s="48">
        <f t="shared" ca="1" si="117"/>
        <v>3</v>
      </c>
      <c r="BD161" s="48">
        <f t="shared" ca="1" si="118"/>
        <v>2</v>
      </c>
      <c r="BE161" s="48">
        <f t="shared" ca="1" si="118"/>
        <v>2</v>
      </c>
      <c r="BF161" s="48">
        <f t="shared" ca="1" si="118"/>
        <v>2</v>
      </c>
      <c r="BG161" s="48">
        <f t="shared" ca="1" si="118"/>
        <v>2</v>
      </c>
      <c r="BH161" s="48">
        <f t="shared" ca="1" si="118"/>
        <v>2</v>
      </c>
      <c r="BI161" s="48">
        <f t="shared" ca="1" si="118"/>
        <v>3</v>
      </c>
      <c r="BJ161" s="48">
        <f t="shared" ca="1" si="118"/>
        <v>3</v>
      </c>
      <c r="BK161" s="48">
        <f t="shared" ca="1" si="118"/>
        <v>2</v>
      </c>
      <c r="BL161" s="48">
        <f t="shared" ca="1" si="118"/>
        <v>3</v>
      </c>
      <c r="BM161" s="48">
        <f t="shared" ca="1" si="118"/>
        <v>3</v>
      </c>
      <c r="BN161" s="48">
        <f t="shared" ca="1" si="118"/>
        <v>3</v>
      </c>
      <c r="BO161" s="48">
        <f t="shared" ca="1" si="118"/>
        <v>2</v>
      </c>
    </row>
    <row r="162" spans="1:67" x14ac:dyDescent="0.25">
      <c r="A162" s="48">
        <v>161</v>
      </c>
      <c r="B162" s="48">
        <f t="shared" ca="1" si="91"/>
        <v>17</v>
      </c>
      <c r="C162" s="48">
        <f ca="1">SUM($P162:S162)</f>
        <v>12</v>
      </c>
      <c r="D162" s="48">
        <f t="shared" ca="1" si="92"/>
        <v>22</v>
      </c>
      <c r="E162" s="48">
        <f t="shared" ca="1" si="93"/>
        <v>33</v>
      </c>
      <c r="F162" s="48">
        <f t="shared" ca="1" si="94"/>
        <v>42</v>
      </c>
      <c r="G162" s="48">
        <f t="shared" ca="1" si="95"/>
        <v>52</v>
      </c>
      <c r="H162" s="48">
        <f t="shared" ca="1" si="96"/>
        <v>62</v>
      </c>
      <c r="I162" s="48">
        <f t="shared" ca="1" si="97"/>
        <v>72</v>
      </c>
      <c r="J162" s="48">
        <f t="shared" ca="1" si="98"/>
        <v>81</v>
      </c>
      <c r="K162" s="48">
        <f t="shared" ca="1" si="99"/>
        <v>91</v>
      </c>
      <c r="L162" s="48">
        <f t="shared" ca="1" si="100"/>
        <v>102</v>
      </c>
      <c r="M162" s="48">
        <f t="shared" ca="1" si="101"/>
        <v>111</v>
      </c>
      <c r="N162" s="48">
        <f t="shared" ca="1" si="102"/>
        <v>122</v>
      </c>
      <c r="O162" s="48">
        <f t="shared" ca="1" si="103"/>
        <v>132</v>
      </c>
      <c r="P162" s="48">
        <f t="shared" ref="P162:Y171" ca="1" si="119">MAX(1,IF(SamplesOrEstimateFlag = "Data", INDEX(Samples,RANDBETWEEN(1, TotalCount), 0), RANDBETWEEN(ThroughputLowEstimate,ThroughputHighEstimate)) / RANDBETWEEN(StorySplitRateLowEstimate,StorySplitRateHighEstimate))</f>
        <v>3</v>
      </c>
      <c r="Q162" s="48">
        <f t="shared" ca="1" si="119"/>
        <v>3</v>
      </c>
      <c r="R162" s="48">
        <f t="shared" ca="1" si="119"/>
        <v>3</v>
      </c>
      <c r="S162" s="48">
        <f t="shared" ca="1" si="119"/>
        <v>3</v>
      </c>
      <c r="T162" s="48">
        <f t="shared" ca="1" si="119"/>
        <v>2</v>
      </c>
      <c r="U162" s="48">
        <f t="shared" ca="1" si="119"/>
        <v>3</v>
      </c>
      <c r="V162" s="48">
        <f t="shared" ca="1" si="119"/>
        <v>3</v>
      </c>
      <c r="W162" s="48">
        <f t="shared" ca="1" si="119"/>
        <v>2</v>
      </c>
      <c r="X162" s="48">
        <f t="shared" ca="1" si="119"/>
        <v>3</v>
      </c>
      <c r="Y162" s="48">
        <f t="shared" ca="1" si="119"/>
        <v>3</v>
      </c>
      <c r="Z162" s="48">
        <f t="shared" ref="Z162:AI171" ca="1" si="120">MAX(1,IF(SamplesOrEstimateFlag = "Data", INDEX(Samples,RANDBETWEEN(1, TotalCount), 0), RANDBETWEEN(ThroughputLowEstimate,ThroughputHighEstimate)) / RANDBETWEEN(StorySplitRateLowEstimate,StorySplitRateHighEstimate))</f>
        <v>3</v>
      </c>
      <c r="AA162" s="48">
        <f t="shared" ca="1" si="120"/>
        <v>2</v>
      </c>
      <c r="AB162" s="48">
        <f t="shared" ca="1" si="120"/>
        <v>2</v>
      </c>
      <c r="AC162" s="48">
        <f t="shared" ca="1" si="120"/>
        <v>2</v>
      </c>
      <c r="AD162" s="48">
        <f t="shared" ca="1" si="120"/>
        <v>2</v>
      </c>
      <c r="AE162" s="48">
        <f t="shared" ca="1" si="120"/>
        <v>3</v>
      </c>
      <c r="AF162" s="48">
        <f t="shared" ca="1" si="120"/>
        <v>2</v>
      </c>
      <c r="AG162" s="48">
        <f t="shared" ca="1" si="120"/>
        <v>3</v>
      </c>
      <c r="AH162" s="48">
        <f t="shared" ca="1" si="120"/>
        <v>2</v>
      </c>
      <c r="AI162" s="48">
        <f t="shared" ca="1" si="120"/>
        <v>3</v>
      </c>
      <c r="AJ162" s="48">
        <f t="shared" ref="AJ162:AS171" ca="1" si="121">MAX(1,IF(SamplesOrEstimateFlag = "Data", INDEX(Samples,RANDBETWEEN(1, TotalCount), 0), RANDBETWEEN(ThroughputLowEstimate,ThroughputHighEstimate)) / RANDBETWEEN(StorySplitRateLowEstimate,StorySplitRateHighEstimate))</f>
        <v>2</v>
      </c>
      <c r="AK162" s="48">
        <f t="shared" ca="1" si="121"/>
        <v>3</v>
      </c>
      <c r="AL162" s="48">
        <f t="shared" ca="1" si="121"/>
        <v>2</v>
      </c>
      <c r="AM162" s="48">
        <f t="shared" ca="1" si="121"/>
        <v>3</v>
      </c>
      <c r="AN162" s="48">
        <f t="shared" ca="1" si="121"/>
        <v>2</v>
      </c>
      <c r="AO162" s="48">
        <f t="shared" ca="1" si="121"/>
        <v>3</v>
      </c>
      <c r="AP162" s="48">
        <f t="shared" ca="1" si="121"/>
        <v>2</v>
      </c>
      <c r="AQ162" s="48">
        <f t="shared" ca="1" si="121"/>
        <v>3</v>
      </c>
      <c r="AR162" s="48">
        <f t="shared" ca="1" si="121"/>
        <v>2</v>
      </c>
      <c r="AS162" s="48">
        <f t="shared" ca="1" si="121"/>
        <v>2</v>
      </c>
      <c r="AT162" s="48">
        <f t="shared" ref="AT162:BC171" ca="1" si="122">MAX(1,IF(SamplesOrEstimateFlag = "Data", INDEX(Samples,RANDBETWEEN(1, TotalCount), 0), RANDBETWEEN(ThroughputLowEstimate,ThroughputHighEstimate)) / RANDBETWEEN(StorySplitRateLowEstimate,StorySplitRateHighEstimate))</f>
        <v>3</v>
      </c>
      <c r="AU162" s="48">
        <f t="shared" ca="1" si="122"/>
        <v>2</v>
      </c>
      <c r="AV162" s="48">
        <f t="shared" ca="1" si="122"/>
        <v>3</v>
      </c>
      <c r="AW162" s="48">
        <f t="shared" ca="1" si="122"/>
        <v>3</v>
      </c>
      <c r="AX162" s="48">
        <f t="shared" ca="1" si="122"/>
        <v>2</v>
      </c>
      <c r="AY162" s="48">
        <f t="shared" ca="1" si="122"/>
        <v>2</v>
      </c>
      <c r="AZ162" s="48">
        <f t="shared" ca="1" si="122"/>
        <v>2</v>
      </c>
      <c r="BA162" s="48">
        <f t="shared" ca="1" si="122"/>
        <v>3</v>
      </c>
      <c r="BB162" s="48">
        <f t="shared" ca="1" si="122"/>
        <v>3</v>
      </c>
      <c r="BC162" s="48">
        <f t="shared" ca="1" si="122"/>
        <v>3</v>
      </c>
      <c r="BD162" s="48">
        <f t="shared" ref="BD162:BO171" ca="1" si="123">MAX(1,IF(SamplesOrEstimateFlag = "Data", INDEX(Samples,RANDBETWEEN(1, TotalCount), 0), RANDBETWEEN(ThroughputLowEstimate,ThroughputHighEstimate)) / RANDBETWEEN(StorySplitRateLowEstimate,StorySplitRateHighEstimate))</f>
        <v>2</v>
      </c>
      <c r="BE162" s="48">
        <f t="shared" ca="1" si="123"/>
        <v>2</v>
      </c>
      <c r="BF162" s="48">
        <f t="shared" ca="1" si="123"/>
        <v>2</v>
      </c>
      <c r="BG162" s="48">
        <f t="shared" ca="1" si="123"/>
        <v>3</v>
      </c>
      <c r="BH162" s="48">
        <f t="shared" ca="1" si="123"/>
        <v>3</v>
      </c>
      <c r="BI162" s="48">
        <f t="shared" ca="1" si="123"/>
        <v>3</v>
      </c>
      <c r="BJ162" s="48">
        <f t="shared" ca="1" si="123"/>
        <v>2</v>
      </c>
      <c r="BK162" s="48">
        <f t="shared" ca="1" si="123"/>
        <v>3</v>
      </c>
      <c r="BL162" s="48">
        <f t="shared" ca="1" si="123"/>
        <v>3</v>
      </c>
      <c r="BM162" s="48">
        <f t="shared" ca="1" si="123"/>
        <v>3</v>
      </c>
      <c r="BN162" s="48">
        <f t="shared" ca="1" si="123"/>
        <v>2</v>
      </c>
      <c r="BO162" s="48">
        <f t="shared" ca="1" si="123"/>
        <v>2</v>
      </c>
    </row>
    <row r="163" spans="1:67" x14ac:dyDescent="0.25">
      <c r="A163" s="48">
        <v>162</v>
      </c>
      <c r="B163" s="48">
        <f t="shared" ca="1" si="91"/>
        <v>14</v>
      </c>
      <c r="C163" s="48">
        <f ca="1">SUM($P163:S163)</f>
        <v>9</v>
      </c>
      <c r="D163" s="48">
        <f t="shared" ca="1" si="92"/>
        <v>19</v>
      </c>
      <c r="E163" s="48">
        <f t="shared" ca="1" si="93"/>
        <v>30</v>
      </c>
      <c r="F163" s="48">
        <f t="shared" ca="1" si="94"/>
        <v>39</v>
      </c>
      <c r="G163" s="48">
        <f t="shared" ca="1" si="95"/>
        <v>48</v>
      </c>
      <c r="H163" s="48">
        <f t="shared" ca="1" si="96"/>
        <v>59</v>
      </c>
      <c r="I163" s="48">
        <f t="shared" ca="1" si="97"/>
        <v>68</v>
      </c>
      <c r="J163" s="48">
        <f t="shared" ca="1" si="98"/>
        <v>77</v>
      </c>
      <c r="K163" s="48">
        <f t="shared" ca="1" si="99"/>
        <v>86</v>
      </c>
      <c r="L163" s="48">
        <f t="shared" ca="1" si="100"/>
        <v>95</v>
      </c>
      <c r="M163" s="48">
        <f t="shared" ca="1" si="101"/>
        <v>107</v>
      </c>
      <c r="N163" s="48">
        <f t="shared" ca="1" si="102"/>
        <v>115</v>
      </c>
      <c r="O163" s="48">
        <f t="shared" ca="1" si="103"/>
        <v>125</v>
      </c>
      <c r="P163" s="48">
        <f t="shared" ca="1" si="119"/>
        <v>2</v>
      </c>
      <c r="Q163" s="48">
        <f t="shared" ca="1" si="119"/>
        <v>3</v>
      </c>
      <c r="R163" s="48">
        <f t="shared" ca="1" si="119"/>
        <v>2</v>
      </c>
      <c r="S163" s="48">
        <f t="shared" ca="1" si="119"/>
        <v>2</v>
      </c>
      <c r="T163" s="48">
        <f t="shared" ca="1" si="119"/>
        <v>3</v>
      </c>
      <c r="U163" s="48">
        <f t="shared" ca="1" si="119"/>
        <v>2</v>
      </c>
      <c r="V163" s="48">
        <f t="shared" ca="1" si="119"/>
        <v>2</v>
      </c>
      <c r="W163" s="48">
        <f t="shared" ca="1" si="119"/>
        <v>3</v>
      </c>
      <c r="X163" s="48">
        <f t="shared" ca="1" si="119"/>
        <v>3</v>
      </c>
      <c r="Y163" s="48">
        <f t="shared" ca="1" si="119"/>
        <v>3</v>
      </c>
      <c r="Z163" s="48">
        <f t="shared" ca="1" si="120"/>
        <v>2</v>
      </c>
      <c r="AA163" s="48">
        <f t="shared" ca="1" si="120"/>
        <v>3</v>
      </c>
      <c r="AB163" s="48">
        <f t="shared" ca="1" si="120"/>
        <v>2</v>
      </c>
      <c r="AC163" s="48">
        <f t="shared" ca="1" si="120"/>
        <v>3</v>
      </c>
      <c r="AD163" s="48">
        <f t="shared" ca="1" si="120"/>
        <v>2</v>
      </c>
      <c r="AE163" s="48">
        <f t="shared" ca="1" si="120"/>
        <v>2</v>
      </c>
      <c r="AF163" s="48">
        <f t="shared" ca="1" si="120"/>
        <v>2</v>
      </c>
      <c r="AG163" s="48">
        <f t="shared" ca="1" si="120"/>
        <v>3</v>
      </c>
      <c r="AH163" s="48">
        <f t="shared" ca="1" si="120"/>
        <v>2</v>
      </c>
      <c r="AI163" s="48">
        <f t="shared" ca="1" si="120"/>
        <v>2</v>
      </c>
      <c r="AJ163" s="48">
        <f t="shared" ca="1" si="121"/>
        <v>2</v>
      </c>
      <c r="AK163" s="48">
        <f t="shared" ca="1" si="121"/>
        <v>3</v>
      </c>
      <c r="AL163" s="48">
        <f t="shared" ca="1" si="121"/>
        <v>3</v>
      </c>
      <c r="AM163" s="48">
        <f t="shared" ca="1" si="121"/>
        <v>3</v>
      </c>
      <c r="AN163" s="48">
        <f t="shared" ca="1" si="121"/>
        <v>2</v>
      </c>
      <c r="AO163" s="48">
        <f t="shared" ca="1" si="121"/>
        <v>3</v>
      </c>
      <c r="AP163" s="48">
        <f t="shared" ca="1" si="121"/>
        <v>2</v>
      </c>
      <c r="AQ163" s="48">
        <f t="shared" ca="1" si="121"/>
        <v>2</v>
      </c>
      <c r="AR163" s="48">
        <f t="shared" ca="1" si="121"/>
        <v>2</v>
      </c>
      <c r="AS163" s="48">
        <f t="shared" ca="1" si="121"/>
        <v>3</v>
      </c>
      <c r="AT163" s="48">
        <f t="shared" ca="1" si="122"/>
        <v>2</v>
      </c>
      <c r="AU163" s="48">
        <f t="shared" ca="1" si="122"/>
        <v>2</v>
      </c>
      <c r="AV163" s="48">
        <f t="shared" ca="1" si="122"/>
        <v>2</v>
      </c>
      <c r="AW163" s="48">
        <f t="shared" ca="1" si="122"/>
        <v>2</v>
      </c>
      <c r="AX163" s="48">
        <f t="shared" ca="1" si="122"/>
        <v>2</v>
      </c>
      <c r="AY163" s="48">
        <f t="shared" ca="1" si="122"/>
        <v>3</v>
      </c>
      <c r="AZ163" s="48">
        <f t="shared" ca="1" si="122"/>
        <v>2</v>
      </c>
      <c r="BA163" s="48">
        <f t="shared" ca="1" si="122"/>
        <v>2</v>
      </c>
      <c r="BB163" s="48">
        <f t="shared" ca="1" si="122"/>
        <v>2</v>
      </c>
      <c r="BC163" s="48">
        <f t="shared" ca="1" si="122"/>
        <v>3</v>
      </c>
      <c r="BD163" s="48">
        <f t="shared" ca="1" si="123"/>
        <v>3</v>
      </c>
      <c r="BE163" s="48">
        <f t="shared" ca="1" si="123"/>
        <v>3</v>
      </c>
      <c r="BF163" s="48">
        <f t="shared" ca="1" si="123"/>
        <v>3</v>
      </c>
      <c r="BG163" s="48">
        <f t="shared" ca="1" si="123"/>
        <v>3</v>
      </c>
      <c r="BH163" s="48">
        <f t="shared" ca="1" si="123"/>
        <v>2</v>
      </c>
      <c r="BI163" s="48">
        <f t="shared" ca="1" si="123"/>
        <v>2</v>
      </c>
      <c r="BJ163" s="48">
        <f t="shared" ca="1" si="123"/>
        <v>2</v>
      </c>
      <c r="BK163" s="48">
        <f t="shared" ca="1" si="123"/>
        <v>2</v>
      </c>
      <c r="BL163" s="48">
        <f t="shared" ca="1" si="123"/>
        <v>2</v>
      </c>
      <c r="BM163" s="48">
        <f t="shared" ca="1" si="123"/>
        <v>3</v>
      </c>
      <c r="BN163" s="48">
        <f t="shared" ca="1" si="123"/>
        <v>3</v>
      </c>
      <c r="BO163" s="48">
        <f t="shared" ca="1" si="123"/>
        <v>2</v>
      </c>
    </row>
    <row r="164" spans="1:67" x14ac:dyDescent="0.25">
      <c r="A164" s="48">
        <v>163</v>
      </c>
      <c r="B164" s="48">
        <f t="shared" ca="1" si="91"/>
        <v>17</v>
      </c>
      <c r="C164" s="48">
        <f ca="1">SUM($P164:S164)</f>
        <v>11</v>
      </c>
      <c r="D164" s="48">
        <f t="shared" ca="1" si="92"/>
        <v>22</v>
      </c>
      <c r="E164" s="48">
        <f t="shared" ca="1" si="93"/>
        <v>33</v>
      </c>
      <c r="F164" s="48">
        <f t="shared" ca="1" si="94"/>
        <v>42</v>
      </c>
      <c r="G164" s="48">
        <f t="shared" ca="1" si="95"/>
        <v>50</v>
      </c>
      <c r="H164" s="48">
        <f t="shared" ca="1" si="96"/>
        <v>61</v>
      </c>
      <c r="I164" s="48">
        <f t="shared" ca="1" si="97"/>
        <v>71</v>
      </c>
      <c r="J164" s="48">
        <f t="shared" ca="1" si="98"/>
        <v>81</v>
      </c>
      <c r="K164" s="48">
        <f t="shared" ca="1" si="99"/>
        <v>92</v>
      </c>
      <c r="L164" s="48">
        <f t="shared" ca="1" si="100"/>
        <v>103</v>
      </c>
      <c r="M164" s="48">
        <f t="shared" ca="1" si="101"/>
        <v>114</v>
      </c>
      <c r="N164" s="48">
        <f t="shared" ca="1" si="102"/>
        <v>124</v>
      </c>
      <c r="O164" s="48">
        <f t="shared" ca="1" si="103"/>
        <v>134</v>
      </c>
      <c r="P164" s="48">
        <f t="shared" ca="1" si="119"/>
        <v>3</v>
      </c>
      <c r="Q164" s="48">
        <f t="shared" ca="1" si="119"/>
        <v>3</v>
      </c>
      <c r="R164" s="48">
        <f t="shared" ca="1" si="119"/>
        <v>2</v>
      </c>
      <c r="S164" s="48">
        <f t="shared" ca="1" si="119"/>
        <v>3</v>
      </c>
      <c r="T164" s="48">
        <f t="shared" ca="1" si="119"/>
        <v>3</v>
      </c>
      <c r="U164" s="48">
        <f t="shared" ca="1" si="119"/>
        <v>3</v>
      </c>
      <c r="V164" s="48">
        <f t="shared" ca="1" si="119"/>
        <v>2</v>
      </c>
      <c r="W164" s="48">
        <f t="shared" ca="1" si="119"/>
        <v>3</v>
      </c>
      <c r="X164" s="48">
        <f t="shared" ca="1" si="119"/>
        <v>3</v>
      </c>
      <c r="Y164" s="48">
        <f t="shared" ca="1" si="119"/>
        <v>3</v>
      </c>
      <c r="Z164" s="48">
        <f t="shared" ca="1" si="120"/>
        <v>3</v>
      </c>
      <c r="AA164" s="48">
        <f t="shared" ca="1" si="120"/>
        <v>2</v>
      </c>
      <c r="AB164" s="48">
        <f t="shared" ca="1" si="120"/>
        <v>3</v>
      </c>
      <c r="AC164" s="48">
        <f t="shared" ca="1" si="120"/>
        <v>2</v>
      </c>
      <c r="AD164" s="48">
        <f t="shared" ca="1" si="120"/>
        <v>2</v>
      </c>
      <c r="AE164" s="48">
        <f t="shared" ca="1" si="120"/>
        <v>2</v>
      </c>
      <c r="AF164" s="48">
        <f t="shared" ca="1" si="120"/>
        <v>2</v>
      </c>
      <c r="AG164" s="48">
        <f t="shared" ca="1" si="120"/>
        <v>2</v>
      </c>
      <c r="AH164" s="48">
        <f t="shared" ca="1" si="120"/>
        <v>2</v>
      </c>
      <c r="AI164" s="48">
        <f t="shared" ca="1" si="120"/>
        <v>2</v>
      </c>
      <c r="AJ164" s="48">
        <f t="shared" ca="1" si="121"/>
        <v>3</v>
      </c>
      <c r="AK164" s="48">
        <f t="shared" ca="1" si="121"/>
        <v>3</v>
      </c>
      <c r="AL164" s="48">
        <f t="shared" ca="1" si="121"/>
        <v>3</v>
      </c>
      <c r="AM164" s="48">
        <f t="shared" ca="1" si="121"/>
        <v>2</v>
      </c>
      <c r="AN164" s="48">
        <f t="shared" ca="1" si="121"/>
        <v>3</v>
      </c>
      <c r="AO164" s="48">
        <f t="shared" ca="1" si="121"/>
        <v>2</v>
      </c>
      <c r="AP164" s="48">
        <f t="shared" ca="1" si="121"/>
        <v>2</v>
      </c>
      <c r="AQ164" s="48">
        <f t="shared" ca="1" si="121"/>
        <v>3</v>
      </c>
      <c r="AR164" s="48">
        <f t="shared" ca="1" si="121"/>
        <v>3</v>
      </c>
      <c r="AS164" s="48">
        <f t="shared" ca="1" si="121"/>
        <v>3</v>
      </c>
      <c r="AT164" s="48">
        <f t="shared" ca="1" si="122"/>
        <v>2</v>
      </c>
      <c r="AU164" s="48">
        <f t="shared" ca="1" si="122"/>
        <v>2</v>
      </c>
      <c r="AV164" s="48">
        <f t="shared" ca="1" si="122"/>
        <v>2</v>
      </c>
      <c r="AW164" s="48">
        <f t="shared" ca="1" si="122"/>
        <v>3</v>
      </c>
      <c r="AX164" s="48">
        <f t="shared" ca="1" si="122"/>
        <v>3</v>
      </c>
      <c r="AY164" s="48">
        <f t="shared" ca="1" si="122"/>
        <v>3</v>
      </c>
      <c r="AZ164" s="48">
        <f t="shared" ca="1" si="122"/>
        <v>2</v>
      </c>
      <c r="BA164" s="48">
        <f t="shared" ca="1" si="122"/>
        <v>3</v>
      </c>
      <c r="BB164" s="48">
        <f t="shared" ca="1" si="122"/>
        <v>3</v>
      </c>
      <c r="BC164" s="48">
        <f t="shared" ca="1" si="122"/>
        <v>3</v>
      </c>
      <c r="BD164" s="48">
        <f t="shared" ca="1" si="123"/>
        <v>3</v>
      </c>
      <c r="BE164" s="48">
        <f t="shared" ca="1" si="123"/>
        <v>2</v>
      </c>
      <c r="BF164" s="48">
        <f t="shared" ca="1" si="123"/>
        <v>3</v>
      </c>
      <c r="BG164" s="48">
        <f t="shared" ca="1" si="123"/>
        <v>3</v>
      </c>
      <c r="BH164" s="48">
        <f t="shared" ca="1" si="123"/>
        <v>2</v>
      </c>
      <c r="BI164" s="48">
        <f t="shared" ca="1" si="123"/>
        <v>3</v>
      </c>
      <c r="BJ164" s="48">
        <f t="shared" ca="1" si="123"/>
        <v>3</v>
      </c>
      <c r="BK164" s="48">
        <f t="shared" ca="1" si="123"/>
        <v>2</v>
      </c>
      <c r="BL164" s="48">
        <f t="shared" ca="1" si="123"/>
        <v>3</v>
      </c>
      <c r="BM164" s="48">
        <f t="shared" ca="1" si="123"/>
        <v>2</v>
      </c>
      <c r="BN164" s="48">
        <f t="shared" ca="1" si="123"/>
        <v>2</v>
      </c>
      <c r="BO164" s="48">
        <f t="shared" ca="1" si="123"/>
        <v>3</v>
      </c>
    </row>
    <row r="165" spans="1:67" x14ac:dyDescent="0.25">
      <c r="A165" s="48">
        <v>164</v>
      </c>
      <c r="B165" s="48">
        <f t="shared" ca="1" si="91"/>
        <v>16</v>
      </c>
      <c r="C165" s="48">
        <f ca="1">SUM($P165:S165)</f>
        <v>11</v>
      </c>
      <c r="D165" s="48">
        <f t="shared" ca="1" si="92"/>
        <v>21</v>
      </c>
      <c r="E165" s="48">
        <f t="shared" ca="1" si="93"/>
        <v>33</v>
      </c>
      <c r="F165" s="48">
        <f t="shared" ca="1" si="94"/>
        <v>41</v>
      </c>
      <c r="G165" s="48">
        <f t="shared" ca="1" si="95"/>
        <v>50</v>
      </c>
      <c r="H165" s="48">
        <f t="shared" ca="1" si="96"/>
        <v>61</v>
      </c>
      <c r="I165" s="48">
        <f t="shared" ca="1" si="97"/>
        <v>71</v>
      </c>
      <c r="J165" s="48">
        <f t="shared" ca="1" si="98"/>
        <v>81</v>
      </c>
      <c r="K165" s="48">
        <f t="shared" ca="1" si="99"/>
        <v>93</v>
      </c>
      <c r="L165" s="48">
        <f t="shared" ca="1" si="100"/>
        <v>103</v>
      </c>
      <c r="M165" s="48">
        <f t="shared" ca="1" si="101"/>
        <v>112</v>
      </c>
      <c r="N165" s="48">
        <f t="shared" ca="1" si="102"/>
        <v>122</v>
      </c>
      <c r="O165" s="48">
        <f t="shared" ca="1" si="103"/>
        <v>134</v>
      </c>
      <c r="P165" s="48">
        <f t="shared" ca="1" si="119"/>
        <v>2</v>
      </c>
      <c r="Q165" s="48">
        <f t="shared" ca="1" si="119"/>
        <v>3</v>
      </c>
      <c r="R165" s="48">
        <f t="shared" ca="1" si="119"/>
        <v>3</v>
      </c>
      <c r="S165" s="48">
        <f t="shared" ca="1" si="119"/>
        <v>3</v>
      </c>
      <c r="T165" s="48">
        <f t="shared" ca="1" si="119"/>
        <v>2</v>
      </c>
      <c r="U165" s="48">
        <f t="shared" ca="1" si="119"/>
        <v>3</v>
      </c>
      <c r="V165" s="48">
        <f t="shared" ca="1" si="119"/>
        <v>2</v>
      </c>
      <c r="W165" s="48">
        <f t="shared" ca="1" si="119"/>
        <v>3</v>
      </c>
      <c r="X165" s="48">
        <f t="shared" ca="1" si="119"/>
        <v>3</v>
      </c>
      <c r="Y165" s="48">
        <f t="shared" ca="1" si="119"/>
        <v>3</v>
      </c>
      <c r="Z165" s="48">
        <f t="shared" ca="1" si="120"/>
        <v>3</v>
      </c>
      <c r="AA165" s="48">
        <f t="shared" ca="1" si="120"/>
        <v>3</v>
      </c>
      <c r="AB165" s="48">
        <f t="shared" ca="1" si="120"/>
        <v>2</v>
      </c>
      <c r="AC165" s="48">
        <f t="shared" ca="1" si="120"/>
        <v>2</v>
      </c>
      <c r="AD165" s="48">
        <f t="shared" ca="1" si="120"/>
        <v>2</v>
      </c>
      <c r="AE165" s="48">
        <f t="shared" ca="1" si="120"/>
        <v>2</v>
      </c>
      <c r="AF165" s="48">
        <f t="shared" ca="1" si="120"/>
        <v>2</v>
      </c>
      <c r="AG165" s="48">
        <f t="shared" ca="1" si="120"/>
        <v>3</v>
      </c>
      <c r="AH165" s="48">
        <f t="shared" ca="1" si="120"/>
        <v>2</v>
      </c>
      <c r="AI165" s="48">
        <f t="shared" ca="1" si="120"/>
        <v>2</v>
      </c>
      <c r="AJ165" s="48">
        <f t="shared" ca="1" si="121"/>
        <v>3</v>
      </c>
      <c r="AK165" s="48">
        <f t="shared" ca="1" si="121"/>
        <v>2</v>
      </c>
      <c r="AL165" s="48">
        <f t="shared" ca="1" si="121"/>
        <v>3</v>
      </c>
      <c r="AM165" s="48">
        <f t="shared" ca="1" si="121"/>
        <v>3</v>
      </c>
      <c r="AN165" s="48">
        <f t="shared" ca="1" si="121"/>
        <v>3</v>
      </c>
      <c r="AO165" s="48">
        <f t="shared" ca="1" si="121"/>
        <v>3</v>
      </c>
      <c r="AP165" s="48">
        <f t="shared" ca="1" si="121"/>
        <v>2</v>
      </c>
      <c r="AQ165" s="48">
        <f t="shared" ca="1" si="121"/>
        <v>2</v>
      </c>
      <c r="AR165" s="48">
        <f t="shared" ca="1" si="121"/>
        <v>3</v>
      </c>
      <c r="AS165" s="48">
        <f t="shared" ca="1" si="121"/>
        <v>2</v>
      </c>
      <c r="AT165" s="48">
        <f t="shared" ca="1" si="122"/>
        <v>2</v>
      </c>
      <c r="AU165" s="48">
        <f t="shared" ca="1" si="122"/>
        <v>3</v>
      </c>
      <c r="AV165" s="48">
        <f t="shared" ca="1" si="122"/>
        <v>3</v>
      </c>
      <c r="AW165" s="48">
        <f t="shared" ca="1" si="122"/>
        <v>3</v>
      </c>
      <c r="AX165" s="48">
        <f t="shared" ca="1" si="122"/>
        <v>3</v>
      </c>
      <c r="AY165" s="48">
        <f t="shared" ca="1" si="122"/>
        <v>3</v>
      </c>
      <c r="AZ165" s="48">
        <f t="shared" ca="1" si="122"/>
        <v>2</v>
      </c>
      <c r="BA165" s="48">
        <f t="shared" ca="1" si="122"/>
        <v>3</v>
      </c>
      <c r="BB165" s="48">
        <f t="shared" ca="1" si="122"/>
        <v>3</v>
      </c>
      <c r="BC165" s="48">
        <f t="shared" ca="1" si="122"/>
        <v>2</v>
      </c>
      <c r="BD165" s="48">
        <f t="shared" ca="1" si="123"/>
        <v>2</v>
      </c>
      <c r="BE165" s="48">
        <f t="shared" ca="1" si="123"/>
        <v>2</v>
      </c>
      <c r="BF165" s="48">
        <f t="shared" ca="1" si="123"/>
        <v>2</v>
      </c>
      <c r="BG165" s="48">
        <f t="shared" ca="1" si="123"/>
        <v>3</v>
      </c>
      <c r="BH165" s="48">
        <f t="shared" ca="1" si="123"/>
        <v>3</v>
      </c>
      <c r="BI165" s="48">
        <f t="shared" ca="1" si="123"/>
        <v>2</v>
      </c>
      <c r="BJ165" s="48">
        <f t="shared" ca="1" si="123"/>
        <v>2</v>
      </c>
      <c r="BK165" s="48">
        <f t="shared" ca="1" si="123"/>
        <v>3</v>
      </c>
      <c r="BL165" s="48">
        <f t="shared" ca="1" si="123"/>
        <v>3</v>
      </c>
      <c r="BM165" s="48">
        <f t="shared" ca="1" si="123"/>
        <v>3</v>
      </c>
      <c r="BN165" s="48">
        <f t="shared" ca="1" si="123"/>
        <v>3</v>
      </c>
      <c r="BO165" s="48">
        <f t="shared" ca="1" si="123"/>
        <v>3</v>
      </c>
    </row>
    <row r="166" spans="1:67" x14ac:dyDescent="0.25">
      <c r="A166" s="48">
        <v>165</v>
      </c>
      <c r="B166" s="48">
        <f t="shared" ca="1" si="91"/>
        <v>14</v>
      </c>
      <c r="C166" s="48">
        <f ca="1">SUM($P166:S166)</f>
        <v>9</v>
      </c>
      <c r="D166" s="48">
        <f t="shared" ca="1" si="92"/>
        <v>19</v>
      </c>
      <c r="E166" s="48">
        <f t="shared" ca="1" si="93"/>
        <v>29</v>
      </c>
      <c r="F166" s="48">
        <f t="shared" ca="1" si="94"/>
        <v>38</v>
      </c>
      <c r="G166" s="48">
        <f t="shared" ca="1" si="95"/>
        <v>48</v>
      </c>
      <c r="H166" s="48">
        <f t="shared" ca="1" si="96"/>
        <v>58</v>
      </c>
      <c r="I166" s="48">
        <f t="shared" ca="1" si="97"/>
        <v>68</v>
      </c>
      <c r="J166" s="48">
        <f t="shared" ca="1" si="98"/>
        <v>77</v>
      </c>
      <c r="K166" s="48">
        <f t="shared" ca="1" si="99"/>
        <v>87</v>
      </c>
      <c r="L166" s="48">
        <f t="shared" ca="1" si="100"/>
        <v>98</v>
      </c>
      <c r="M166" s="48">
        <f t="shared" ca="1" si="101"/>
        <v>110</v>
      </c>
      <c r="N166" s="48">
        <f t="shared" ca="1" si="102"/>
        <v>121</v>
      </c>
      <c r="O166" s="48">
        <f t="shared" ca="1" si="103"/>
        <v>130</v>
      </c>
      <c r="P166" s="48">
        <f t="shared" ca="1" si="119"/>
        <v>3</v>
      </c>
      <c r="Q166" s="48">
        <f t="shared" ca="1" si="119"/>
        <v>2</v>
      </c>
      <c r="R166" s="48">
        <f t="shared" ca="1" si="119"/>
        <v>2</v>
      </c>
      <c r="S166" s="48">
        <f t="shared" ca="1" si="119"/>
        <v>2</v>
      </c>
      <c r="T166" s="48">
        <f t="shared" ca="1" si="119"/>
        <v>2</v>
      </c>
      <c r="U166" s="48">
        <f t="shared" ca="1" si="119"/>
        <v>3</v>
      </c>
      <c r="V166" s="48">
        <f t="shared" ca="1" si="119"/>
        <v>3</v>
      </c>
      <c r="W166" s="48">
        <f t="shared" ca="1" si="119"/>
        <v>2</v>
      </c>
      <c r="X166" s="48">
        <f t="shared" ca="1" si="119"/>
        <v>2</v>
      </c>
      <c r="Y166" s="48">
        <f t="shared" ca="1" si="119"/>
        <v>3</v>
      </c>
      <c r="Z166" s="48">
        <f t="shared" ca="1" si="120"/>
        <v>3</v>
      </c>
      <c r="AA166" s="48">
        <f t="shared" ca="1" si="120"/>
        <v>2</v>
      </c>
      <c r="AB166" s="48">
        <f t="shared" ca="1" si="120"/>
        <v>2</v>
      </c>
      <c r="AC166" s="48">
        <f t="shared" ca="1" si="120"/>
        <v>2</v>
      </c>
      <c r="AD166" s="48">
        <f t="shared" ca="1" si="120"/>
        <v>2</v>
      </c>
      <c r="AE166" s="48">
        <f t="shared" ca="1" si="120"/>
        <v>3</v>
      </c>
      <c r="AF166" s="48">
        <f t="shared" ca="1" si="120"/>
        <v>3</v>
      </c>
      <c r="AG166" s="48">
        <f t="shared" ca="1" si="120"/>
        <v>3</v>
      </c>
      <c r="AH166" s="48">
        <f t="shared" ca="1" si="120"/>
        <v>2</v>
      </c>
      <c r="AI166" s="48">
        <f t="shared" ca="1" si="120"/>
        <v>2</v>
      </c>
      <c r="AJ166" s="48">
        <f t="shared" ca="1" si="121"/>
        <v>3</v>
      </c>
      <c r="AK166" s="48">
        <f t="shared" ca="1" si="121"/>
        <v>2</v>
      </c>
      <c r="AL166" s="48">
        <f t="shared" ca="1" si="121"/>
        <v>2</v>
      </c>
      <c r="AM166" s="48">
        <f t="shared" ca="1" si="121"/>
        <v>3</v>
      </c>
      <c r="AN166" s="48">
        <f t="shared" ca="1" si="121"/>
        <v>2</v>
      </c>
      <c r="AO166" s="48">
        <f t="shared" ca="1" si="121"/>
        <v>2</v>
      </c>
      <c r="AP166" s="48">
        <f t="shared" ca="1" si="121"/>
        <v>3</v>
      </c>
      <c r="AQ166" s="48">
        <f t="shared" ca="1" si="121"/>
        <v>3</v>
      </c>
      <c r="AR166" s="48">
        <f t="shared" ca="1" si="121"/>
        <v>2</v>
      </c>
      <c r="AS166" s="48">
        <f t="shared" ca="1" si="121"/>
        <v>2</v>
      </c>
      <c r="AT166" s="48">
        <f t="shared" ca="1" si="122"/>
        <v>2</v>
      </c>
      <c r="AU166" s="48">
        <f t="shared" ca="1" si="122"/>
        <v>3</v>
      </c>
      <c r="AV166" s="48">
        <f t="shared" ca="1" si="122"/>
        <v>3</v>
      </c>
      <c r="AW166" s="48">
        <f t="shared" ca="1" si="122"/>
        <v>2</v>
      </c>
      <c r="AX166" s="48">
        <f t="shared" ca="1" si="122"/>
        <v>2</v>
      </c>
      <c r="AY166" s="48">
        <f t="shared" ca="1" si="122"/>
        <v>3</v>
      </c>
      <c r="AZ166" s="48">
        <f t="shared" ca="1" si="122"/>
        <v>3</v>
      </c>
      <c r="BA166" s="48">
        <f t="shared" ca="1" si="122"/>
        <v>3</v>
      </c>
      <c r="BB166" s="48">
        <f t="shared" ca="1" si="122"/>
        <v>3</v>
      </c>
      <c r="BC166" s="48">
        <f t="shared" ca="1" si="122"/>
        <v>2</v>
      </c>
      <c r="BD166" s="48">
        <f t="shared" ca="1" si="123"/>
        <v>3</v>
      </c>
      <c r="BE166" s="48">
        <f t="shared" ca="1" si="123"/>
        <v>3</v>
      </c>
      <c r="BF166" s="48">
        <f t="shared" ca="1" si="123"/>
        <v>3</v>
      </c>
      <c r="BG166" s="48">
        <f t="shared" ca="1" si="123"/>
        <v>3</v>
      </c>
      <c r="BH166" s="48">
        <f t="shared" ca="1" si="123"/>
        <v>2</v>
      </c>
      <c r="BI166" s="48">
        <f t="shared" ca="1" si="123"/>
        <v>3</v>
      </c>
      <c r="BJ166" s="48">
        <f t="shared" ca="1" si="123"/>
        <v>3</v>
      </c>
      <c r="BK166" s="48">
        <f t="shared" ca="1" si="123"/>
        <v>3</v>
      </c>
      <c r="BL166" s="48">
        <f t="shared" ca="1" si="123"/>
        <v>2</v>
      </c>
      <c r="BM166" s="48">
        <f t="shared" ca="1" si="123"/>
        <v>3</v>
      </c>
      <c r="BN166" s="48">
        <f t="shared" ca="1" si="123"/>
        <v>2</v>
      </c>
      <c r="BO166" s="48">
        <f t="shared" ca="1" si="123"/>
        <v>2</v>
      </c>
    </row>
    <row r="167" spans="1:67" x14ac:dyDescent="0.25">
      <c r="A167" s="48">
        <v>166</v>
      </c>
      <c r="B167" s="48">
        <f t="shared" ca="1" si="91"/>
        <v>16</v>
      </c>
      <c r="C167" s="48">
        <f ca="1">SUM($P167:S167)</f>
        <v>10</v>
      </c>
      <c r="D167" s="48">
        <f t="shared" ca="1" si="92"/>
        <v>20</v>
      </c>
      <c r="E167" s="48">
        <f t="shared" ca="1" si="93"/>
        <v>29</v>
      </c>
      <c r="F167" s="48">
        <f t="shared" ca="1" si="94"/>
        <v>38</v>
      </c>
      <c r="G167" s="48">
        <f t="shared" ca="1" si="95"/>
        <v>48</v>
      </c>
      <c r="H167" s="48">
        <f t="shared" ca="1" si="96"/>
        <v>60</v>
      </c>
      <c r="I167" s="48">
        <f t="shared" ca="1" si="97"/>
        <v>69</v>
      </c>
      <c r="J167" s="48">
        <f t="shared" ca="1" si="98"/>
        <v>79</v>
      </c>
      <c r="K167" s="48">
        <f t="shared" ca="1" si="99"/>
        <v>89</v>
      </c>
      <c r="L167" s="48">
        <f t="shared" ca="1" si="100"/>
        <v>101</v>
      </c>
      <c r="M167" s="48">
        <f t="shared" ca="1" si="101"/>
        <v>112</v>
      </c>
      <c r="N167" s="48">
        <f t="shared" ca="1" si="102"/>
        <v>123</v>
      </c>
      <c r="O167" s="48">
        <f t="shared" ca="1" si="103"/>
        <v>133</v>
      </c>
      <c r="P167" s="48">
        <f t="shared" ca="1" si="119"/>
        <v>3</v>
      </c>
      <c r="Q167" s="48">
        <f t="shared" ca="1" si="119"/>
        <v>2</v>
      </c>
      <c r="R167" s="48">
        <f t="shared" ca="1" si="119"/>
        <v>3</v>
      </c>
      <c r="S167" s="48">
        <f t="shared" ca="1" si="119"/>
        <v>2</v>
      </c>
      <c r="T167" s="48">
        <f t="shared" ca="1" si="119"/>
        <v>3</v>
      </c>
      <c r="U167" s="48">
        <f t="shared" ca="1" si="119"/>
        <v>3</v>
      </c>
      <c r="V167" s="48">
        <f t="shared" ca="1" si="119"/>
        <v>2</v>
      </c>
      <c r="W167" s="48">
        <f t="shared" ca="1" si="119"/>
        <v>2</v>
      </c>
      <c r="X167" s="48">
        <f t="shared" ca="1" si="119"/>
        <v>2</v>
      </c>
      <c r="Y167" s="48">
        <f t="shared" ca="1" si="119"/>
        <v>2</v>
      </c>
      <c r="Z167" s="48">
        <f t="shared" ca="1" si="120"/>
        <v>2</v>
      </c>
      <c r="AA167" s="48">
        <f t="shared" ca="1" si="120"/>
        <v>3</v>
      </c>
      <c r="AB167" s="48">
        <f t="shared" ca="1" si="120"/>
        <v>3</v>
      </c>
      <c r="AC167" s="48">
        <f t="shared" ca="1" si="120"/>
        <v>2</v>
      </c>
      <c r="AD167" s="48">
        <f t="shared" ca="1" si="120"/>
        <v>2</v>
      </c>
      <c r="AE167" s="48">
        <f t="shared" ca="1" si="120"/>
        <v>2</v>
      </c>
      <c r="AF167" s="48">
        <f t="shared" ca="1" si="120"/>
        <v>2</v>
      </c>
      <c r="AG167" s="48">
        <f t="shared" ca="1" si="120"/>
        <v>3</v>
      </c>
      <c r="AH167" s="48">
        <f t="shared" ca="1" si="120"/>
        <v>2</v>
      </c>
      <c r="AI167" s="48">
        <f t="shared" ca="1" si="120"/>
        <v>3</v>
      </c>
      <c r="AJ167" s="48">
        <f t="shared" ca="1" si="121"/>
        <v>3</v>
      </c>
      <c r="AK167" s="48">
        <f t="shared" ca="1" si="121"/>
        <v>3</v>
      </c>
      <c r="AL167" s="48">
        <f t="shared" ca="1" si="121"/>
        <v>3</v>
      </c>
      <c r="AM167" s="48">
        <f t="shared" ca="1" si="121"/>
        <v>3</v>
      </c>
      <c r="AN167" s="48">
        <f t="shared" ca="1" si="121"/>
        <v>2</v>
      </c>
      <c r="AO167" s="48">
        <f t="shared" ca="1" si="121"/>
        <v>2</v>
      </c>
      <c r="AP167" s="48">
        <f t="shared" ca="1" si="121"/>
        <v>3</v>
      </c>
      <c r="AQ167" s="48">
        <f t="shared" ca="1" si="121"/>
        <v>2</v>
      </c>
      <c r="AR167" s="48">
        <f t="shared" ca="1" si="121"/>
        <v>3</v>
      </c>
      <c r="AS167" s="48">
        <f t="shared" ca="1" si="121"/>
        <v>2</v>
      </c>
      <c r="AT167" s="48">
        <f t="shared" ca="1" si="122"/>
        <v>3</v>
      </c>
      <c r="AU167" s="48">
        <f t="shared" ca="1" si="122"/>
        <v>2</v>
      </c>
      <c r="AV167" s="48">
        <f t="shared" ca="1" si="122"/>
        <v>2</v>
      </c>
      <c r="AW167" s="48">
        <f t="shared" ca="1" si="122"/>
        <v>2</v>
      </c>
      <c r="AX167" s="48">
        <f t="shared" ca="1" si="122"/>
        <v>3</v>
      </c>
      <c r="AY167" s="48">
        <f t="shared" ca="1" si="122"/>
        <v>3</v>
      </c>
      <c r="AZ167" s="48">
        <f t="shared" ca="1" si="122"/>
        <v>3</v>
      </c>
      <c r="BA167" s="48">
        <f t="shared" ca="1" si="122"/>
        <v>3</v>
      </c>
      <c r="BB167" s="48">
        <f t="shared" ca="1" si="122"/>
        <v>3</v>
      </c>
      <c r="BC167" s="48">
        <f t="shared" ca="1" si="122"/>
        <v>3</v>
      </c>
      <c r="BD167" s="48">
        <f t="shared" ca="1" si="123"/>
        <v>3</v>
      </c>
      <c r="BE167" s="48">
        <f t="shared" ca="1" si="123"/>
        <v>2</v>
      </c>
      <c r="BF167" s="48">
        <f t="shared" ca="1" si="123"/>
        <v>3</v>
      </c>
      <c r="BG167" s="48">
        <f t="shared" ca="1" si="123"/>
        <v>3</v>
      </c>
      <c r="BH167" s="48">
        <f t="shared" ca="1" si="123"/>
        <v>3</v>
      </c>
      <c r="BI167" s="48">
        <f t="shared" ca="1" si="123"/>
        <v>3</v>
      </c>
      <c r="BJ167" s="48">
        <f t="shared" ca="1" si="123"/>
        <v>2</v>
      </c>
      <c r="BK167" s="48">
        <f t="shared" ca="1" si="123"/>
        <v>3</v>
      </c>
      <c r="BL167" s="48">
        <f t="shared" ca="1" si="123"/>
        <v>2</v>
      </c>
      <c r="BM167" s="48">
        <f t="shared" ca="1" si="123"/>
        <v>3</v>
      </c>
      <c r="BN167" s="48">
        <f t="shared" ca="1" si="123"/>
        <v>2</v>
      </c>
      <c r="BO167" s="48">
        <f t="shared" ca="1" si="123"/>
        <v>3</v>
      </c>
    </row>
    <row r="168" spans="1:67" x14ac:dyDescent="0.25">
      <c r="A168" s="48">
        <v>167</v>
      </c>
      <c r="B168" s="48">
        <f t="shared" ca="1" si="91"/>
        <v>15</v>
      </c>
      <c r="C168" s="48">
        <f ca="1">SUM($P168:S168)</f>
        <v>10</v>
      </c>
      <c r="D168" s="48">
        <f t="shared" ca="1" si="92"/>
        <v>20</v>
      </c>
      <c r="E168" s="48">
        <f t="shared" ca="1" si="93"/>
        <v>30</v>
      </c>
      <c r="F168" s="48">
        <f t="shared" ca="1" si="94"/>
        <v>38</v>
      </c>
      <c r="G168" s="48">
        <f t="shared" ca="1" si="95"/>
        <v>49</v>
      </c>
      <c r="H168" s="48">
        <f t="shared" ca="1" si="96"/>
        <v>60</v>
      </c>
      <c r="I168" s="48">
        <f t="shared" ca="1" si="97"/>
        <v>69</v>
      </c>
      <c r="J168" s="48">
        <f t="shared" ca="1" si="98"/>
        <v>79</v>
      </c>
      <c r="K168" s="48">
        <f t="shared" ca="1" si="99"/>
        <v>88</v>
      </c>
      <c r="L168" s="48">
        <f t="shared" ca="1" si="100"/>
        <v>99</v>
      </c>
      <c r="M168" s="48">
        <f t="shared" ca="1" si="101"/>
        <v>109</v>
      </c>
      <c r="N168" s="48">
        <f t="shared" ca="1" si="102"/>
        <v>118</v>
      </c>
      <c r="O168" s="48">
        <f t="shared" ca="1" si="103"/>
        <v>126</v>
      </c>
      <c r="P168" s="48">
        <f t="shared" ca="1" si="119"/>
        <v>3</v>
      </c>
      <c r="Q168" s="48">
        <f t="shared" ca="1" si="119"/>
        <v>2</v>
      </c>
      <c r="R168" s="48">
        <f t="shared" ca="1" si="119"/>
        <v>2</v>
      </c>
      <c r="S168" s="48">
        <f t="shared" ca="1" si="119"/>
        <v>3</v>
      </c>
      <c r="T168" s="48">
        <f t="shared" ca="1" si="119"/>
        <v>3</v>
      </c>
      <c r="U168" s="48">
        <f t="shared" ca="1" si="119"/>
        <v>2</v>
      </c>
      <c r="V168" s="48">
        <f t="shared" ca="1" si="119"/>
        <v>3</v>
      </c>
      <c r="W168" s="48">
        <f t="shared" ca="1" si="119"/>
        <v>2</v>
      </c>
      <c r="X168" s="48">
        <f t="shared" ca="1" si="119"/>
        <v>2</v>
      </c>
      <c r="Y168" s="48">
        <f t="shared" ca="1" si="119"/>
        <v>2</v>
      </c>
      <c r="Z168" s="48">
        <f t="shared" ca="1" si="120"/>
        <v>3</v>
      </c>
      <c r="AA168" s="48">
        <f t="shared" ca="1" si="120"/>
        <v>3</v>
      </c>
      <c r="AB168" s="48">
        <f t="shared" ca="1" si="120"/>
        <v>2</v>
      </c>
      <c r="AC168" s="48">
        <f t="shared" ca="1" si="120"/>
        <v>2</v>
      </c>
      <c r="AD168" s="48">
        <f t="shared" ca="1" si="120"/>
        <v>2</v>
      </c>
      <c r="AE168" s="48">
        <f t="shared" ca="1" si="120"/>
        <v>2</v>
      </c>
      <c r="AF168" s="48">
        <f t="shared" ca="1" si="120"/>
        <v>2</v>
      </c>
      <c r="AG168" s="48">
        <f t="shared" ca="1" si="120"/>
        <v>3</v>
      </c>
      <c r="AH168" s="48">
        <f t="shared" ca="1" si="120"/>
        <v>3</v>
      </c>
      <c r="AI168" s="48">
        <f t="shared" ca="1" si="120"/>
        <v>3</v>
      </c>
      <c r="AJ168" s="48">
        <f t="shared" ca="1" si="121"/>
        <v>3</v>
      </c>
      <c r="AK168" s="48">
        <f t="shared" ca="1" si="121"/>
        <v>3</v>
      </c>
      <c r="AL168" s="48">
        <f t="shared" ca="1" si="121"/>
        <v>2</v>
      </c>
      <c r="AM168" s="48">
        <f t="shared" ca="1" si="121"/>
        <v>3</v>
      </c>
      <c r="AN168" s="48">
        <f t="shared" ca="1" si="121"/>
        <v>3</v>
      </c>
      <c r="AO168" s="48">
        <f t="shared" ca="1" si="121"/>
        <v>2</v>
      </c>
      <c r="AP168" s="48">
        <f t="shared" ca="1" si="121"/>
        <v>2</v>
      </c>
      <c r="AQ168" s="48">
        <f t="shared" ca="1" si="121"/>
        <v>2</v>
      </c>
      <c r="AR168" s="48">
        <f t="shared" ca="1" si="121"/>
        <v>2</v>
      </c>
      <c r="AS168" s="48">
        <f t="shared" ca="1" si="121"/>
        <v>2</v>
      </c>
      <c r="AT168" s="48">
        <f t="shared" ca="1" si="122"/>
        <v>3</v>
      </c>
      <c r="AU168" s="48">
        <f t="shared" ca="1" si="122"/>
        <v>3</v>
      </c>
      <c r="AV168" s="48">
        <f t="shared" ca="1" si="122"/>
        <v>2</v>
      </c>
      <c r="AW168" s="48">
        <f t="shared" ca="1" si="122"/>
        <v>2</v>
      </c>
      <c r="AX168" s="48">
        <f t="shared" ca="1" si="122"/>
        <v>3</v>
      </c>
      <c r="AY168" s="48">
        <f t="shared" ca="1" si="122"/>
        <v>2</v>
      </c>
      <c r="AZ168" s="48">
        <f t="shared" ca="1" si="122"/>
        <v>3</v>
      </c>
      <c r="BA168" s="48">
        <f t="shared" ca="1" si="122"/>
        <v>3</v>
      </c>
      <c r="BB168" s="48">
        <f t="shared" ca="1" si="122"/>
        <v>2</v>
      </c>
      <c r="BC168" s="48">
        <f t="shared" ca="1" si="122"/>
        <v>3</v>
      </c>
      <c r="BD168" s="48">
        <f t="shared" ca="1" si="123"/>
        <v>2</v>
      </c>
      <c r="BE168" s="48">
        <f t="shared" ca="1" si="123"/>
        <v>3</v>
      </c>
      <c r="BF168" s="48">
        <f t="shared" ca="1" si="123"/>
        <v>2</v>
      </c>
      <c r="BG168" s="48">
        <f t="shared" ca="1" si="123"/>
        <v>3</v>
      </c>
      <c r="BH168" s="48">
        <f t="shared" ca="1" si="123"/>
        <v>2</v>
      </c>
      <c r="BI168" s="48">
        <f t="shared" ca="1" si="123"/>
        <v>2</v>
      </c>
      <c r="BJ168" s="48">
        <f t="shared" ca="1" si="123"/>
        <v>2</v>
      </c>
      <c r="BK168" s="48">
        <f t="shared" ca="1" si="123"/>
        <v>3</v>
      </c>
      <c r="BL168" s="48">
        <f t="shared" ca="1" si="123"/>
        <v>2</v>
      </c>
      <c r="BM168" s="48">
        <f t="shared" ca="1" si="123"/>
        <v>2</v>
      </c>
      <c r="BN168" s="48">
        <f t="shared" ca="1" si="123"/>
        <v>2</v>
      </c>
      <c r="BO168" s="48">
        <f t="shared" ca="1" si="123"/>
        <v>2</v>
      </c>
    </row>
    <row r="169" spans="1:67" x14ac:dyDescent="0.25">
      <c r="A169" s="48">
        <v>168</v>
      </c>
      <c r="B169" s="48">
        <f t="shared" ca="1" si="91"/>
        <v>15</v>
      </c>
      <c r="C169" s="48">
        <f ca="1">SUM($P169:S169)</f>
        <v>9</v>
      </c>
      <c r="D169" s="48">
        <f t="shared" ca="1" si="92"/>
        <v>20</v>
      </c>
      <c r="E169" s="48">
        <f t="shared" ca="1" si="93"/>
        <v>29</v>
      </c>
      <c r="F169" s="48">
        <f t="shared" ca="1" si="94"/>
        <v>40</v>
      </c>
      <c r="G169" s="48">
        <f t="shared" ca="1" si="95"/>
        <v>51</v>
      </c>
      <c r="H169" s="48">
        <f t="shared" ca="1" si="96"/>
        <v>61</v>
      </c>
      <c r="I169" s="48">
        <f t="shared" ca="1" si="97"/>
        <v>70</v>
      </c>
      <c r="J169" s="48">
        <f t="shared" ca="1" si="98"/>
        <v>79</v>
      </c>
      <c r="K169" s="48">
        <f t="shared" ca="1" si="99"/>
        <v>89</v>
      </c>
      <c r="L169" s="48">
        <f t="shared" ca="1" si="100"/>
        <v>98</v>
      </c>
      <c r="M169" s="48">
        <f t="shared" ca="1" si="101"/>
        <v>108</v>
      </c>
      <c r="N169" s="48">
        <f t="shared" ca="1" si="102"/>
        <v>118</v>
      </c>
      <c r="O169" s="48">
        <f t="shared" ca="1" si="103"/>
        <v>128</v>
      </c>
      <c r="P169" s="48">
        <f t="shared" ca="1" si="119"/>
        <v>2</v>
      </c>
      <c r="Q169" s="48">
        <f t="shared" ca="1" si="119"/>
        <v>3</v>
      </c>
      <c r="R169" s="48">
        <f t="shared" ca="1" si="119"/>
        <v>2</v>
      </c>
      <c r="S169" s="48">
        <f t="shared" ca="1" si="119"/>
        <v>2</v>
      </c>
      <c r="T169" s="48">
        <f t="shared" ca="1" si="119"/>
        <v>3</v>
      </c>
      <c r="U169" s="48">
        <f t="shared" ca="1" si="119"/>
        <v>3</v>
      </c>
      <c r="V169" s="48">
        <f t="shared" ca="1" si="119"/>
        <v>2</v>
      </c>
      <c r="W169" s="48">
        <f t="shared" ca="1" si="119"/>
        <v>3</v>
      </c>
      <c r="X169" s="48">
        <f t="shared" ca="1" si="119"/>
        <v>2</v>
      </c>
      <c r="Y169" s="48">
        <f t="shared" ca="1" si="119"/>
        <v>3</v>
      </c>
      <c r="Z169" s="48">
        <f t="shared" ca="1" si="120"/>
        <v>2</v>
      </c>
      <c r="AA169" s="48">
        <f t="shared" ca="1" si="120"/>
        <v>2</v>
      </c>
      <c r="AB169" s="48">
        <f t="shared" ca="1" si="120"/>
        <v>3</v>
      </c>
      <c r="AC169" s="48">
        <f t="shared" ca="1" si="120"/>
        <v>3</v>
      </c>
      <c r="AD169" s="48">
        <f t="shared" ca="1" si="120"/>
        <v>3</v>
      </c>
      <c r="AE169" s="48">
        <f t="shared" ca="1" si="120"/>
        <v>2</v>
      </c>
      <c r="AF169" s="48">
        <f t="shared" ca="1" si="120"/>
        <v>3</v>
      </c>
      <c r="AG169" s="48">
        <f t="shared" ca="1" si="120"/>
        <v>3</v>
      </c>
      <c r="AH169" s="48">
        <f t="shared" ca="1" si="120"/>
        <v>3</v>
      </c>
      <c r="AI169" s="48">
        <f t="shared" ca="1" si="120"/>
        <v>2</v>
      </c>
      <c r="AJ169" s="48">
        <f t="shared" ca="1" si="121"/>
        <v>3</v>
      </c>
      <c r="AK169" s="48">
        <f t="shared" ca="1" si="121"/>
        <v>2</v>
      </c>
      <c r="AL169" s="48">
        <f t="shared" ca="1" si="121"/>
        <v>2</v>
      </c>
      <c r="AM169" s="48">
        <f t="shared" ca="1" si="121"/>
        <v>3</v>
      </c>
      <c r="AN169" s="48">
        <f t="shared" ca="1" si="121"/>
        <v>2</v>
      </c>
      <c r="AO169" s="48">
        <f t="shared" ca="1" si="121"/>
        <v>2</v>
      </c>
      <c r="AP169" s="48">
        <f t="shared" ca="1" si="121"/>
        <v>3</v>
      </c>
      <c r="AQ169" s="48">
        <f t="shared" ca="1" si="121"/>
        <v>2</v>
      </c>
      <c r="AR169" s="48">
        <f t="shared" ca="1" si="121"/>
        <v>2</v>
      </c>
      <c r="AS169" s="48">
        <f t="shared" ca="1" si="121"/>
        <v>2</v>
      </c>
      <c r="AT169" s="48">
        <f t="shared" ca="1" si="122"/>
        <v>2</v>
      </c>
      <c r="AU169" s="48">
        <f t="shared" ca="1" si="122"/>
        <v>3</v>
      </c>
      <c r="AV169" s="48">
        <f t="shared" ca="1" si="122"/>
        <v>2</v>
      </c>
      <c r="AW169" s="48">
        <f t="shared" ca="1" si="122"/>
        <v>2</v>
      </c>
      <c r="AX169" s="48">
        <f t="shared" ca="1" si="122"/>
        <v>3</v>
      </c>
      <c r="AY169" s="48">
        <f t="shared" ca="1" si="122"/>
        <v>3</v>
      </c>
      <c r="AZ169" s="48">
        <f t="shared" ca="1" si="122"/>
        <v>3</v>
      </c>
      <c r="BA169" s="48">
        <f t="shared" ca="1" si="122"/>
        <v>2</v>
      </c>
      <c r="BB169" s="48">
        <f t="shared" ca="1" si="122"/>
        <v>2</v>
      </c>
      <c r="BC169" s="48">
        <f t="shared" ca="1" si="122"/>
        <v>2</v>
      </c>
      <c r="BD169" s="48">
        <f t="shared" ca="1" si="123"/>
        <v>2</v>
      </c>
      <c r="BE169" s="48">
        <f t="shared" ca="1" si="123"/>
        <v>3</v>
      </c>
      <c r="BF169" s="48">
        <f t="shared" ca="1" si="123"/>
        <v>2</v>
      </c>
      <c r="BG169" s="48">
        <f t="shared" ca="1" si="123"/>
        <v>3</v>
      </c>
      <c r="BH169" s="48">
        <f t="shared" ca="1" si="123"/>
        <v>2</v>
      </c>
      <c r="BI169" s="48">
        <f t="shared" ca="1" si="123"/>
        <v>3</v>
      </c>
      <c r="BJ169" s="48">
        <f t="shared" ca="1" si="123"/>
        <v>3</v>
      </c>
      <c r="BK169" s="48">
        <f t="shared" ca="1" si="123"/>
        <v>2</v>
      </c>
      <c r="BL169" s="48">
        <f t="shared" ca="1" si="123"/>
        <v>3</v>
      </c>
      <c r="BM169" s="48">
        <f t="shared" ca="1" si="123"/>
        <v>2</v>
      </c>
      <c r="BN169" s="48">
        <f t="shared" ca="1" si="123"/>
        <v>3</v>
      </c>
      <c r="BO169" s="48">
        <f t="shared" ca="1" si="123"/>
        <v>2</v>
      </c>
    </row>
    <row r="170" spans="1:67" x14ac:dyDescent="0.25">
      <c r="A170" s="48">
        <v>169</v>
      </c>
      <c r="B170" s="48">
        <f t="shared" ca="1" si="91"/>
        <v>16</v>
      </c>
      <c r="C170" s="48">
        <f ca="1">SUM($P170:S170)</f>
        <v>11</v>
      </c>
      <c r="D170" s="48">
        <f t="shared" ca="1" si="92"/>
        <v>21</v>
      </c>
      <c r="E170" s="48">
        <f t="shared" ca="1" si="93"/>
        <v>31</v>
      </c>
      <c r="F170" s="48">
        <f t="shared" ca="1" si="94"/>
        <v>40</v>
      </c>
      <c r="G170" s="48">
        <f t="shared" ca="1" si="95"/>
        <v>50</v>
      </c>
      <c r="H170" s="48">
        <f t="shared" ca="1" si="96"/>
        <v>59</v>
      </c>
      <c r="I170" s="48">
        <f t="shared" ca="1" si="97"/>
        <v>70</v>
      </c>
      <c r="J170" s="48">
        <f t="shared" ca="1" si="98"/>
        <v>80</v>
      </c>
      <c r="K170" s="48">
        <f t="shared" ca="1" si="99"/>
        <v>90</v>
      </c>
      <c r="L170" s="48">
        <f t="shared" ca="1" si="100"/>
        <v>100</v>
      </c>
      <c r="M170" s="48">
        <f t="shared" ca="1" si="101"/>
        <v>110</v>
      </c>
      <c r="N170" s="48">
        <f t="shared" ca="1" si="102"/>
        <v>119</v>
      </c>
      <c r="O170" s="48">
        <f t="shared" ca="1" si="103"/>
        <v>129</v>
      </c>
      <c r="P170" s="48">
        <f t="shared" ca="1" si="119"/>
        <v>3</v>
      </c>
      <c r="Q170" s="48">
        <f t="shared" ca="1" si="119"/>
        <v>3</v>
      </c>
      <c r="R170" s="48">
        <f t="shared" ca="1" si="119"/>
        <v>3</v>
      </c>
      <c r="S170" s="48">
        <f t="shared" ca="1" si="119"/>
        <v>2</v>
      </c>
      <c r="T170" s="48">
        <f t="shared" ca="1" si="119"/>
        <v>2</v>
      </c>
      <c r="U170" s="48">
        <f t="shared" ca="1" si="119"/>
        <v>3</v>
      </c>
      <c r="V170" s="48">
        <f t="shared" ca="1" si="119"/>
        <v>2</v>
      </c>
      <c r="W170" s="48">
        <f t="shared" ca="1" si="119"/>
        <v>3</v>
      </c>
      <c r="X170" s="48">
        <f t="shared" ca="1" si="119"/>
        <v>3</v>
      </c>
      <c r="Y170" s="48">
        <f t="shared" ca="1" si="119"/>
        <v>3</v>
      </c>
      <c r="Z170" s="48">
        <f t="shared" ca="1" si="120"/>
        <v>2</v>
      </c>
      <c r="AA170" s="48">
        <f t="shared" ca="1" si="120"/>
        <v>2</v>
      </c>
      <c r="AB170" s="48">
        <f t="shared" ca="1" si="120"/>
        <v>2</v>
      </c>
      <c r="AC170" s="48">
        <f t="shared" ca="1" si="120"/>
        <v>2</v>
      </c>
      <c r="AD170" s="48">
        <f t="shared" ca="1" si="120"/>
        <v>3</v>
      </c>
      <c r="AE170" s="48">
        <f t="shared" ca="1" si="120"/>
        <v>2</v>
      </c>
      <c r="AF170" s="48">
        <f t="shared" ca="1" si="120"/>
        <v>3</v>
      </c>
      <c r="AG170" s="48">
        <f t="shared" ca="1" si="120"/>
        <v>2</v>
      </c>
      <c r="AH170" s="48">
        <f t="shared" ca="1" si="120"/>
        <v>3</v>
      </c>
      <c r="AI170" s="48">
        <f t="shared" ca="1" si="120"/>
        <v>2</v>
      </c>
      <c r="AJ170" s="48">
        <f t="shared" ca="1" si="121"/>
        <v>3</v>
      </c>
      <c r="AK170" s="48">
        <f t="shared" ca="1" si="121"/>
        <v>2</v>
      </c>
      <c r="AL170" s="48">
        <f t="shared" ca="1" si="121"/>
        <v>2</v>
      </c>
      <c r="AM170" s="48">
        <f t="shared" ca="1" si="121"/>
        <v>2</v>
      </c>
      <c r="AN170" s="48">
        <f t="shared" ca="1" si="121"/>
        <v>3</v>
      </c>
      <c r="AO170" s="48">
        <f t="shared" ca="1" si="121"/>
        <v>2</v>
      </c>
      <c r="AP170" s="48">
        <f t="shared" ca="1" si="121"/>
        <v>3</v>
      </c>
      <c r="AQ170" s="48">
        <f t="shared" ca="1" si="121"/>
        <v>3</v>
      </c>
      <c r="AR170" s="48">
        <f t="shared" ca="1" si="121"/>
        <v>3</v>
      </c>
      <c r="AS170" s="48">
        <f t="shared" ca="1" si="121"/>
        <v>3</v>
      </c>
      <c r="AT170" s="48">
        <f t="shared" ca="1" si="122"/>
        <v>2</v>
      </c>
      <c r="AU170" s="48">
        <f t="shared" ca="1" si="122"/>
        <v>2</v>
      </c>
      <c r="AV170" s="48">
        <f t="shared" ca="1" si="122"/>
        <v>3</v>
      </c>
      <c r="AW170" s="48">
        <f t="shared" ca="1" si="122"/>
        <v>2</v>
      </c>
      <c r="AX170" s="48">
        <f t="shared" ca="1" si="122"/>
        <v>2</v>
      </c>
      <c r="AY170" s="48">
        <f t="shared" ca="1" si="122"/>
        <v>3</v>
      </c>
      <c r="AZ170" s="48">
        <f t="shared" ca="1" si="122"/>
        <v>3</v>
      </c>
      <c r="BA170" s="48">
        <f t="shared" ca="1" si="122"/>
        <v>2</v>
      </c>
      <c r="BB170" s="48">
        <f t="shared" ca="1" si="122"/>
        <v>2</v>
      </c>
      <c r="BC170" s="48">
        <f t="shared" ca="1" si="122"/>
        <v>3</v>
      </c>
      <c r="BD170" s="48">
        <f t="shared" ca="1" si="123"/>
        <v>2</v>
      </c>
      <c r="BE170" s="48">
        <f t="shared" ca="1" si="123"/>
        <v>3</v>
      </c>
      <c r="BF170" s="48">
        <f t="shared" ca="1" si="123"/>
        <v>2</v>
      </c>
      <c r="BG170" s="48">
        <f t="shared" ca="1" si="123"/>
        <v>3</v>
      </c>
      <c r="BH170" s="48">
        <f t="shared" ca="1" si="123"/>
        <v>2</v>
      </c>
      <c r="BI170" s="48">
        <f t="shared" ca="1" si="123"/>
        <v>2</v>
      </c>
      <c r="BJ170" s="48">
        <f t="shared" ca="1" si="123"/>
        <v>3</v>
      </c>
      <c r="BK170" s="48">
        <f t="shared" ca="1" si="123"/>
        <v>2</v>
      </c>
      <c r="BL170" s="48">
        <f t="shared" ca="1" si="123"/>
        <v>3</v>
      </c>
      <c r="BM170" s="48">
        <f t="shared" ca="1" si="123"/>
        <v>2</v>
      </c>
      <c r="BN170" s="48">
        <f t="shared" ca="1" si="123"/>
        <v>2</v>
      </c>
      <c r="BO170" s="48">
        <f t="shared" ca="1" si="123"/>
        <v>3</v>
      </c>
    </row>
    <row r="171" spans="1:67" x14ac:dyDescent="0.25">
      <c r="A171" s="48">
        <v>170</v>
      </c>
      <c r="B171" s="48">
        <f t="shared" ca="1" si="91"/>
        <v>15</v>
      </c>
      <c r="C171" s="48">
        <f ca="1">SUM($P171:S171)</f>
        <v>10</v>
      </c>
      <c r="D171" s="48">
        <f t="shared" ca="1" si="92"/>
        <v>21</v>
      </c>
      <c r="E171" s="48">
        <f t="shared" ca="1" si="93"/>
        <v>30</v>
      </c>
      <c r="F171" s="48">
        <f t="shared" ca="1" si="94"/>
        <v>40</v>
      </c>
      <c r="G171" s="48">
        <f t="shared" ca="1" si="95"/>
        <v>50</v>
      </c>
      <c r="H171" s="48">
        <f t="shared" ca="1" si="96"/>
        <v>62</v>
      </c>
      <c r="I171" s="48">
        <f t="shared" ca="1" si="97"/>
        <v>71</v>
      </c>
      <c r="J171" s="48">
        <f t="shared" ca="1" si="98"/>
        <v>79</v>
      </c>
      <c r="K171" s="48">
        <f t="shared" ca="1" si="99"/>
        <v>89</v>
      </c>
      <c r="L171" s="48">
        <f t="shared" ca="1" si="100"/>
        <v>100</v>
      </c>
      <c r="M171" s="48">
        <f t="shared" ca="1" si="101"/>
        <v>110</v>
      </c>
      <c r="N171" s="48">
        <f t="shared" ca="1" si="102"/>
        <v>119</v>
      </c>
      <c r="O171" s="48">
        <f t="shared" ca="1" si="103"/>
        <v>128</v>
      </c>
      <c r="P171" s="48">
        <f t="shared" ca="1" si="119"/>
        <v>2</v>
      </c>
      <c r="Q171" s="48">
        <f t="shared" ca="1" si="119"/>
        <v>3</v>
      </c>
      <c r="R171" s="48">
        <f t="shared" ca="1" si="119"/>
        <v>3</v>
      </c>
      <c r="S171" s="48">
        <f t="shared" ca="1" si="119"/>
        <v>2</v>
      </c>
      <c r="T171" s="48">
        <f t="shared" ca="1" si="119"/>
        <v>2</v>
      </c>
      <c r="U171" s="48">
        <f t="shared" ca="1" si="119"/>
        <v>3</v>
      </c>
      <c r="V171" s="48">
        <f t="shared" ca="1" si="119"/>
        <v>3</v>
      </c>
      <c r="W171" s="48">
        <f t="shared" ca="1" si="119"/>
        <v>3</v>
      </c>
      <c r="X171" s="48">
        <f t="shared" ca="1" si="119"/>
        <v>2</v>
      </c>
      <c r="Y171" s="48">
        <f t="shared" ca="1" si="119"/>
        <v>2</v>
      </c>
      <c r="Z171" s="48">
        <f t="shared" ca="1" si="120"/>
        <v>3</v>
      </c>
      <c r="AA171" s="48">
        <f t="shared" ca="1" si="120"/>
        <v>2</v>
      </c>
      <c r="AB171" s="48">
        <f t="shared" ca="1" si="120"/>
        <v>3</v>
      </c>
      <c r="AC171" s="48">
        <f t="shared" ca="1" si="120"/>
        <v>2</v>
      </c>
      <c r="AD171" s="48">
        <f t="shared" ca="1" si="120"/>
        <v>2</v>
      </c>
      <c r="AE171" s="48">
        <f t="shared" ca="1" si="120"/>
        <v>3</v>
      </c>
      <c r="AF171" s="48">
        <f t="shared" ca="1" si="120"/>
        <v>2</v>
      </c>
      <c r="AG171" s="48">
        <f t="shared" ca="1" si="120"/>
        <v>3</v>
      </c>
      <c r="AH171" s="48">
        <f t="shared" ca="1" si="120"/>
        <v>2</v>
      </c>
      <c r="AI171" s="48">
        <f t="shared" ca="1" si="120"/>
        <v>3</v>
      </c>
      <c r="AJ171" s="48">
        <f t="shared" ca="1" si="121"/>
        <v>3</v>
      </c>
      <c r="AK171" s="48">
        <f t="shared" ca="1" si="121"/>
        <v>3</v>
      </c>
      <c r="AL171" s="48">
        <f t="shared" ca="1" si="121"/>
        <v>3</v>
      </c>
      <c r="AM171" s="48">
        <f t="shared" ca="1" si="121"/>
        <v>3</v>
      </c>
      <c r="AN171" s="48">
        <f t="shared" ca="1" si="121"/>
        <v>3</v>
      </c>
      <c r="AO171" s="48">
        <f t="shared" ca="1" si="121"/>
        <v>2</v>
      </c>
      <c r="AP171" s="48">
        <f t="shared" ca="1" si="121"/>
        <v>2</v>
      </c>
      <c r="AQ171" s="48">
        <f t="shared" ca="1" si="121"/>
        <v>2</v>
      </c>
      <c r="AR171" s="48">
        <f t="shared" ca="1" si="121"/>
        <v>2</v>
      </c>
      <c r="AS171" s="48">
        <f t="shared" ca="1" si="121"/>
        <v>2</v>
      </c>
      <c r="AT171" s="48">
        <f t="shared" ca="1" si="122"/>
        <v>2</v>
      </c>
      <c r="AU171" s="48">
        <f t="shared" ca="1" si="122"/>
        <v>2</v>
      </c>
      <c r="AV171" s="48">
        <f t="shared" ca="1" si="122"/>
        <v>2</v>
      </c>
      <c r="AW171" s="48">
        <f t="shared" ca="1" si="122"/>
        <v>3</v>
      </c>
      <c r="AX171" s="48">
        <f t="shared" ca="1" si="122"/>
        <v>3</v>
      </c>
      <c r="AY171" s="48">
        <f t="shared" ca="1" si="122"/>
        <v>2</v>
      </c>
      <c r="AZ171" s="48">
        <f t="shared" ca="1" si="122"/>
        <v>3</v>
      </c>
      <c r="BA171" s="48">
        <f t="shared" ca="1" si="122"/>
        <v>2</v>
      </c>
      <c r="BB171" s="48">
        <f t="shared" ca="1" si="122"/>
        <v>3</v>
      </c>
      <c r="BC171" s="48">
        <f t="shared" ca="1" si="122"/>
        <v>3</v>
      </c>
      <c r="BD171" s="48">
        <f t="shared" ca="1" si="123"/>
        <v>3</v>
      </c>
      <c r="BE171" s="48">
        <f t="shared" ca="1" si="123"/>
        <v>2</v>
      </c>
      <c r="BF171" s="48">
        <f t="shared" ca="1" si="123"/>
        <v>2</v>
      </c>
      <c r="BG171" s="48">
        <f t="shared" ca="1" si="123"/>
        <v>3</v>
      </c>
      <c r="BH171" s="48">
        <f t="shared" ca="1" si="123"/>
        <v>2</v>
      </c>
      <c r="BI171" s="48">
        <f t="shared" ca="1" si="123"/>
        <v>2</v>
      </c>
      <c r="BJ171" s="48">
        <f t="shared" ca="1" si="123"/>
        <v>2</v>
      </c>
      <c r="BK171" s="48">
        <f t="shared" ca="1" si="123"/>
        <v>3</v>
      </c>
      <c r="BL171" s="48">
        <f t="shared" ca="1" si="123"/>
        <v>2</v>
      </c>
      <c r="BM171" s="48">
        <f t="shared" ca="1" si="123"/>
        <v>2</v>
      </c>
      <c r="BN171" s="48">
        <f t="shared" ca="1" si="123"/>
        <v>3</v>
      </c>
      <c r="BO171" s="48">
        <f t="shared" ca="1" si="123"/>
        <v>2</v>
      </c>
    </row>
    <row r="172" spans="1:67" x14ac:dyDescent="0.25">
      <c r="A172" s="48">
        <v>171</v>
      </c>
      <c r="B172" s="48">
        <f t="shared" ca="1" si="91"/>
        <v>15</v>
      </c>
      <c r="C172" s="48">
        <f ca="1">SUM($P172:S172)</f>
        <v>10</v>
      </c>
      <c r="D172" s="48">
        <f t="shared" ca="1" si="92"/>
        <v>20</v>
      </c>
      <c r="E172" s="48">
        <f t="shared" ca="1" si="93"/>
        <v>30</v>
      </c>
      <c r="F172" s="48">
        <f t="shared" ca="1" si="94"/>
        <v>39</v>
      </c>
      <c r="G172" s="48">
        <f t="shared" ca="1" si="95"/>
        <v>48</v>
      </c>
      <c r="H172" s="48">
        <f t="shared" ca="1" si="96"/>
        <v>58</v>
      </c>
      <c r="I172" s="48">
        <f t="shared" ca="1" si="97"/>
        <v>68</v>
      </c>
      <c r="J172" s="48">
        <f t="shared" ca="1" si="98"/>
        <v>77</v>
      </c>
      <c r="K172" s="48">
        <f t="shared" ca="1" si="99"/>
        <v>86</v>
      </c>
      <c r="L172" s="48">
        <f t="shared" ca="1" si="100"/>
        <v>97</v>
      </c>
      <c r="M172" s="48">
        <f t="shared" ca="1" si="101"/>
        <v>107</v>
      </c>
      <c r="N172" s="48">
        <f t="shared" ca="1" si="102"/>
        <v>116</v>
      </c>
      <c r="O172" s="48">
        <f t="shared" ca="1" si="103"/>
        <v>126</v>
      </c>
      <c r="P172" s="48">
        <f t="shared" ref="P172:Y181" ca="1" si="124">MAX(1,IF(SamplesOrEstimateFlag = "Data", INDEX(Samples,RANDBETWEEN(1, TotalCount), 0), RANDBETWEEN(ThroughputLowEstimate,ThroughputHighEstimate)) / RANDBETWEEN(StorySplitRateLowEstimate,StorySplitRateHighEstimate))</f>
        <v>3</v>
      </c>
      <c r="Q172" s="48">
        <f t="shared" ca="1" si="124"/>
        <v>2</v>
      </c>
      <c r="R172" s="48">
        <f t="shared" ca="1" si="124"/>
        <v>3</v>
      </c>
      <c r="S172" s="48">
        <f t="shared" ca="1" si="124"/>
        <v>2</v>
      </c>
      <c r="T172" s="48">
        <f t="shared" ca="1" si="124"/>
        <v>2</v>
      </c>
      <c r="U172" s="48">
        <f t="shared" ca="1" si="124"/>
        <v>3</v>
      </c>
      <c r="V172" s="48">
        <f t="shared" ca="1" si="124"/>
        <v>3</v>
      </c>
      <c r="W172" s="48">
        <f t="shared" ca="1" si="124"/>
        <v>2</v>
      </c>
      <c r="X172" s="48">
        <f t="shared" ca="1" si="124"/>
        <v>3</v>
      </c>
      <c r="Y172" s="48">
        <f t="shared" ca="1" si="124"/>
        <v>2</v>
      </c>
      <c r="Z172" s="48">
        <f t="shared" ref="Z172:AI181" ca="1" si="125">MAX(1,IF(SamplesOrEstimateFlag = "Data", INDEX(Samples,RANDBETWEEN(1, TotalCount), 0), RANDBETWEEN(ThroughputLowEstimate,ThroughputHighEstimate)) / RANDBETWEEN(StorySplitRateLowEstimate,StorySplitRateHighEstimate))</f>
        <v>2</v>
      </c>
      <c r="AA172" s="48">
        <f t="shared" ca="1" si="125"/>
        <v>3</v>
      </c>
      <c r="AB172" s="48">
        <f t="shared" ca="1" si="125"/>
        <v>2</v>
      </c>
      <c r="AC172" s="48">
        <f t="shared" ca="1" si="125"/>
        <v>2</v>
      </c>
      <c r="AD172" s="48">
        <f t="shared" ca="1" si="125"/>
        <v>3</v>
      </c>
      <c r="AE172" s="48">
        <f t="shared" ca="1" si="125"/>
        <v>2</v>
      </c>
      <c r="AF172" s="48">
        <f t="shared" ca="1" si="125"/>
        <v>2</v>
      </c>
      <c r="AG172" s="48">
        <f t="shared" ca="1" si="125"/>
        <v>3</v>
      </c>
      <c r="AH172" s="48">
        <f t="shared" ca="1" si="125"/>
        <v>2</v>
      </c>
      <c r="AI172" s="48">
        <f t="shared" ca="1" si="125"/>
        <v>2</v>
      </c>
      <c r="AJ172" s="48">
        <f t="shared" ref="AJ172:AS181" ca="1" si="126">MAX(1,IF(SamplesOrEstimateFlag = "Data", INDEX(Samples,RANDBETWEEN(1, TotalCount), 0), RANDBETWEEN(ThroughputLowEstimate,ThroughputHighEstimate)) / RANDBETWEEN(StorySplitRateLowEstimate,StorySplitRateHighEstimate))</f>
        <v>2</v>
      </c>
      <c r="AK172" s="48">
        <f t="shared" ca="1" si="126"/>
        <v>2</v>
      </c>
      <c r="AL172" s="48">
        <f t="shared" ca="1" si="126"/>
        <v>3</v>
      </c>
      <c r="AM172" s="48">
        <f t="shared" ca="1" si="126"/>
        <v>3</v>
      </c>
      <c r="AN172" s="48">
        <f t="shared" ca="1" si="126"/>
        <v>3</v>
      </c>
      <c r="AO172" s="48">
        <f t="shared" ca="1" si="126"/>
        <v>3</v>
      </c>
      <c r="AP172" s="48">
        <f t="shared" ca="1" si="126"/>
        <v>2</v>
      </c>
      <c r="AQ172" s="48">
        <f t="shared" ca="1" si="126"/>
        <v>2</v>
      </c>
      <c r="AR172" s="48">
        <f t="shared" ca="1" si="126"/>
        <v>2</v>
      </c>
      <c r="AS172" s="48">
        <f t="shared" ca="1" si="126"/>
        <v>3</v>
      </c>
      <c r="AT172" s="48">
        <f t="shared" ref="AT172:BC181" ca="1" si="127">MAX(1,IF(SamplesOrEstimateFlag = "Data", INDEX(Samples,RANDBETWEEN(1, TotalCount), 0), RANDBETWEEN(ThroughputLowEstimate,ThroughputHighEstimate)) / RANDBETWEEN(StorySplitRateLowEstimate,StorySplitRateHighEstimate))</f>
        <v>2</v>
      </c>
      <c r="AU172" s="48">
        <f t="shared" ca="1" si="127"/>
        <v>2</v>
      </c>
      <c r="AV172" s="48">
        <f t="shared" ca="1" si="127"/>
        <v>2</v>
      </c>
      <c r="AW172" s="48">
        <f t="shared" ca="1" si="127"/>
        <v>3</v>
      </c>
      <c r="AX172" s="48">
        <f t="shared" ca="1" si="127"/>
        <v>2</v>
      </c>
      <c r="AY172" s="48">
        <f t="shared" ca="1" si="127"/>
        <v>2</v>
      </c>
      <c r="AZ172" s="48">
        <f t="shared" ca="1" si="127"/>
        <v>3</v>
      </c>
      <c r="BA172" s="48">
        <f t="shared" ca="1" si="127"/>
        <v>2</v>
      </c>
      <c r="BB172" s="48">
        <f t="shared" ca="1" si="127"/>
        <v>3</v>
      </c>
      <c r="BC172" s="48">
        <f t="shared" ca="1" si="127"/>
        <v>3</v>
      </c>
      <c r="BD172" s="48">
        <f t="shared" ref="BD172:BO181" ca="1" si="128">MAX(1,IF(SamplesOrEstimateFlag = "Data", INDEX(Samples,RANDBETWEEN(1, TotalCount), 0), RANDBETWEEN(ThroughputLowEstimate,ThroughputHighEstimate)) / RANDBETWEEN(StorySplitRateLowEstimate,StorySplitRateHighEstimate))</f>
        <v>2</v>
      </c>
      <c r="BE172" s="48">
        <f t="shared" ca="1" si="128"/>
        <v>3</v>
      </c>
      <c r="BF172" s="48">
        <f t="shared" ca="1" si="128"/>
        <v>2</v>
      </c>
      <c r="BG172" s="48">
        <f t="shared" ca="1" si="128"/>
        <v>3</v>
      </c>
      <c r="BH172" s="48">
        <f t="shared" ca="1" si="128"/>
        <v>2</v>
      </c>
      <c r="BI172" s="48">
        <f t="shared" ca="1" si="128"/>
        <v>2</v>
      </c>
      <c r="BJ172" s="48">
        <f t="shared" ca="1" si="128"/>
        <v>3</v>
      </c>
      <c r="BK172" s="48">
        <f t="shared" ca="1" si="128"/>
        <v>2</v>
      </c>
      <c r="BL172" s="48">
        <f t="shared" ca="1" si="128"/>
        <v>3</v>
      </c>
      <c r="BM172" s="48">
        <f t="shared" ca="1" si="128"/>
        <v>3</v>
      </c>
      <c r="BN172" s="48">
        <f t="shared" ca="1" si="128"/>
        <v>2</v>
      </c>
      <c r="BO172" s="48">
        <f t="shared" ca="1" si="128"/>
        <v>2</v>
      </c>
    </row>
    <row r="173" spans="1:67" x14ac:dyDescent="0.25">
      <c r="A173" s="48">
        <v>172</v>
      </c>
      <c r="B173" s="48">
        <f t="shared" ca="1" si="91"/>
        <v>16</v>
      </c>
      <c r="C173" s="48">
        <f ca="1">SUM($P173:S173)</f>
        <v>10</v>
      </c>
      <c r="D173" s="48">
        <f t="shared" ca="1" si="92"/>
        <v>21</v>
      </c>
      <c r="E173" s="48">
        <f t="shared" ca="1" si="93"/>
        <v>31</v>
      </c>
      <c r="F173" s="48">
        <f t="shared" ca="1" si="94"/>
        <v>42</v>
      </c>
      <c r="G173" s="48">
        <f t="shared" ca="1" si="95"/>
        <v>51</v>
      </c>
      <c r="H173" s="48">
        <f t="shared" ca="1" si="96"/>
        <v>61</v>
      </c>
      <c r="I173" s="48">
        <f t="shared" ca="1" si="97"/>
        <v>71</v>
      </c>
      <c r="J173" s="48">
        <f t="shared" ca="1" si="98"/>
        <v>81</v>
      </c>
      <c r="K173" s="48">
        <f t="shared" ca="1" si="99"/>
        <v>90</v>
      </c>
      <c r="L173" s="48">
        <f t="shared" ca="1" si="100"/>
        <v>100</v>
      </c>
      <c r="M173" s="48">
        <f t="shared" ca="1" si="101"/>
        <v>109</v>
      </c>
      <c r="N173" s="48">
        <f t="shared" ca="1" si="102"/>
        <v>119</v>
      </c>
      <c r="O173" s="48">
        <f t="shared" ca="1" si="103"/>
        <v>127</v>
      </c>
      <c r="P173" s="48">
        <f t="shared" ca="1" si="124"/>
        <v>2</v>
      </c>
      <c r="Q173" s="48">
        <f t="shared" ca="1" si="124"/>
        <v>3</v>
      </c>
      <c r="R173" s="48">
        <f t="shared" ca="1" si="124"/>
        <v>3</v>
      </c>
      <c r="S173" s="48">
        <f t="shared" ca="1" si="124"/>
        <v>2</v>
      </c>
      <c r="T173" s="48">
        <f t="shared" ca="1" si="124"/>
        <v>3</v>
      </c>
      <c r="U173" s="48">
        <f t="shared" ca="1" si="124"/>
        <v>3</v>
      </c>
      <c r="V173" s="48">
        <f t="shared" ca="1" si="124"/>
        <v>2</v>
      </c>
      <c r="W173" s="48">
        <f t="shared" ca="1" si="124"/>
        <v>3</v>
      </c>
      <c r="X173" s="48">
        <f t="shared" ca="1" si="124"/>
        <v>2</v>
      </c>
      <c r="Y173" s="48">
        <f t="shared" ca="1" si="124"/>
        <v>3</v>
      </c>
      <c r="Z173" s="48">
        <f t="shared" ca="1" si="125"/>
        <v>2</v>
      </c>
      <c r="AA173" s="48">
        <f t="shared" ca="1" si="125"/>
        <v>3</v>
      </c>
      <c r="AB173" s="48">
        <f t="shared" ca="1" si="125"/>
        <v>3</v>
      </c>
      <c r="AC173" s="48">
        <f t="shared" ca="1" si="125"/>
        <v>2</v>
      </c>
      <c r="AD173" s="48">
        <f t="shared" ca="1" si="125"/>
        <v>3</v>
      </c>
      <c r="AE173" s="48">
        <f t="shared" ca="1" si="125"/>
        <v>3</v>
      </c>
      <c r="AF173" s="48">
        <f t="shared" ca="1" si="125"/>
        <v>2</v>
      </c>
      <c r="AG173" s="48">
        <f t="shared" ca="1" si="125"/>
        <v>2</v>
      </c>
      <c r="AH173" s="48">
        <f t="shared" ca="1" si="125"/>
        <v>3</v>
      </c>
      <c r="AI173" s="48">
        <f t="shared" ca="1" si="125"/>
        <v>2</v>
      </c>
      <c r="AJ173" s="48">
        <f t="shared" ca="1" si="126"/>
        <v>3</v>
      </c>
      <c r="AK173" s="48">
        <f t="shared" ca="1" si="126"/>
        <v>2</v>
      </c>
      <c r="AL173" s="48">
        <f t="shared" ca="1" si="126"/>
        <v>2</v>
      </c>
      <c r="AM173" s="48">
        <f t="shared" ca="1" si="126"/>
        <v>3</v>
      </c>
      <c r="AN173" s="48">
        <f t="shared" ca="1" si="126"/>
        <v>2</v>
      </c>
      <c r="AO173" s="48">
        <f t="shared" ca="1" si="126"/>
        <v>3</v>
      </c>
      <c r="AP173" s="48">
        <f t="shared" ca="1" si="126"/>
        <v>2</v>
      </c>
      <c r="AQ173" s="48">
        <f t="shared" ca="1" si="126"/>
        <v>3</v>
      </c>
      <c r="AR173" s="48">
        <f t="shared" ca="1" si="126"/>
        <v>3</v>
      </c>
      <c r="AS173" s="48">
        <f t="shared" ca="1" si="126"/>
        <v>2</v>
      </c>
      <c r="AT173" s="48">
        <f t="shared" ca="1" si="127"/>
        <v>3</v>
      </c>
      <c r="AU173" s="48">
        <f t="shared" ca="1" si="127"/>
        <v>2</v>
      </c>
      <c r="AV173" s="48">
        <f t="shared" ca="1" si="127"/>
        <v>3</v>
      </c>
      <c r="AW173" s="48">
        <f t="shared" ca="1" si="127"/>
        <v>2</v>
      </c>
      <c r="AX173" s="48">
        <f t="shared" ca="1" si="127"/>
        <v>2</v>
      </c>
      <c r="AY173" s="48">
        <f t="shared" ca="1" si="127"/>
        <v>2</v>
      </c>
      <c r="AZ173" s="48">
        <f t="shared" ca="1" si="127"/>
        <v>3</v>
      </c>
      <c r="BA173" s="48">
        <f t="shared" ca="1" si="127"/>
        <v>2</v>
      </c>
      <c r="BB173" s="48">
        <f t="shared" ca="1" si="127"/>
        <v>3</v>
      </c>
      <c r="BC173" s="48">
        <f t="shared" ca="1" si="127"/>
        <v>2</v>
      </c>
      <c r="BD173" s="48">
        <f t="shared" ca="1" si="128"/>
        <v>2</v>
      </c>
      <c r="BE173" s="48">
        <f t="shared" ca="1" si="128"/>
        <v>2</v>
      </c>
      <c r="BF173" s="48">
        <f t="shared" ca="1" si="128"/>
        <v>2</v>
      </c>
      <c r="BG173" s="48">
        <f t="shared" ca="1" si="128"/>
        <v>3</v>
      </c>
      <c r="BH173" s="48">
        <f t="shared" ca="1" si="128"/>
        <v>2</v>
      </c>
      <c r="BI173" s="48">
        <f t="shared" ca="1" si="128"/>
        <v>3</v>
      </c>
      <c r="BJ173" s="48">
        <f t="shared" ca="1" si="128"/>
        <v>2</v>
      </c>
      <c r="BK173" s="48">
        <f t="shared" ca="1" si="128"/>
        <v>3</v>
      </c>
      <c r="BL173" s="48">
        <f t="shared" ca="1" si="128"/>
        <v>2</v>
      </c>
      <c r="BM173" s="48">
        <f t="shared" ca="1" si="128"/>
        <v>2</v>
      </c>
      <c r="BN173" s="48">
        <f t="shared" ca="1" si="128"/>
        <v>2</v>
      </c>
      <c r="BO173" s="48">
        <f t="shared" ca="1" si="128"/>
        <v>2</v>
      </c>
    </row>
    <row r="174" spans="1:67" x14ac:dyDescent="0.25">
      <c r="A174" s="48">
        <v>173</v>
      </c>
      <c r="B174" s="48">
        <f t="shared" ca="1" si="91"/>
        <v>13</v>
      </c>
      <c r="C174" s="48">
        <f ca="1">SUM($P174:S174)</f>
        <v>9</v>
      </c>
      <c r="D174" s="48">
        <f t="shared" ca="1" si="92"/>
        <v>18</v>
      </c>
      <c r="E174" s="48">
        <f t="shared" ca="1" si="93"/>
        <v>29</v>
      </c>
      <c r="F174" s="48">
        <f t="shared" ca="1" si="94"/>
        <v>39</v>
      </c>
      <c r="G174" s="48">
        <f t="shared" ca="1" si="95"/>
        <v>51</v>
      </c>
      <c r="H174" s="48">
        <f t="shared" ca="1" si="96"/>
        <v>61</v>
      </c>
      <c r="I174" s="48">
        <f t="shared" ca="1" si="97"/>
        <v>69</v>
      </c>
      <c r="J174" s="48">
        <f t="shared" ca="1" si="98"/>
        <v>78</v>
      </c>
      <c r="K174" s="48">
        <f t="shared" ca="1" si="99"/>
        <v>89</v>
      </c>
      <c r="L174" s="48">
        <f t="shared" ca="1" si="100"/>
        <v>99</v>
      </c>
      <c r="M174" s="48">
        <f t="shared" ca="1" si="101"/>
        <v>109</v>
      </c>
      <c r="N174" s="48">
        <f t="shared" ca="1" si="102"/>
        <v>120</v>
      </c>
      <c r="O174" s="48">
        <f t="shared" ca="1" si="103"/>
        <v>129</v>
      </c>
      <c r="P174" s="48">
        <f t="shared" ca="1" si="124"/>
        <v>2</v>
      </c>
      <c r="Q174" s="48">
        <f t="shared" ca="1" si="124"/>
        <v>2</v>
      </c>
      <c r="R174" s="48">
        <f t="shared" ca="1" si="124"/>
        <v>3</v>
      </c>
      <c r="S174" s="48">
        <f t="shared" ca="1" si="124"/>
        <v>2</v>
      </c>
      <c r="T174" s="48">
        <f t="shared" ca="1" si="124"/>
        <v>2</v>
      </c>
      <c r="U174" s="48">
        <f t="shared" ca="1" si="124"/>
        <v>2</v>
      </c>
      <c r="V174" s="48">
        <f t="shared" ca="1" si="124"/>
        <v>3</v>
      </c>
      <c r="W174" s="48">
        <f t="shared" ca="1" si="124"/>
        <v>2</v>
      </c>
      <c r="X174" s="48">
        <f t="shared" ca="1" si="124"/>
        <v>2</v>
      </c>
      <c r="Y174" s="48">
        <f t="shared" ca="1" si="124"/>
        <v>3</v>
      </c>
      <c r="Z174" s="48">
        <f t="shared" ca="1" si="125"/>
        <v>3</v>
      </c>
      <c r="AA174" s="48">
        <f t="shared" ca="1" si="125"/>
        <v>3</v>
      </c>
      <c r="AB174" s="48">
        <f t="shared" ca="1" si="125"/>
        <v>2</v>
      </c>
      <c r="AC174" s="48">
        <f t="shared" ca="1" si="125"/>
        <v>3</v>
      </c>
      <c r="AD174" s="48">
        <f t="shared" ca="1" si="125"/>
        <v>3</v>
      </c>
      <c r="AE174" s="48">
        <f t="shared" ca="1" si="125"/>
        <v>2</v>
      </c>
      <c r="AF174" s="48">
        <f t="shared" ca="1" si="125"/>
        <v>3</v>
      </c>
      <c r="AG174" s="48">
        <f t="shared" ca="1" si="125"/>
        <v>3</v>
      </c>
      <c r="AH174" s="48">
        <f t="shared" ca="1" si="125"/>
        <v>3</v>
      </c>
      <c r="AI174" s="48">
        <f t="shared" ca="1" si="125"/>
        <v>3</v>
      </c>
      <c r="AJ174" s="48">
        <f t="shared" ca="1" si="126"/>
        <v>3</v>
      </c>
      <c r="AK174" s="48">
        <f t="shared" ca="1" si="126"/>
        <v>3</v>
      </c>
      <c r="AL174" s="48">
        <f t="shared" ca="1" si="126"/>
        <v>2</v>
      </c>
      <c r="AM174" s="48">
        <f t="shared" ca="1" si="126"/>
        <v>2</v>
      </c>
      <c r="AN174" s="48">
        <f t="shared" ca="1" si="126"/>
        <v>2</v>
      </c>
      <c r="AO174" s="48">
        <f t="shared" ca="1" si="126"/>
        <v>2</v>
      </c>
      <c r="AP174" s="48">
        <f t="shared" ca="1" si="126"/>
        <v>2</v>
      </c>
      <c r="AQ174" s="48">
        <f t="shared" ca="1" si="126"/>
        <v>2</v>
      </c>
      <c r="AR174" s="48">
        <f t="shared" ca="1" si="126"/>
        <v>3</v>
      </c>
      <c r="AS174" s="48">
        <f t="shared" ca="1" si="126"/>
        <v>2</v>
      </c>
      <c r="AT174" s="48">
        <f t="shared" ca="1" si="127"/>
        <v>2</v>
      </c>
      <c r="AU174" s="48">
        <f t="shared" ca="1" si="127"/>
        <v>2</v>
      </c>
      <c r="AV174" s="48">
        <f t="shared" ca="1" si="127"/>
        <v>3</v>
      </c>
      <c r="AW174" s="48">
        <f t="shared" ca="1" si="127"/>
        <v>3</v>
      </c>
      <c r="AX174" s="48">
        <f t="shared" ca="1" si="127"/>
        <v>2</v>
      </c>
      <c r="AY174" s="48">
        <f t="shared" ca="1" si="127"/>
        <v>3</v>
      </c>
      <c r="AZ174" s="48">
        <f t="shared" ca="1" si="127"/>
        <v>2</v>
      </c>
      <c r="BA174" s="48">
        <f t="shared" ca="1" si="127"/>
        <v>2</v>
      </c>
      <c r="BB174" s="48">
        <f t="shared" ca="1" si="127"/>
        <v>3</v>
      </c>
      <c r="BC174" s="48">
        <f t="shared" ca="1" si="127"/>
        <v>3</v>
      </c>
      <c r="BD174" s="48">
        <f t="shared" ca="1" si="128"/>
        <v>3</v>
      </c>
      <c r="BE174" s="48">
        <f t="shared" ca="1" si="128"/>
        <v>2</v>
      </c>
      <c r="BF174" s="48">
        <f t="shared" ca="1" si="128"/>
        <v>2</v>
      </c>
      <c r="BG174" s="48">
        <f t="shared" ca="1" si="128"/>
        <v>3</v>
      </c>
      <c r="BH174" s="48">
        <f t="shared" ca="1" si="128"/>
        <v>2</v>
      </c>
      <c r="BI174" s="48">
        <f t="shared" ca="1" si="128"/>
        <v>3</v>
      </c>
      <c r="BJ174" s="48">
        <f t="shared" ca="1" si="128"/>
        <v>3</v>
      </c>
      <c r="BK174" s="48">
        <f t="shared" ca="1" si="128"/>
        <v>3</v>
      </c>
      <c r="BL174" s="48">
        <f t="shared" ca="1" si="128"/>
        <v>2</v>
      </c>
      <c r="BM174" s="48">
        <f t="shared" ca="1" si="128"/>
        <v>3</v>
      </c>
      <c r="BN174" s="48">
        <f t="shared" ca="1" si="128"/>
        <v>2</v>
      </c>
      <c r="BO174" s="48">
        <f t="shared" ca="1" si="128"/>
        <v>2</v>
      </c>
    </row>
    <row r="175" spans="1:67" x14ac:dyDescent="0.25">
      <c r="A175" s="48">
        <v>174</v>
      </c>
      <c r="B175" s="48">
        <f t="shared" ca="1" si="91"/>
        <v>15</v>
      </c>
      <c r="C175" s="48">
        <f ca="1">SUM($P175:S175)</f>
        <v>10</v>
      </c>
      <c r="D175" s="48">
        <f t="shared" ca="1" si="92"/>
        <v>20</v>
      </c>
      <c r="E175" s="48">
        <f t="shared" ca="1" si="93"/>
        <v>29</v>
      </c>
      <c r="F175" s="48">
        <f t="shared" ca="1" si="94"/>
        <v>40</v>
      </c>
      <c r="G175" s="48">
        <f t="shared" ca="1" si="95"/>
        <v>51</v>
      </c>
      <c r="H175" s="48">
        <f t="shared" ca="1" si="96"/>
        <v>61</v>
      </c>
      <c r="I175" s="48">
        <f t="shared" ca="1" si="97"/>
        <v>70</v>
      </c>
      <c r="J175" s="48">
        <f t="shared" ca="1" si="98"/>
        <v>81</v>
      </c>
      <c r="K175" s="48">
        <f t="shared" ca="1" si="99"/>
        <v>90</v>
      </c>
      <c r="L175" s="48">
        <f t="shared" ca="1" si="100"/>
        <v>101</v>
      </c>
      <c r="M175" s="48">
        <f t="shared" ca="1" si="101"/>
        <v>112</v>
      </c>
      <c r="N175" s="48">
        <f t="shared" ca="1" si="102"/>
        <v>121</v>
      </c>
      <c r="O175" s="48">
        <f t="shared" ca="1" si="103"/>
        <v>132</v>
      </c>
      <c r="P175" s="48">
        <f t="shared" ca="1" si="124"/>
        <v>3</v>
      </c>
      <c r="Q175" s="48">
        <f t="shared" ca="1" si="124"/>
        <v>2</v>
      </c>
      <c r="R175" s="48">
        <f t="shared" ca="1" si="124"/>
        <v>3</v>
      </c>
      <c r="S175" s="48">
        <f t="shared" ca="1" si="124"/>
        <v>2</v>
      </c>
      <c r="T175" s="48">
        <f t="shared" ca="1" si="124"/>
        <v>3</v>
      </c>
      <c r="U175" s="48">
        <f t="shared" ca="1" si="124"/>
        <v>2</v>
      </c>
      <c r="V175" s="48">
        <f t="shared" ca="1" si="124"/>
        <v>3</v>
      </c>
      <c r="W175" s="48">
        <f t="shared" ca="1" si="124"/>
        <v>2</v>
      </c>
      <c r="X175" s="48">
        <f t="shared" ca="1" si="124"/>
        <v>2</v>
      </c>
      <c r="Y175" s="48">
        <f t="shared" ca="1" si="124"/>
        <v>2</v>
      </c>
      <c r="Z175" s="48">
        <f t="shared" ca="1" si="125"/>
        <v>2</v>
      </c>
      <c r="AA175" s="48">
        <f t="shared" ca="1" si="125"/>
        <v>3</v>
      </c>
      <c r="AB175" s="48">
        <f t="shared" ca="1" si="125"/>
        <v>3</v>
      </c>
      <c r="AC175" s="48">
        <f t="shared" ca="1" si="125"/>
        <v>2</v>
      </c>
      <c r="AD175" s="48">
        <f t="shared" ca="1" si="125"/>
        <v>3</v>
      </c>
      <c r="AE175" s="48">
        <f t="shared" ca="1" si="125"/>
        <v>3</v>
      </c>
      <c r="AF175" s="48">
        <f t="shared" ca="1" si="125"/>
        <v>3</v>
      </c>
      <c r="AG175" s="48">
        <f t="shared" ca="1" si="125"/>
        <v>2</v>
      </c>
      <c r="AH175" s="48">
        <f t="shared" ca="1" si="125"/>
        <v>3</v>
      </c>
      <c r="AI175" s="48">
        <f t="shared" ca="1" si="125"/>
        <v>3</v>
      </c>
      <c r="AJ175" s="48">
        <f t="shared" ca="1" si="126"/>
        <v>2</v>
      </c>
      <c r="AK175" s="48">
        <f t="shared" ca="1" si="126"/>
        <v>3</v>
      </c>
      <c r="AL175" s="48">
        <f t="shared" ca="1" si="126"/>
        <v>3</v>
      </c>
      <c r="AM175" s="48">
        <f t="shared" ca="1" si="126"/>
        <v>2</v>
      </c>
      <c r="AN175" s="48">
        <f t="shared" ca="1" si="126"/>
        <v>2</v>
      </c>
      <c r="AO175" s="48">
        <f t="shared" ca="1" si="126"/>
        <v>3</v>
      </c>
      <c r="AP175" s="48">
        <f t="shared" ca="1" si="126"/>
        <v>2</v>
      </c>
      <c r="AQ175" s="48">
        <f t="shared" ca="1" si="126"/>
        <v>2</v>
      </c>
      <c r="AR175" s="48">
        <f t="shared" ca="1" si="126"/>
        <v>3</v>
      </c>
      <c r="AS175" s="48">
        <f t="shared" ca="1" si="126"/>
        <v>3</v>
      </c>
      <c r="AT175" s="48">
        <f t="shared" ca="1" si="127"/>
        <v>3</v>
      </c>
      <c r="AU175" s="48">
        <f t="shared" ca="1" si="127"/>
        <v>2</v>
      </c>
      <c r="AV175" s="48">
        <f t="shared" ca="1" si="127"/>
        <v>2</v>
      </c>
      <c r="AW175" s="48">
        <f t="shared" ca="1" si="127"/>
        <v>2</v>
      </c>
      <c r="AX175" s="48">
        <f t="shared" ca="1" si="127"/>
        <v>2</v>
      </c>
      <c r="AY175" s="48">
        <f t="shared" ca="1" si="127"/>
        <v>3</v>
      </c>
      <c r="AZ175" s="48">
        <f t="shared" ca="1" si="127"/>
        <v>3</v>
      </c>
      <c r="BA175" s="48">
        <f t="shared" ca="1" si="127"/>
        <v>3</v>
      </c>
      <c r="BB175" s="48">
        <f t="shared" ca="1" si="127"/>
        <v>3</v>
      </c>
      <c r="BC175" s="48">
        <f t="shared" ca="1" si="127"/>
        <v>2</v>
      </c>
      <c r="BD175" s="48">
        <f t="shared" ca="1" si="128"/>
        <v>3</v>
      </c>
      <c r="BE175" s="48">
        <f t="shared" ca="1" si="128"/>
        <v>3</v>
      </c>
      <c r="BF175" s="48">
        <f t="shared" ca="1" si="128"/>
        <v>3</v>
      </c>
      <c r="BG175" s="48">
        <f t="shared" ca="1" si="128"/>
        <v>2</v>
      </c>
      <c r="BH175" s="48">
        <f t="shared" ca="1" si="128"/>
        <v>2</v>
      </c>
      <c r="BI175" s="48">
        <f t="shared" ca="1" si="128"/>
        <v>2</v>
      </c>
      <c r="BJ175" s="48">
        <f t="shared" ca="1" si="128"/>
        <v>3</v>
      </c>
      <c r="BK175" s="48">
        <f t="shared" ca="1" si="128"/>
        <v>2</v>
      </c>
      <c r="BL175" s="48">
        <f t="shared" ca="1" si="128"/>
        <v>3</v>
      </c>
      <c r="BM175" s="48">
        <f t="shared" ca="1" si="128"/>
        <v>3</v>
      </c>
      <c r="BN175" s="48">
        <f t="shared" ca="1" si="128"/>
        <v>2</v>
      </c>
      <c r="BO175" s="48">
        <f t="shared" ca="1" si="128"/>
        <v>3</v>
      </c>
    </row>
    <row r="176" spans="1:67" x14ac:dyDescent="0.25">
      <c r="A176" s="48">
        <v>175</v>
      </c>
      <c r="B176" s="48">
        <f t="shared" ca="1" si="91"/>
        <v>12</v>
      </c>
      <c r="C176" s="48">
        <f ca="1">SUM($P176:S176)</f>
        <v>8</v>
      </c>
      <c r="D176" s="48">
        <f t="shared" ca="1" si="92"/>
        <v>16</v>
      </c>
      <c r="E176" s="48">
        <f t="shared" ca="1" si="93"/>
        <v>25</v>
      </c>
      <c r="F176" s="48">
        <f t="shared" ca="1" si="94"/>
        <v>36</v>
      </c>
      <c r="G176" s="48">
        <f t="shared" ca="1" si="95"/>
        <v>46</v>
      </c>
      <c r="H176" s="48">
        <f t="shared" ca="1" si="96"/>
        <v>57</v>
      </c>
      <c r="I176" s="48">
        <f t="shared" ca="1" si="97"/>
        <v>67</v>
      </c>
      <c r="J176" s="48">
        <f t="shared" ca="1" si="98"/>
        <v>76</v>
      </c>
      <c r="K176" s="48">
        <f t="shared" ca="1" si="99"/>
        <v>84</v>
      </c>
      <c r="L176" s="48">
        <f t="shared" ca="1" si="100"/>
        <v>93</v>
      </c>
      <c r="M176" s="48">
        <f t="shared" ca="1" si="101"/>
        <v>104</v>
      </c>
      <c r="N176" s="48">
        <f t="shared" ca="1" si="102"/>
        <v>114</v>
      </c>
      <c r="O176" s="48">
        <f t="shared" ca="1" si="103"/>
        <v>124</v>
      </c>
      <c r="P176" s="48">
        <f t="shared" ca="1" si="124"/>
        <v>2</v>
      </c>
      <c r="Q176" s="48">
        <f t="shared" ca="1" si="124"/>
        <v>2</v>
      </c>
      <c r="R176" s="48">
        <f t="shared" ca="1" si="124"/>
        <v>2</v>
      </c>
      <c r="S176" s="48">
        <f t="shared" ca="1" si="124"/>
        <v>2</v>
      </c>
      <c r="T176" s="48">
        <f t="shared" ca="1" si="124"/>
        <v>2</v>
      </c>
      <c r="U176" s="48">
        <f t="shared" ca="1" si="124"/>
        <v>2</v>
      </c>
      <c r="V176" s="48">
        <f t="shared" ca="1" si="124"/>
        <v>2</v>
      </c>
      <c r="W176" s="48">
        <f t="shared" ca="1" si="124"/>
        <v>2</v>
      </c>
      <c r="X176" s="48">
        <f t="shared" ca="1" si="124"/>
        <v>2</v>
      </c>
      <c r="Y176" s="48">
        <f t="shared" ca="1" si="124"/>
        <v>2</v>
      </c>
      <c r="Z176" s="48">
        <f t="shared" ca="1" si="125"/>
        <v>2</v>
      </c>
      <c r="AA176" s="48">
        <f t="shared" ca="1" si="125"/>
        <v>3</v>
      </c>
      <c r="AB176" s="48">
        <f t="shared" ca="1" si="125"/>
        <v>3</v>
      </c>
      <c r="AC176" s="48">
        <f t="shared" ca="1" si="125"/>
        <v>3</v>
      </c>
      <c r="AD176" s="48">
        <f t="shared" ca="1" si="125"/>
        <v>3</v>
      </c>
      <c r="AE176" s="48">
        <f t="shared" ca="1" si="125"/>
        <v>2</v>
      </c>
      <c r="AF176" s="48">
        <f t="shared" ca="1" si="125"/>
        <v>3</v>
      </c>
      <c r="AG176" s="48">
        <f t="shared" ca="1" si="125"/>
        <v>2</v>
      </c>
      <c r="AH176" s="48">
        <f t="shared" ca="1" si="125"/>
        <v>2</v>
      </c>
      <c r="AI176" s="48">
        <f t="shared" ca="1" si="125"/>
        <v>3</v>
      </c>
      <c r="AJ176" s="48">
        <f t="shared" ca="1" si="126"/>
        <v>3</v>
      </c>
      <c r="AK176" s="48">
        <f t="shared" ca="1" si="126"/>
        <v>2</v>
      </c>
      <c r="AL176" s="48">
        <f t="shared" ca="1" si="126"/>
        <v>3</v>
      </c>
      <c r="AM176" s="48">
        <f t="shared" ca="1" si="126"/>
        <v>3</v>
      </c>
      <c r="AN176" s="48">
        <f t="shared" ca="1" si="126"/>
        <v>2</v>
      </c>
      <c r="AO176" s="48">
        <f t="shared" ca="1" si="126"/>
        <v>3</v>
      </c>
      <c r="AP176" s="48">
        <f t="shared" ca="1" si="126"/>
        <v>3</v>
      </c>
      <c r="AQ176" s="48">
        <f t="shared" ca="1" si="126"/>
        <v>2</v>
      </c>
      <c r="AR176" s="48">
        <f t="shared" ca="1" si="126"/>
        <v>2</v>
      </c>
      <c r="AS176" s="48">
        <f t="shared" ca="1" si="126"/>
        <v>3</v>
      </c>
      <c r="AT176" s="48">
        <f t="shared" ca="1" si="127"/>
        <v>2</v>
      </c>
      <c r="AU176" s="48">
        <f t="shared" ca="1" si="127"/>
        <v>2</v>
      </c>
      <c r="AV176" s="48">
        <f t="shared" ca="1" si="127"/>
        <v>2</v>
      </c>
      <c r="AW176" s="48">
        <f t="shared" ca="1" si="127"/>
        <v>2</v>
      </c>
      <c r="AX176" s="48">
        <f t="shared" ca="1" si="127"/>
        <v>2</v>
      </c>
      <c r="AY176" s="48">
        <f t="shared" ca="1" si="127"/>
        <v>2</v>
      </c>
      <c r="AZ176" s="48">
        <f t="shared" ca="1" si="127"/>
        <v>2</v>
      </c>
      <c r="BA176" s="48">
        <f t="shared" ca="1" si="127"/>
        <v>2</v>
      </c>
      <c r="BB176" s="48">
        <f t="shared" ca="1" si="127"/>
        <v>3</v>
      </c>
      <c r="BC176" s="48">
        <f t="shared" ca="1" si="127"/>
        <v>2</v>
      </c>
      <c r="BD176" s="48">
        <f t="shared" ca="1" si="128"/>
        <v>2</v>
      </c>
      <c r="BE176" s="48">
        <f t="shared" ca="1" si="128"/>
        <v>3</v>
      </c>
      <c r="BF176" s="48">
        <f t="shared" ca="1" si="128"/>
        <v>3</v>
      </c>
      <c r="BG176" s="48">
        <f t="shared" ca="1" si="128"/>
        <v>3</v>
      </c>
      <c r="BH176" s="48">
        <f t="shared" ca="1" si="128"/>
        <v>3</v>
      </c>
      <c r="BI176" s="48">
        <f t="shared" ca="1" si="128"/>
        <v>2</v>
      </c>
      <c r="BJ176" s="48">
        <f t="shared" ca="1" si="128"/>
        <v>2</v>
      </c>
      <c r="BK176" s="48">
        <f t="shared" ca="1" si="128"/>
        <v>3</v>
      </c>
      <c r="BL176" s="48">
        <f t="shared" ca="1" si="128"/>
        <v>2</v>
      </c>
      <c r="BM176" s="48">
        <f t="shared" ca="1" si="128"/>
        <v>3</v>
      </c>
      <c r="BN176" s="48">
        <f t="shared" ca="1" si="128"/>
        <v>3</v>
      </c>
      <c r="BO176" s="48">
        <f t="shared" ca="1" si="128"/>
        <v>2</v>
      </c>
    </row>
    <row r="177" spans="1:67" x14ac:dyDescent="0.25">
      <c r="A177" s="48">
        <v>176</v>
      </c>
      <c r="B177" s="48">
        <f t="shared" ca="1" si="91"/>
        <v>13</v>
      </c>
      <c r="C177" s="48">
        <f ca="1">SUM($P177:S177)</f>
        <v>9</v>
      </c>
      <c r="D177" s="48">
        <f t="shared" ca="1" si="92"/>
        <v>18</v>
      </c>
      <c r="E177" s="48">
        <f t="shared" ca="1" si="93"/>
        <v>29</v>
      </c>
      <c r="F177" s="48">
        <f t="shared" ca="1" si="94"/>
        <v>40</v>
      </c>
      <c r="G177" s="48">
        <f t="shared" ca="1" si="95"/>
        <v>48</v>
      </c>
      <c r="H177" s="48">
        <f t="shared" ca="1" si="96"/>
        <v>57</v>
      </c>
      <c r="I177" s="48">
        <f t="shared" ca="1" si="97"/>
        <v>69</v>
      </c>
      <c r="J177" s="48">
        <f t="shared" ca="1" si="98"/>
        <v>80</v>
      </c>
      <c r="K177" s="48">
        <f t="shared" ca="1" si="99"/>
        <v>91</v>
      </c>
      <c r="L177" s="48">
        <f t="shared" ca="1" si="100"/>
        <v>101</v>
      </c>
      <c r="M177" s="48">
        <f t="shared" ca="1" si="101"/>
        <v>111</v>
      </c>
      <c r="N177" s="48">
        <f t="shared" ca="1" si="102"/>
        <v>121</v>
      </c>
      <c r="O177" s="48">
        <f t="shared" ca="1" si="103"/>
        <v>130</v>
      </c>
      <c r="P177" s="48">
        <f t="shared" ca="1" si="124"/>
        <v>3</v>
      </c>
      <c r="Q177" s="48">
        <f t="shared" ca="1" si="124"/>
        <v>2</v>
      </c>
      <c r="R177" s="48">
        <f t="shared" ca="1" si="124"/>
        <v>2</v>
      </c>
      <c r="S177" s="48">
        <f t="shared" ca="1" si="124"/>
        <v>2</v>
      </c>
      <c r="T177" s="48">
        <f t="shared" ca="1" si="124"/>
        <v>2</v>
      </c>
      <c r="U177" s="48">
        <f t="shared" ca="1" si="124"/>
        <v>2</v>
      </c>
      <c r="V177" s="48">
        <f t="shared" ca="1" si="124"/>
        <v>3</v>
      </c>
      <c r="W177" s="48">
        <f t="shared" ca="1" si="124"/>
        <v>2</v>
      </c>
      <c r="X177" s="48">
        <f t="shared" ca="1" si="124"/>
        <v>3</v>
      </c>
      <c r="Y177" s="48">
        <f t="shared" ca="1" si="124"/>
        <v>3</v>
      </c>
      <c r="Z177" s="48">
        <f t="shared" ca="1" si="125"/>
        <v>2</v>
      </c>
      <c r="AA177" s="48">
        <f t="shared" ca="1" si="125"/>
        <v>3</v>
      </c>
      <c r="AB177" s="48">
        <f t="shared" ca="1" si="125"/>
        <v>3</v>
      </c>
      <c r="AC177" s="48">
        <f t="shared" ca="1" si="125"/>
        <v>2</v>
      </c>
      <c r="AD177" s="48">
        <f t="shared" ca="1" si="125"/>
        <v>3</v>
      </c>
      <c r="AE177" s="48">
        <f t="shared" ca="1" si="125"/>
        <v>3</v>
      </c>
      <c r="AF177" s="48">
        <f t="shared" ca="1" si="125"/>
        <v>2</v>
      </c>
      <c r="AG177" s="48">
        <f t="shared" ca="1" si="125"/>
        <v>2</v>
      </c>
      <c r="AH177" s="48">
        <f t="shared" ca="1" si="125"/>
        <v>2</v>
      </c>
      <c r="AI177" s="48">
        <f t="shared" ca="1" si="125"/>
        <v>2</v>
      </c>
      <c r="AJ177" s="48">
        <f t="shared" ca="1" si="126"/>
        <v>2</v>
      </c>
      <c r="AK177" s="48">
        <f t="shared" ca="1" si="126"/>
        <v>2</v>
      </c>
      <c r="AL177" s="48">
        <f t="shared" ca="1" si="126"/>
        <v>2</v>
      </c>
      <c r="AM177" s="48">
        <f t="shared" ca="1" si="126"/>
        <v>3</v>
      </c>
      <c r="AN177" s="48">
        <f t="shared" ca="1" si="126"/>
        <v>3</v>
      </c>
      <c r="AO177" s="48">
        <f t="shared" ca="1" si="126"/>
        <v>3</v>
      </c>
      <c r="AP177" s="48">
        <f t="shared" ca="1" si="126"/>
        <v>3</v>
      </c>
      <c r="AQ177" s="48">
        <f t="shared" ca="1" si="126"/>
        <v>3</v>
      </c>
      <c r="AR177" s="48">
        <f t="shared" ca="1" si="126"/>
        <v>3</v>
      </c>
      <c r="AS177" s="48">
        <f t="shared" ca="1" si="126"/>
        <v>3</v>
      </c>
      <c r="AT177" s="48">
        <f t="shared" ca="1" si="127"/>
        <v>3</v>
      </c>
      <c r="AU177" s="48">
        <f t="shared" ca="1" si="127"/>
        <v>2</v>
      </c>
      <c r="AV177" s="48">
        <f t="shared" ca="1" si="127"/>
        <v>3</v>
      </c>
      <c r="AW177" s="48">
        <f t="shared" ca="1" si="127"/>
        <v>2</v>
      </c>
      <c r="AX177" s="48">
        <f t="shared" ca="1" si="127"/>
        <v>3</v>
      </c>
      <c r="AY177" s="48">
        <f t="shared" ca="1" si="127"/>
        <v>3</v>
      </c>
      <c r="AZ177" s="48">
        <f t="shared" ca="1" si="127"/>
        <v>3</v>
      </c>
      <c r="BA177" s="48">
        <f t="shared" ca="1" si="127"/>
        <v>2</v>
      </c>
      <c r="BB177" s="48">
        <f t="shared" ca="1" si="127"/>
        <v>3</v>
      </c>
      <c r="BC177" s="48">
        <f t="shared" ca="1" si="127"/>
        <v>2</v>
      </c>
      <c r="BD177" s="48">
        <f t="shared" ca="1" si="128"/>
        <v>2</v>
      </c>
      <c r="BE177" s="48">
        <f t="shared" ca="1" si="128"/>
        <v>3</v>
      </c>
      <c r="BF177" s="48">
        <f t="shared" ca="1" si="128"/>
        <v>3</v>
      </c>
      <c r="BG177" s="48">
        <f t="shared" ca="1" si="128"/>
        <v>2</v>
      </c>
      <c r="BH177" s="48">
        <f t="shared" ca="1" si="128"/>
        <v>2</v>
      </c>
      <c r="BI177" s="48">
        <f t="shared" ca="1" si="128"/>
        <v>3</v>
      </c>
      <c r="BJ177" s="48">
        <f t="shared" ca="1" si="128"/>
        <v>3</v>
      </c>
      <c r="BK177" s="48">
        <f t="shared" ca="1" si="128"/>
        <v>2</v>
      </c>
      <c r="BL177" s="48">
        <f t="shared" ca="1" si="128"/>
        <v>2</v>
      </c>
      <c r="BM177" s="48">
        <f t="shared" ca="1" si="128"/>
        <v>2</v>
      </c>
      <c r="BN177" s="48">
        <f t="shared" ca="1" si="128"/>
        <v>2</v>
      </c>
      <c r="BO177" s="48">
        <f t="shared" ca="1" si="128"/>
        <v>3</v>
      </c>
    </row>
    <row r="178" spans="1:67" x14ac:dyDescent="0.25">
      <c r="A178" s="48">
        <v>177</v>
      </c>
      <c r="B178" s="48">
        <f t="shared" ca="1" si="91"/>
        <v>14</v>
      </c>
      <c r="C178" s="48">
        <f ca="1">SUM($P178:S178)</f>
        <v>9</v>
      </c>
      <c r="D178" s="48">
        <f t="shared" ca="1" si="92"/>
        <v>19</v>
      </c>
      <c r="E178" s="48">
        <f t="shared" ca="1" si="93"/>
        <v>29</v>
      </c>
      <c r="F178" s="48">
        <f t="shared" ca="1" si="94"/>
        <v>38</v>
      </c>
      <c r="G178" s="48">
        <f t="shared" ca="1" si="95"/>
        <v>48</v>
      </c>
      <c r="H178" s="48">
        <f t="shared" ca="1" si="96"/>
        <v>57</v>
      </c>
      <c r="I178" s="48">
        <f t="shared" ca="1" si="97"/>
        <v>65</v>
      </c>
      <c r="J178" s="48">
        <f t="shared" ca="1" si="98"/>
        <v>74</v>
      </c>
      <c r="K178" s="48">
        <f t="shared" ca="1" si="99"/>
        <v>83</v>
      </c>
      <c r="L178" s="48">
        <f t="shared" ca="1" si="100"/>
        <v>92</v>
      </c>
      <c r="M178" s="48">
        <f t="shared" ca="1" si="101"/>
        <v>102</v>
      </c>
      <c r="N178" s="48">
        <f t="shared" ca="1" si="102"/>
        <v>113</v>
      </c>
      <c r="O178" s="48">
        <f t="shared" ca="1" si="103"/>
        <v>125</v>
      </c>
      <c r="P178" s="48">
        <f t="shared" ca="1" si="124"/>
        <v>2</v>
      </c>
      <c r="Q178" s="48">
        <f t="shared" ca="1" si="124"/>
        <v>3</v>
      </c>
      <c r="R178" s="48">
        <f t="shared" ca="1" si="124"/>
        <v>2</v>
      </c>
      <c r="S178" s="48">
        <f t="shared" ca="1" si="124"/>
        <v>2</v>
      </c>
      <c r="T178" s="48">
        <f t="shared" ca="1" si="124"/>
        <v>2</v>
      </c>
      <c r="U178" s="48">
        <f t="shared" ca="1" si="124"/>
        <v>3</v>
      </c>
      <c r="V178" s="48">
        <f t="shared" ca="1" si="124"/>
        <v>3</v>
      </c>
      <c r="W178" s="48">
        <f t="shared" ca="1" si="124"/>
        <v>2</v>
      </c>
      <c r="X178" s="48">
        <f t="shared" ca="1" si="124"/>
        <v>3</v>
      </c>
      <c r="Y178" s="48">
        <f t="shared" ca="1" si="124"/>
        <v>2</v>
      </c>
      <c r="Z178" s="48">
        <f t="shared" ca="1" si="125"/>
        <v>3</v>
      </c>
      <c r="AA178" s="48">
        <f t="shared" ca="1" si="125"/>
        <v>2</v>
      </c>
      <c r="AB178" s="48">
        <f t="shared" ca="1" si="125"/>
        <v>2</v>
      </c>
      <c r="AC178" s="48">
        <f t="shared" ca="1" si="125"/>
        <v>2</v>
      </c>
      <c r="AD178" s="48">
        <f t="shared" ca="1" si="125"/>
        <v>3</v>
      </c>
      <c r="AE178" s="48">
        <f t="shared" ca="1" si="125"/>
        <v>2</v>
      </c>
      <c r="AF178" s="48">
        <f t="shared" ca="1" si="125"/>
        <v>2</v>
      </c>
      <c r="AG178" s="48">
        <f t="shared" ca="1" si="125"/>
        <v>3</v>
      </c>
      <c r="AH178" s="48">
        <f t="shared" ca="1" si="125"/>
        <v>2</v>
      </c>
      <c r="AI178" s="48">
        <f t="shared" ca="1" si="125"/>
        <v>3</v>
      </c>
      <c r="AJ178" s="48">
        <f t="shared" ca="1" si="126"/>
        <v>2</v>
      </c>
      <c r="AK178" s="48">
        <f t="shared" ca="1" si="126"/>
        <v>2</v>
      </c>
      <c r="AL178" s="48">
        <f t="shared" ca="1" si="126"/>
        <v>3</v>
      </c>
      <c r="AM178" s="48">
        <f t="shared" ca="1" si="126"/>
        <v>2</v>
      </c>
      <c r="AN178" s="48">
        <f t="shared" ca="1" si="126"/>
        <v>2</v>
      </c>
      <c r="AO178" s="48">
        <f t="shared" ca="1" si="126"/>
        <v>2</v>
      </c>
      <c r="AP178" s="48">
        <f t="shared" ca="1" si="126"/>
        <v>2</v>
      </c>
      <c r="AQ178" s="48">
        <f t="shared" ca="1" si="126"/>
        <v>2</v>
      </c>
      <c r="AR178" s="48">
        <f t="shared" ca="1" si="126"/>
        <v>2</v>
      </c>
      <c r="AS178" s="48">
        <f t="shared" ca="1" si="126"/>
        <v>2</v>
      </c>
      <c r="AT178" s="48">
        <f t="shared" ca="1" si="127"/>
        <v>2</v>
      </c>
      <c r="AU178" s="48">
        <f t="shared" ca="1" si="127"/>
        <v>3</v>
      </c>
      <c r="AV178" s="48">
        <f t="shared" ca="1" si="127"/>
        <v>3</v>
      </c>
      <c r="AW178" s="48">
        <f t="shared" ca="1" si="127"/>
        <v>2</v>
      </c>
      <c r="AX178" s="48">
        <f t="shared" ca="1" si="127"/>
        <v>2</v>
      </c>
      <c r="AY178" s="48">
        <f t="shared" ca="1" si="127"/>
        <v>2</v>
      </c>
      <c r="AZ178" s="48">
        <f t="shared" ca="1" si="127"/>
        <v>3</v>
      </c>
      <c r="BA178" s="48">
        <f t="shared" ca="1" si="127"/>
        <v>2</v>
      </c>
      <c r="BB178" s="48">
        <f t="shared" ca="1" si="127"/>
        <v>2</v>
      </c>
      <c r="BC178" s="48">
        <f t="shared" ca="1" si="127"/>
        <v>2</v>
      </c>
      <c r="BD178" s="48">
        <f t="shared" ca="1" si="128"/>
        <v>2</v>
      </c>
      <c r="BE178" s="48">
        <f t="shared" ca="1" si="128"/>
        <v>3</v>
      </c>
      <c r="BF178" s="48">
        <f t="shared" ca="1" si="128"/>
        <v>2</v>
      </c>
      <c r="BG178" s="48">
        <f t="shared" ca="1" si="128"/>
        <v>3</v>
      </c>
      <c r="BH178" s="48">
        <f t="shared" ca="1" si="128"/>
        <v>3</v>
      </c>
      <c r="BI178" s="48">
        <f t="shared" ca="1" si="128"/>
        <v>2</v>
      </c>
      <c r="BJ178" s="48">
        <f t="shared" ca="1" si="128"/>
        <v>3</v>
      </c>
      <c r="BK178" s="48">
        <f t="shared" ca="1" si="128"/>
        <v>3</v>
      </c>
      <c r="BL178" s="48">
        <f t="shared" ca="1" si="128"/>
        <v>3</v>
      </c>
      <c r="BM178" s="48">
        <f t="shared" ca="1" si="128"/>
        <v>3</v>
      </c>
      <c r="BN178" s="48">
        <f t="shared" ca="1" si="128"/>
        <v>3</v>
      </c>
      <c r="BO178" s="48">
        <f t="shared" ca="1" si="128"/>
        <v>3</v>
      </c>
    </row>
    <row r="179" spans="1:67" x14ac:dyDescent="0.25">
      <c r="A179" s="48">
        <v>178</v>
      </c>
      <c r="B179" s="48">
        <f t="shared" ca="1" si="91"/>
        <v>14</v>
      </c>
      <c r="C179" s="48">
        <f ca="1">SUM($P179:S179)</f>
        <v>9</v>
      </c>
      <c r="D179" s="48">
        <f t="shared" ca="1" si="92"/>
        <v>18</v>
      </c>
      <c r="E179" s="48">
        <f t="shared" ca="1" si="93"/>
        <v>28</v>
      </c>
      <c r="F179" s="48">
        <f t="shared" ca="1" si="94"/>
        <v>38</v>
      </c>
      <c r="G179" s="48">
        <f t="shared" ca="1" si="95"/>
        <v>48</v>
      </c>
      <c r="H179" s="48">
        <f t="shared" ca="1" si="96"/>
        <v>59</v>
      </c>
      <c r="I179" s="48">
        <f t="shared" ca="1" si="97"/>
        <v>71</v>
      </c>
      <c r="J179" s="48">
        <f t="shared" ca="1" si="98"/>
        <v>82</v>
      </c>
      <c r="K179" s="48">
        <f t="shared" ca="1" si="99"/>
        <v>92</v>
      </c>
      <c r="L179" s="48">
        <f t="shared" ca="1" si="100"/>
        <v>103</v>
      </c>
      <c r="M179" s="48">
        <f t="shared" ca="1" si="101"/>
        <v>114</v>
      </c>
      <c r="N179" s="48">
        <f t="shared" ca="1" si="102"/>
        <v>125</v>
      </c>
      <c r="O179" s="48">
        <f t="shared" ca="1" si="103"/>
        <v>133</v>
      </c>
      <c r="P179" s="48">
        <f t="shared" ca="1" si="124"/>
        <v>2</v>
      </c>
      <c r="Q179" s="48">
        <f t="shared" ca="1" si="124"/>
        <v>3</v>
      </c>
      <c r="R179" s="48">
        <f t="shared" ca="1" si="124"/>
        <v>2</v>
      </c>
      <c r="S179" s="48">
        <f t="shared" ca="1" si="124"/>
        <v>2</v>
      </c>
      <c r="T179" s="48">
        <f t="shared" ca="1" si="124"/>
        <v>3</v>
      </c>
      <c r="U179" s="48">
        <f t="shared" ca="1" si="124"/>
        <v>2</v>
      </c>
      <c r="V179" s="48">
        <f t="shared" ca="1" si="124"/>
        <v>2</v>
      </c>
      <c r="W179" s="48">
        <f t="shared" ca="1" si="124"/>
        <v>2</v>
      </c>
      <c r="X179" s="48">
        <f t="shared" ca="1" si="124"/>
        <v>3</v>
      </c>
      <c r="Y179" s="48">
        <f t="shared" ca="1" si="124"/>
        <v>2</v>
      </c>
      <c r="Z179" s="48">
        <f t="shared" ca="1" si="125"/>
        <v>2</v>
      </c>
      <c r="AA179" s="48">
        <f t="shared" ca="1" si="125"/>
        <v>3</v>
      </c>
      <c r="AB179" s="48">
        <f t="shared" ca="1" si="125"/>
        <v>3</v>
      </c>
      <c r="AC179" s="48">
        <f t="shared" ca="1" si="125"/>
        <v>2</v>
      </c>
      <c r="AD179" s="48">
        <f t="shared" ca="1" si="125"/>
        <v>2</v>
      </c>
      <c r="AE179" s="48">
        <f t="shared" ca="1" si="125"/>
        <v>3</v>
      </c>
      <c r="AF179" s="48">
        <f t="shared" ca="1" si="125"/>
        <v>3</v>
      </c>
      <c r="AG179" s="48">
        <f t="shared" ca="1" si="125"/>
        <v>3</v>
      </c>
      <c r="AH179" s="48">
        <f t="shared" ca="1" si="125"/>
        <v>2</v>
      </c>
      <c r="AI179" s="48">
        <f t="shared" ca="1" si="125"/>
        <v>2</v>
      </c>
      <c r="AJ179" s="48">
        <f t="shared" ca="1" si="126"/>
        <v>3</v>
      </c>
      <c r="AK179" s="48">
        <f t="shared" ca="1" si="126"/>
        <v>3</v>
      </c>
      <c r="AL179" s="48">
        <f t="shared" ca="1" si="126"/>
        <v>2</v>
      </c>
      <c r="AM179" s="48">
        <f t="shared" ca="1" si="126"/>
        <v>3</v>
      </c>
      <c r="AN179" s="48">
        <f t="shared" ca="1" si="126"/>
        <v>3</v>
      </c>
      <c r="AO179" s="48">
        <f t="shared" ca="1" si="126"/>
        <v>3</v>
      </c>
      <c r="AP179" s="48">
        <f t="shared" ca="1" si="126"/>
        <v>3</v>
      </c>
      <c r="AQ179" s="48">
        <f t="shared" ca="1" si="126"/>
        <v>3</v>
      </c>
      <c r="AR179" s="48">
        <f t="shared" ca="1" si="126"/>
        <v>2</v>
      </c>
      <c r="AS179" s="48">
        <f t="shared" ca="1" si="126"/>
        <v>3</v>
      </c>
      <c r="AT179" s="48">
        <f t="shared" ca="1" si="127"/>
        <v>3</v>
      </c>
      <c r="AU179" s="48">
        <f t="shared" ca="1" si="127"/>
        <v>3</v>
      </c>
      <c r="AV179" s="48">
        <f t="shared" ca="1" si="127"/>
        <v>2</v>
      </c>
      <c r="AW179" s="48">
        <f t="shared" ca="1" si="127"/>
        <v>3</v>
      </c>
      <c r="AX179" s="48">
        <f t="shared" ca="1" si="127"/>
        <v>3</v>
      </c>
      <c r="AY179" s="48">
        <f t="shared" ca="1" si="127"/>
        <v>2</v>
      </c>
      <c r="AZ179" s="48">
        <f t="shared" ca="1" si="127"/>
        <v>3</v>
      </c>
      <c r="BA179" s="48">
        <f t="shared" ca="1" si="127"/>
        <v>3</v>
      </c>
      <c r="BB179" s="48">
        <f t="shared" ca="1" si="127"/>
        <v>3</v>
      </c>
      <c r="BC179" s="48">
        <f t="shared" ca="1" si="127"/>
        <v>2</v>
      </c>
      <c r="BD179" s="48">
        <f t="shared" ca="1" si="128"/>
        <v>2</v>
      </c>
      <c r="BE179" s="48">
        <f t="shared" ca="1" si="128"/>
        <v>3</v>
      </c>
      <c r="BF179" s="48">
        <f t="shared" ca="1" si="128"/>
        <v>3</v>
      </c>
      <c r="BG179" s="48">
        <f t="shared" ca="1" si="128"/>
        <v>3</v>
      </c>
      <c r="BH179" s="48">
        <f t="shared" ca="1" si="128"/>
        <v>3</v>
      </c>
      <c r="BI179" s="48">
        <f t="shared" ca="1" si="128"/>
        <v>2</v>
      </c>
      <c r="BJ179" s="48">
        <f t="shared" ca="1" si="128"/>
        <v>3</v>
      </c>
      <c r="BK179" s="48">
        <f t="shared" ca="1" si="128"/>
        <v>3</v>
      </c>
      <c r="BL179" s="48">
        <f t="shared" ca="1" si="128"/>
        <v>2</v>
      </c>
      <c r="BM179" s="48">
        <f t="shared" ca="1" si="128"/>
        <v>2</v>
      </c>
      <c r="BN179" s="48">
        <f t="shared" ca="1" si="128"/>
        <v>2</v>
      </c>
      <c r="BO179" s="48">
        <f t="shared" ca="1" si="128"/>
        <v>2</v>
      </c>
    </row>
    <row r="180" spans="1:67" x14ac:dyDescent="0.25">
      <c r="A180" s="48">
        <v>179</v>
      </c>
      <c r="B180" s="48">
        <f t="shared" ca="1" si="91"/>
        <v>14</v>
      </c>
      <c r="C180" s="48">
        <f ca="1">SUM($P180:S180)</f>
        <v>10</v>
      </c>
      <c r="D180" s="48">
        <f t="shared" ca="1" si="92"/>
        <v>20</v>
      </c>
      <c r="E180" s="48">
        <f t="shared" ca="1" si="93"/>
        <v>30</v>
      </c>
      <c r="F180" s="48">
        <f t="shared" ca="1" si="94"/>
        <v>38</v>
      </c>
      <c r="G180" s="48">
        <f t="shared" ca="1" si="95"/>
        <v>48</v>
      </c>
      <c r="H180" s="48">
        <f t="shared" ca="1" si="96"/>
        <v>57</v>
      </c>
      <c r="I180" s="48">
        <f t="shared" ca="1" si="97"/>
        <v>68</v>
      </c>
      <c r="J180" s="48">
        <f t="shared" ca="1" si="98"/>
        <v>78</v>
      </c>
      <c r="K180" s="48">
        <f t="shared" ca="1" si="99"/>
        <v>88</v>
      </c>
      <c r="L180" s="48">
        <f t="shared" ca="1" si="100"/>
        <v>98</v>
      </c>
      <c r="M180" s="48">
        <f t="shared" ca="1" si="101"/>
        <v>108</v>
      </c>
      <c r="N180" s="48">
        <f t="shared" ca="1" si="102"/>
        <v>119</v>
      </c>
      <c r="O180" s="48">
        <f t="shared" ca="1" si="103"/>
        <v>128</v>
      </c>
      <c r="P180" s="48">
        <f t="shared" ca="1" si="124"/>
        <v>3</v>
      </c>
      <c r="Q180" s="48">
        <f t="shared" ca="1" si="124"/>
        <v>3</v>
      </c>
      <c r="R180" s="48">
        <f t="shared" ca="1" si="124"/>
        <v>2</v>
      </c>
      <c r="S180" s="48">
        <f t="shared" ca="1" si="124"/>
        <v>2</v>
      </c>
      <c r="T180" s="48">
        <f t="shared" ca="1" si="124"/>
        <v>2</v>
      </c>
      <c r="U180" s="48">
        <f t="shared" ca="1" si="124"/>
        <v>2</v>
      </c>
      <c r="V180" s="48">
        <f t="shared" ca="1" si="124"/>
        <v>3</v>
      </c>
      <c r="W180" s="48">
        <f t="shared" ca="1" si="124"/>
        <v>3</v>
      </c>
      <c r="X180" s="48">
        <f t="shared" ca="1" si="124"/>
        <v>3</v>
      </c>
      <c r="Y180" s="48">
        <f t="shared" ca="1" si="124"/>
        <v>3</v>
      </c>
      <c r="Z180" s="48">
        <f t="shared" ca="1" si="125"/>
        <v>2</v>
      </c>
      <c r="AA180" s="48">
        <f t="shared" ca="1" si="125"/>
        <v>2</v>
      </c>
      <c r="AB180" s="48">
        <f t="shared" ca="1" si="125"/>
        <v>2</v>
      </c>
      <c r="AC180" s="48">
        <f t="shared" ca="1" si="125"/>
        <v>2</v>
      </c>
      <c r="AD180" s="48">
        <f t="shared" ca="1" si="125"/>
        <v>2</v>
      </c>
      <c r="AE180" s="48">
        <f t="shared" ca="1" si="125"/>
        <v>2</v>
      </c>
      <c r="AF180" s="48">
        <f t="shared" ca="1" si="125"/>
        <v>2</v>
      </c>
      <c r="AG180" s="48">
        <f t="shared" ca="1" si="125"/>
        <v>3</v>
      </c>
      <c r="AH180" s="48">
        <f t="shared" ca="1" si="125"/>
        <v>3</v>
      </c>
      <c r="AI180" s="48">
        <f t="shared" ca="1" si="125"/>
        <v>2</v>
      </c>
      <c r="AJ180" s="48">
        <f t="shared" ca="1" si="126"/>
        <v>3</v>
      </c>
      <c r="AK180" s="48">
        <f t="shared" ca="1" si="126"/>
        <v>2</v>
      </c>
      <c r="AL180" s="48">
        <f t="shared" ca="1" si="126"/>
        <v>2</v>
      </c>
      <c r="AM180" s="48">
        <f t="shared" ca="1" si="126"/>
        <v>2</v>
      </c>
      <c r="AN180" s="48">
        <f t="shared" ca="1" si="126"/>
        <v>2</v>
      </c>
      <c r="AO180" s="48">
        <f t="shared" ca="1" si="126"/>
        <v>3</v>
      </c>
      <c r="AP180" s="48">
        <f t="shared" ca="1" si="126"/>
        <v>3</v>
      </c>
      <c r="AQ180" s="48">
        <f t="shared" ca="1" si="126"/>
        <v>3</v>
      </c>
      <c r="AR180" s="48">
        <f t="shared" ca="1" si="126"/>
        <v>2</v>
      </c>
      <c r="AS180" s="48">
        <f t="shared" ca="1" si="126"/>
        <v>3</v>
      </c>
      <c r="AT180" s="48">
        <f t="shared" ca="1" si="127"/>
        <v>3</v>
      </c>
      <c r="AU180" s="48">
        <f t="shared" ca="1" si="127"/>
        <v>2</v>
      </c>
      <c r="AV180" s="48">
        <f t="shared" ca="1" si="127"/>
        <v>2</v>
      </c>
      <c r="AW180" s="48">
        <f t="shared" ca="1" si="127"/>
        <v>3</v>
      </c>
      <c r="AX180" s="48">
        <f t="shared" ca="1" si="127"/>
        <v>3</v>
      </c>
      <c r="AY180" s="48">
        <f t="shared" ca="1" si="127"/>
        <v>2</v>
      </c>
      <c r="AZ180" s="48">
        <f t="shared" ca="1" si="127"/>
        <v>2</v>
      </c>
      <c r="BA180" s="48">
        <f t="shared" ca="1" si="127"/>
        <v>3</v>
      </c>
      <c r="BB180" s="48">
        <f t="shared" ca="1" si="127"/>
        <v>3</v>
      </c>
      <c r="BC180" s="48">
        <f t="shared" ca="1" si="127"/>
        <v>2</v>
      </c>
      <c r="BD180" s="48">
        <f t="shared" ca="1" si="128"/>
        <v>2</v>
      </c>
      <c r="BE180" s="48">
        <f t="shared" ca="1" si="128"/>
        <v>3</v>
      </c>
      <c r="BF180" s="48">
        <f t="shared" ca="1" si="128"/>
        <v>3</v>
      </c>
      <c r="BG180" s="48">
        <f t="shared" ca="1" si="128"/>
        <v>2</v>
      </c>
      <c r="BH180" s="48">
        <f t="shared" ca="1" si="128"/>
        <v>2</v>
      </c>
      <c r="BI180" s="48">
        <f t="shared" ca="1" si="128"/>
        <v>3</v>
      </c>
      <c r="BJ180" s="48">
        <f t="shared" ca="1" si="128"/>
        <v>3</v>
      </c>
      <c r="BK180" s="48">
        <f t="shared" ca="1" si="128"/>
        <v>3</v>
      </c>
      <c r="BL180" s="48">
        <f t="shared" ca="1" si="128"/>
        <v>2</v>
      </c>
      <c r="BM180" s="48">
        <f t="shared" ca="1" si="128"/>
        <v>2</v>
      </c>
      <c r="BN180" s="48">
        <f t="shared" ca="1" si="128"/>
        <v>3</v>
      </c>
      <c r="BO180" s="48">
        <f t="shared" ca="1" si="128"/>
        <v>2</v>
      </c>
    </row>
    <row r="181" spans="1:67" x14ac:dyDescent="0.25">
      <c r="A181" s="48">
        <v>180</v>
      </c>
      <c r="B181" s="48">
        <f t="shared" ca="1" si="91"/>
        <v>14</v>
      </c>
      <c r="C181" s="48">
        <f ca="1">SUM($P181:S181)</f>
        <v>9</v>
      </c>
      <c r="D181" s="48">
        <f t="shared" ca="1" si="92"/>
        <v>19</v>
      </c>
      <c r="E181" s="48">
        <f t="shared" ca="1" si="93"/>
        <v>28</v>
      </c>
      <c r="F181" s="48">
        <f t="shared" ca="1" si="94"/>
        <v>36</v>
      </c>
      <c r="G181" s="48">
        <f t="shared" ca="1" si="95"/>
        <v>45</v>
      </c>
      <c r="H181" s="48">
        <f t="shared" ca="1" si="96"/>
        <v>53</v>
      </c>
      <c r="I181" s="48">
        <f t="shared" ca="1" si="97"/>
        <v>62</v>
      </c>
      <c r="J181" s="48">
        <f t="shared" ca="1" si="98"/>
        <v>72</v>
      </c>
      <c r="K181" s="48">
        <f t="shared" ca="1" si="99"/>
        <v>84</v>
      </c>
      <c r="L181" s="48">
        <f t="shared" ca="1" si="100"/>
        <v>93</v>
      </c>
      <c r="M181" s="48">
        <f t="shared" ca="1" si="101"/>
        <v>103</v>
      </c>
      <c r="N181" s="48">
        <f t="shared" ca="1" si="102"/>
        <v>115</v>
      </c>
      <c r="O181" s="48">
        <f t="shared" ca="1" si="103"/>
        <v>126</v>
      </c>
      <c r="P181" s="48">
        <f t="shared" ca="1" si="124"/>
        <v>2</v>
      </c>
      <c r="Q181" s="48">
        <f t="shared" ca="1" si="124"/>
        <v>3</v>
      </c>
      <c r="R181" s="48">
        <f t="shared" ca="1" si="124"/>
        <v>2</v>
      </c>
      <c r="S181" s="48">
        <f t="shared" ca="1" si="124"/>
        <v>2</v>
      </c>
      <c r="T181" s="48">
        <f t="shared" ca="1" si="124"/>
        <v>3</v>
      </c>
      <c r="U181" s="48">
        <f t="shared" ca="1" si="124"/>
        <v>2</v>
      </c>
      <c r="V181" s="48">
        <f t="shared" ca="1" si="124"/>
        <v>3</v>
      </c>
      <c r="W181" s="48">
        <f t="shared" ca="1" si="124"/>
        <v>2</v>
      </c>
      <c r="X181" s="48">
        <f t="shared" ca="1" si="124"/>
        <v>2</v>
      </c>
      <c r="Y181" s="48">
        <f t="shared" ca="1" si="124"/>
        <v>2</v>
      </c>
      <c r="Z181" s="48">
        <f t="shared" ca="1" si="125"/>
        <v>2</v>
      </c>
      <c r="AA181" s="48">
        <f t="shared" ca="1" si="125"/>
        <v>3</v>
      </c>
      <c r="AB181" s="48">
        <f t="shared" ca="1" si="125"/>
        <v>2</v>
      </c>
      <c r="AC181" s="48">
        <f t="shared" ca="1" si="125"/>
        <v>2</v>
      </c>
      <c r="AD181" s="48">
        <f t="shared" ca="1" si="125"/>
        <v>2</v>
      </c>
      <c r="AE181" s="48">
        <f t="shared" ca="1" si="125"/>
        <v>2</v>
      </c>
      <c r="AF181" s="48">
        <f t="shared" ca="1" si="125"/>
        <v>2</v>
      </c>
      <c r="AG181" s="48">
        <f t="shared" ca="1" si="125"/>
        <v>2</v>
      </c>
      <c r="AH181" s="48">
        <f t="shared" ca="1" si="125"/>
        <v>2</v>
      </c>
      <c r="AI181" s="48">
        <f t="shared" ca="1" si="125"/>
        <v>3</v>
      </c>
      <c r="AJ181" s="48">
        <f t="shared" ca="1" si="126"/>
        <v>2</v>
      </c>
      <c r="AK181" s="48">
        <f t="shared" ca="1" si="126"/>
        <v>2</v>
      </c>
      <c r="AL181" s="48">
        <f t="shared" ca="1" si="126"/>
        <v>2</v>
      </c>
      <c r="AM181" s="48">
        <f t="shared" ca="1" si="126"/>
        <v>2</v>
      </c>
      <c r="AN181" s="48">
        <f t="shared" ca="1" si="126"/>
        <v>2</v>
      </c>
      <c r="AO181" s="48">
        <f t="shared" ca="1" si="126"/>
        <v>2</v>
      </c>
      <c r="AP181" s="48">
        <f t="shared" ca="1" si="126"/>
        <v>2</v>
      </c>
      <c r="AQ181" s="48">
        <f t="shared" ca="1" si="126"/>
        <v>3</v>
      </c>
      <c r="AR181" s="48">
        <f t="shared" ca="1" si="126"/>
        <v>2</v>
      </c>
      <c r="AS181" s="48">
        <f t="shared" ca="1" si="126"/>
        <v>3</v>
      </c>
      <c r="AT181" s="48">
        <f t="shared" ca="1" si="127"/>
        <v>2</v>
      </c>
      <c r="AU181" s="48">
        <f t="shared" ca="1" si="127"/>
        <v>3</v>
      </c>
      <c r="AV181" s="48">
        <f t="shared" ca="1" si="127"/>
        <v>3</v>
      </c>
      <c r="AW181" s="48">
        <f t="shared" ca="1" si="127"/>
        <v>3</v>
      </c>
      <c r="AX181" s="48">
        <f t="shared" ca="1" si="127"/>
        <v>3</v>
      </c>
      <c r="AY181" s="48">
        <f t="shared" ca="1" si="127"/>
        <v>3</v>
      </c>
      <c r="AZ181" s="48">
        <f t="shared" ca="1" si="127"/>
        <v>2</v>
      </c>
      <c r="BA181" s="48">
        <f t="shared" ca="1" si="127"/>
        <v>3</v>
      </c>
      <c r="BB181" s="48">
        <f t="shared" ca="1" si="127"/>
        <v>2</v>
      </c>
      <c r="BC181" s="48">
        <f t="shared" ca="1" si="127"/>
        <v>2</v>
      </c>
      <c r="BD181" s="48">
        <f t="shared" ca="1" si="128"/>
        <v>2</v>
      </c>
      <c r="BE181" s="48">
        <f t="shared" ca="1" si="128"/>
        <v>2</v>
      </c>
      <c r="BF181" s="48">
        <f t="shared" ca="1" si="128"/>
        <v>3</v>
      </c>
      <c r="BG181" s="48">
        <f t="shared" ca="1" si="128"/>
        <v>3</v>
      </c>
      <c r="BH181" s="48">
        <f t="shared" ca="1" si="128"/>
        <v>3</v>
      </c>
      <c r="BI181" s="48">
        <f t="shared" ca="1" si="128"/>
        <v>3</v>
      </c>
      <c r="BJ181" s="48">
        <f t="shared" ca="1" si="128"/>
        <v>3</v>
      </c>
      <c r="BK181" s="48">
        <f t="shared" ca="1" si="128"/>
        <v>3</v>
      </c>
      <c r="BL181" s="48">
        <f t="shared" ca="1" si="128"/>
        <v>3</v>
      </c>
      <c r="BM181" s="48">
        <f t="shared" ca="1" si="128"/>
        <v>3</v>
      </c>
      <c r="BN181" s="48">
        <f t="shared" ca="1" si="128"/>
        <v>2</v>
      </c>
      <c r="BO181" s="48">
        <f t="shared" ca="1" si="128"/>
        <v>3</v>
      </c>
    </row>
    <row r="182" spans="1:67" x14ac:dyDescent="0.25">
      <c r="A182" s="48">
        <v>181</v>
      </c>
      <c r="B182" s="48">
        <f t="shared" ca="1" si="91"/>
        <v>15</v>
      </c>
      <c r="C182" s="48">
        <f ca="1">SUM($P182:S182)</f>
        <v>10</v>
      </c>
      <c r="D182" s="48">
        <f t="shared" ca="1" si="92"/>
        <v>19</v>
      </c>
      <c r="E182" s="48">
        <f t="shared" ca="1" si="93"/>
        <v>29</v>
      </c>
      <c r="F182" s="48">
        <f t="shared" ca="1" si="94"/>
        <v>39</v>
      </c>
      <c r="G182" s="48">
        <f t="shared" ca="1" si="95"/>
        <v>48</v>
      </c>
      <c r="H182" s="48">
        <f t="shared" ca="1" si="96"/>
        <v>58</v>
      </c>
      <c r="I182" s="48">
        <f t="shared" ca="1" si="97"/>
        <v>67</v>
      </c>
      <c r="J182" s="48">
        <f t="shared" ca="1" si="98"/>
        <v>75</v>
      </c>
      <c r="K182" s="48">
        <f t="shared" ca="1" si="99"/>
        <v>85</v>
      </c>
      <c r="L182" s="48">
        <f t="shared" ca="1" si="100"/>
        <v>95</v>
      </c>
      <c r="M182" s="48">
        <f t="shared" ca="1" si="101"/>
        <v>103</v>
      </c>
      <c r="N182" s="48">
        <f t="shared" ca="1" si="102"/>
        <v>112</v>
      </c>
      <c r="O182" s="48">
        <f t="shared" ca="1" si="103"/>
        <v>121</v>
      </c>
      <c r="P182" s="48">
        <f t="shared" ref="P182:Y191" ca="1" si="129">MAX(1,IF(SamplesOrEstimateFlag = "Data", INDEX(Samples,RANDBETWEEN(1, TotalCount), 0), RANDBETWEEN(ThroughputLowEstimate,ThroughputHighEstimate)) / RANDBETWEEN(StorySplitRateLowEstimate,StorySplitRateHighEstimate))</f>
        <v>3</v>
      </c>
      <c r="Q182" s="48">
        <f t="shared" ca="1" si="129"/>
        <v>3</v>
      </c>
      <c r="R182" s="48">
        <f t="shared" ca="1" si="129"/>
        <v>2</v>
      </c>
      <c r="S182" s="48">
        <f t="shared" ca="1" si="129"/>
        <v>2</v>
      </c>
      <c r="T182" s="48">
        <f t="shared" ca="1" si="129"/>
        <v>2</v>
      </c>
      <c r="U182" s="48">
        <f t="shared" ca="1" si="129"/>
        <v>3</v>
      </c>
      <c r="V182" s="48">
        <f t="shared" ca="1" si="129"/>
        <v>2</v>
      </c>
      <c r="W182" s="48">
        <f t="shared" ca="1" si="129"/>
        <v>2</v>
      </c>
      <c r="X182" s="48">
        <f t="shared" ca="1" si="129"/>
        <v>3</v>
      </c>
      <c r="Y182" s="48">
        <f t="shared" ca="1" si="129"/>
        <v>2</v>
      </c>
      <c r="Z182" s="48">
        <f t="shared" ref="Z182:AI191" ca="1" si="130">MAX(1,IF(SamplesOrEstimateFlag = "Data", INDEX(Samples,RANDBETWEEN(1, TotalCount), 0), RANDBETWEEN(ThroughputLowEstimate,ThroughputHighEstimate)) / RANDBETWEEN(StorySplitRateLowEstimate,StorySplitRateHighEstimate))</f>
        <v>3</v>
      </c>
      <c r="AA182" s="48">
        <f t="shared" ca="1" si="130"/>
        <v>2</v>
      </c>
      <c r="AB182" s="48">
        <f t="shared" ca="1" si="130"/>
        <v>2</v>
      </c>
      <c r="AC182" s="48">
        <f t="shared" ca="1" si="130"/>
        <v>2</v>
      </c>
      <c r="AD182" s="48">
        <f t="shared" ca="1" si="130"/>
        <v>3</v>
      </c>
      <c r="AE182" s="48">
        <f t="shared" ca="1" si="130"/>
        <v>3</v>
      </c>
      <c r="AF182" s="48">
        <f t="shared" ca="1" si="130"/>
        <v>2</v>
      </c>
      <c r="AG182" s="48">
        <f t="shared" ca="1" si="130"/>
        <v>3</v>
      </c>
      <c r="AH182" s="48">
        <f t="shared" ca="1" si="130"/>
        <v>2</v>
      </c>
      <c r="AI182" s="48">
        <f t="shared" ca="1" si="130"/>
        <v>2</v>
      </c>
      <c r="AJ182" s="48">
        <f t="shared" ref="AJ182:AS191" ca="1" si="131">MAX(1,IF(SamplesOrEstimateFlag = "Data", INDEX(Samples,RANDBETWEEN(1, TotalCount), 0), RANDBETWEEN(ThroughputLowEstimate,ThroughputHighEstimate)) / RANDBETWEEN(StorySplitRateLowEstimate,StorySplitRateHighEstimate))</f>
        <v>3</v>
      </c>
      <c r="AK182" s="48">
        <f t="shared" ca="1" si="131"/>
        <v>3</v>
      </c>
      <c r="AL182" s="48">
        <f t="shared" ca="1" si="131"/>
        <v>2</v>
      </c>
      <c r="AM182" s="48">
        <f t="shared" ca="1" si="131"/>
        <v>2</v>
      </c>
      <c r="AN182" s="48">
        <f t="shared" ca="1" si="131"/>
        <v>2</v>
      </c>
      <c r="AO182" s="48">
        <f t="shared" ca="1" si="131"/>
        <v>2</v>
      </c>
      <c r="AP182" s="48">
        <f t="shared" ca="1" si="131"/>
        <v>2</v>
      </c>
      <c r="AQ182" s="48">
        <f t="shared" ca="1" si="131"/>
        <v>3</v>
      </c>
      <c r="AR182" s="48">
        <f t="shared" ca="1" si="131"/>
        <v>2</v>
      </c>
      <c r="AS182" s="48">
        <f t="shared" ca="1" si="131"/>
        <v>2</v>
      </c>
      <c r="AT182" s="48">
        <f t="shared" ref="AT182:BC191" ca="1" si="132">MAX(1,IF(SamplesOrEstimateFlag = "Data", INDEX(Samples,RANDBETWEEN(1, TotalCount), 0), RANDBETWEEN(ThroughputLowEstimate,ThroughputHighEstimate)) / RANDBETWEEN(StorySplitRateLowEstimate,StorySplitRateHighEstimate))</f>
        <v>2</v>
      </c>
      <c r="AU182" s="48">
        <f t="shared" ca="1" si="132"/>
        <v>2</v>
      </c>
      <c r="AV182" s="48">
        <f t="shared" ca="1" si="132"/>
        <v>2</v>
      </c>
      <c r="AW182" s="48">
        <f t="shared" ca="1" si="132"/>
        <v>2</v>
      </c>
      <c r="AX182" s="48">
        <f t="shared" ca="1" si="132"/>
        <v>3</v>
      </c>
      <c r="AY182" s="48">
        <f t="shared" ca="1" si="132"/>
        <v>3</v>
      </c>
      <c r="AZ182" s="48">
        <f t="shared" ca="1" si="132"/>
        <v>3</v>
      </c>
      <c r="BA182" s="48">
        <f t="shared" ca="1" si="132"/>
        <v>2</v>
      </c>
      <c r="BB182" s="48">
        <f t="shared" ca="1" si="132"/>
        <v>3</v>
      </c>
      <c r="BC182" s="48">
        <f t="shared" ca="1" si="132"/>
        <v>2</v>
      </c>
      <c r="BD182" s="48">
        <f t="shared" ref="BD182:BO191" ca="1" si="133">MAX(1,IF(SamplesOrEstimateFlag = "Data", INDEX(Samples,RANDBETWEEN(1, TotalCount), 0), RANDBETWEEN(ThroughputLowEstimate,ThroughputHighEstimate)) / RANDBETWEEN(StorySplitRateLowEstimate,StorySplitRateHighEstimate))</f>
        <v>2</v>
      </c>
      <c r="BE182" s="48">
        <f t="shared" ca="1" si="133"/>
        <v>2</v>
      </c>
      <c r="BF182" s="48">
        <f t="shared" ca="1" si="133"/>
        <v>2</v>
      </c>
      <c r="BG182" s="48">
        <f t="shared" ca="1" si="133"/>
        <v>2</v>
      </c>
      <c r="BH182" s="48">
        <f t="shared" ca="1" si="133"/>
        <v>3</v>
      </c>
      <c r="BI182" s="48">
        <f t="shared" ca="1" si="133"/>
        <v>2</v>
      </c>
      <c r="BJ182" s="48">
        <f t="shared" ca="1" si="133"/>
        <v>2</v>
      </c>
      <c r="BK182" s="48">
        <f t="shared" ca="1" si="133"/>
        <v>2</v>
      </c>
      <c r="BL182" s="48">
        <f t="shared" ca="1" si="133"/>
        <v>2</v>
      </c>
      <c r="BM182" s="48">
        <f t="shared" ca="1" si="133"/>
        <v>3</v>
      </c>
      <c r="BN182" s="48">
        <f t="shared" ca="1" si="133"/>
        <v>2</v>
      </c>
      <c r="BO182" s="48">
        <f t="shared" ca="1" si="133"/>
        <v>2</v>
      </c>
    </row>
    <row r="183" spans="1:67" x14ac:dyDescent="0.25">
      <c r="A183" s="48">
        <v>182</v>
      </c>
      <c r="B183" s="48">
        <f t="shared" ca="1" si="91"/>
        <v>15</v>
      </c>
      <c r="C183" s="48">
        <f ca="1">SUM($P183:S183)</f>
        <v>11</v>
      </c>
      <c r="D183" s="48">
        <f t="shared" ca="1" si="92"/>
        <v>20</v>
      </c>
      <c r="E183" s="48">
        <f t="shared" ca="1" si="93"/>
        <v>30</v>
      </c>
      <c r="F183" s="48">
        <f t="shared" ca="1" si="94"/>
        <v>39</v>
      </c>
      <c r="G183" s="48">
        <f t="shared" ca="1" si="95"/>
        <v>49</v>
      </c>
      <c r="H183" s="48">
        <f t="shared" ca="1" si="96"/>
        <v>60</v>
      </c>
      <c r="I183" s="48">
        <f t="shared" ca="1" si="97"/>
        <v>68</v>
      </c>
      <c r="J183" s="48">
        <f t="shared" ca="1" si="98"/>
        <v>79</v>
      </c>
      <c r="K183" s="48">
        <f t="shared" ca="1" si="99"/>
        <v>88</v>
      </c>
      <c r="L183" s="48">
        <f t="shared" ca="1" si="100"/>
        <v>99</v>
      </c>
      <c r="M183" s="48">
        <f t="shared" ca="1" si="101"/>
        <v>110</v>
      </c>
      <c r="N183" s="48">
        <f t="shared" ca="1" si="102"/>
        <v>120</v>
      </c>
      <c r="O183" s="48">
        <f t="shared" ca="1" si="103"/>
        <v>131</v>
      </c>
      <c r="P183" s="48">
        <f t="shared" ca="1" si="129"/>
        <v>3</v>
      </c>
      <c r="Q183" s="48">
        <f t="shared" ca="1" si="129"/>
        <v>3</v>
      </c>
      <c r="R183" s="48">
        <f t="shared" ca="1" si="129"/>
        <v>3</v>
      </c>
      <c r="S183" s="48">
        <f t="shared" ca="1" si="129"/>
        <v>2</v>
      </c>
      <c r="T183" s="48">
        <f t="shared" ca="1" si="129"/>
        <v>2</v>
      </c>
      <c r="U183" s="48">
        <f t="shared" ca="1" si="129"/>
        <v>2</v>
      </c>
      <c r="V183" s="48">
        <f t="shared" ca="1" si="129"/>
        <v>2</v>
      </c>
      <c r="W183" s="48">
        <f t="shared" ca="1" si="129"/>
        <v>3</v>
      </c>
      <c r="X183" s="48">
        <f t="shared" ca="1" si="129"/>
        <v>2</v>
      </c>
      <c r="Y183" s="48">
        <f t="shared" ca="1" si="129"/>
        <v>3</v>
      </c>
      <c r="Z183" s="48">
        <f t="shared" ca="1" si="130"/>
        <v>3</v>
      </c>
      <c r="AA183" s="48">
        <f t="shared" ca="1" si="130"/>
        <v>2</v>
      </c>
      <c r="AB183" s="48">
        <f t="shared" ca="1" si="130"/>
        <v>2</v>
      </c>
      <c r="AC183" s="48">
        <f t="shared" ca="1" si="130"/>
        <v>2</v>
      </c>
      <c r="AD183" s="48">
        <f t="shared" ca="1" si="130"/>
        <v>3</v>
      </c>
      <c r="AE183" s="48">
        <f t="shared" ca="1" si="130"/>
        <v>2</v>
      </c>
      <c r="AF183" s="48">
        <f t="shared" ca="1" si="130"/>
        <v>3</v>
      </c>
      <c r="AG183" s="48">
        <f t="shared" ca="1" si="130"/>
        <v>2</v>
      </c>
      <c r="AH183" s="48">
        <f t="shared" ca="1" si="130"/>
        <v>3</v>
      </c>
      <c r="AI183" s="48">
        <f t="shared" ca="1" si="130"/>
        <v>2</v>
      </c>
      <c r="AJ183" s="48">
        <f t="shared" ca="1" si="131"/>
        <v>3</v>
      </c>
      <c r="AK183" s="48">
        <f t="shared" ca="1" si="131"/>
        <v>3</v>
      </c>
      <c r="AL183" s="48">
        <f t="shared" ca="1" si="131"/>
        <v>3</v>
      </c>
      <c r="AM183" s="48">
        <f t="shared" ca="1" si="131"/>
        <v>2</v>
      </c>
      <c r="AN183" s="48">
        <f t="shared" ca="1" si="131"/>
        <v>2</v>
      </c>
      <c r="AO183" s="48">
        <f t="shared" ca="1" si="131"/>
        <v>2</v>
      </c>
      <c r="AP183" s="48">
        <f t="shared" ca="1" si="131"/>
        <v>2</v>
      </c>
      <c r="AQ183" s="48">
        <f t="shared" ca="1" si="131"/>
        <v>2</v>
      </c>
      <c r="AR183" s="48">
        <f t="shared" ca="1" si="131"/>
        <v>3</v>
      </c>
      <c r="AS183" s="48">
        <f t="shared" ca="1" si="131"/>
        <v>3</v>
      </c>
      <c r="AT183" s="48">
        <f t="shared" ca="1" si="132"/>
        <v>3</v>
      </c>
      <c r="AU183" s="48">
        <f t="shared" ca="1" si="132"/>
        <v>2</v>
      </c>
      <c r="AV183" s="48">
        <f t="shared" ca="1" si="132"/>
        <v>2</v>
      </c>
      <c r="AW183" s="48">
        <f t="shared" ca="1" si="132"/>
        <v>3</v>
      </c>
      <c r="AX183" s="48">
        <f t="shared" ca="1" si="132"/>
        <v>2</v>
      </c>
      <c r="AY183" s="48">
        <f t="shared" ca="1" si="132"/>
        <v>2</v>
      </c>
      <c r="AZ183" s="48">
        <f t="shared" ca="1" si="132"/>
        <v>3</v>
      </c>
      <c r="BA183" s="48">
        <f t="shared" ca="1" si="132"/>
        <v>3</v>
      </c>
      <c r="BB183" s="48">
        <f t="shared" ca="1" si="132"/>
        <v>2</v>
      </c>
      <c r="BC183" s="48">
        <f t="shared" ca="1" si="132"/>
        <v>3</v>
      </c>
      <c r="BD183" s="48">
        <f t="shared" ca="1" si="133"/>
        <v>2</v>
      </c>
      <c r="BE183" s="48">
        <f t="shared" ca="1" si="133"/>
        <v>3</v>
      </c>
      <c r="BF183" s="48">
        <f t="shared" ca="1" si="133"/>
        <v>3</v>
      </c>
      <c r="BG183" s="48">
        <f t="shared" ca="1" si="133"/>
        <v>3</v>
      </c>
      <c r="BH183" s="48">
        <f t="shared" ca="1" si="133"/>
        <v>3</v>
      </c>
      <c r="BI183" s="48">
        <f t="shared" ca="1" si="133"/>
        <v>2</v>
      </c>
      <c r="BJ183" s="48">
        <f t="shared" ca="1" si="133"/>
        <v>3</v>
      </c>
      <c r="BK183" s="48">
        <f t="shared" ca="1" si="133"/>
        <v>2</v>
      </c>
      <c r="BL183" s="48">
        <f t="shared" ca="1" si="133"/>
        <v>3</v>
      </c>
      <c r="BM183" s="48">
        <f t="shared" ca="1" si="133"/>
        <v>3</v>
      </c>
      <c r="BN183" s="48">
        <f t="shared" ca="1" si="133"/>
        <v>3</v>
      </c>
      <c r="BO183" s="48">
        <f t="shared" ca="1" si="133"/>
        <v>2</v>
      </c>
    </row>
    <row r="184" spans="1:67" x14ac:dyDescent="0.25">
      <c r="A184" s="48">
        <v>183</v>
      </c>
      <c r="B184" s="48">
        <f t="shared" ca="1" si="91"/>
        <v>15</v>
      </c>
      <c r="C184" s="48">
        <f ca="1">SUM($P184:S184)</f>
        <v>10</v>
      </c>
      <c r="D184" s="48">
        <f t="shared" ca="1" si="92"/>
        <v>20</v>
      </c>
      <c r="E184" s="48">
        <f t="shared" ca="1" si="93"/>
        <v>30</v>
      </c>
      <c r="F184" s="48">
        <f t="shared" ca="1" si="94"/>
        <v>40</v>
      </c>
      <c r="G184" s="48">
        <f t="shared" ca="1" si="95"/>
        <v>49</v>
      </c>
      <c r="H184" s="48">
        <f t="shared" ca="1" si="96"/>
        <v>58</v>
      </c>
      <c r="I184" s="48">
        <f t="shared" ca="1" si="97"/>
        <v>69</v>
      </c>
      <c r="J184" s="48">
        <f t="shared" ca="1" si="98"/>
        <v>81</v>
      </c>
      <c r="K184" s="48">
        <f t="shared" ca="1" si="99"/>
        <v>89</v>
      </c>
      <c r="L184" s="48">
        <f t="shared" ca="1" si="100"/>
        <v>99</v>
      </c>
      <c r="M184" s="48">
        <f t="shared" ca="1" si="101"/>
        <v>110</v>
      </c>
      <c r="N184" s="48">
        <f t="shared" ca="1" si="102"/>
        <v>121</v>
      </c>
      <c r="O184" s="48">
        <f t="shared" ca="1" si="103"/>
        <v>131</v>
      </c>
      <c r="P184" s="48">
        <f t="shared" ca="1" si="129"/>
        <v>2</v>
      </c>
      <c r="Q184" s="48">
        <f t="shared" ca="1" si="129"/>
        <v>2</v>
      </c>
      <c r="R184" s="48">
        <f t="shared" ca="1" si="129"/>
        <v>3</v>
      </c>
      <c r="S184" s="48">
        <f t="shared" ca="1" si="129"/>
        <v>3</v>
      </c>
      <c r="T184" s="48">
        <f t="shared" ca="1" si="129"/>
        <v>3</v>
      </c>
      <c r="U184" s="48">
        <f t="shared" ca="1" si="129"/>
        <v>2</v>
      </c>
      <c r="V184" s="48">
        <f t="shared" ca="1" si="129"/>
        <v>3</v>
      </c>
      <c r="W184" s="48">
        <f t="shared" ca="1" si="129"/>
        <v>2</v>
      </c>
      <c r="X184" s="48">
        <f t="shared" ca="1" si="129"/>
        <v>2</v>
      </c>
      <c r="Y184" s="48">
        <f t="shared" ca="1" si="129"/>
        <v>2</v>
      </c>
      <c r="Z184" s="48">
        <f t="shared" ca="1" si="130"/>
        <v>3</v>
      </c>
      <c r="AA184" s="48">
        <f t="shared" ca="1" si="130"/>
        <v>3</v>
      </c>
      <c r="AB184" s="48">
        <f t="shared" ca="1" si="130"/>
        <v>2</v>
      </c>
      <c r="AC184" s="48">
        <f t="shared" ca="1" si="130"/>
        <v>2</v>
      </c>
      <c r="AD184" s="48">
        <f t="shared" ca="1" si="130"/>
        <v>3</v>
      </c>
      <c r="AE184" s="48">
        <f t="shared" ca="1" si="130"/>
        <v>3</v>
      </c>
      <c r="AF184" s="48">
        <f t="shared" ca="1" si="130"/>
        <v>2</v>
      </c>
      <c r="AG184" s="48">
        <f t="shared" ca="1" si="130"/>
        <v>2</v>
      </c>
      <c r="AH184" s="48">
        <f t="shared" ca="1" si="130"/>
        <v>2</v>
      </c>
      <c r="AI184" s="48">
        <f t="shared" ca="1" si="130"/>
        <v>3</v>
      </c>
      <c r="AJ184" s="48">
        <f t="shared" ca="1" si="131"/>
        <v>3</v>
      </c>
      <c r="AK184" s="48">
        <f t="shared" ca="1" si="131"/>
        <v>2</v>
      </c>
      <c r="AL184" s="48">
        <f t="shared" ca="1" si="131"/>
        <v>2</v>
      </c>
      <c r="AM184" s="48">
        <f t="shared" ca="1" si="131"/>
        <v>2</v>
      </c>
      <c r="AN184" s="48">
        <f t="shared" ca="1" si="131"/>
        <v>2</v>
      </c>
      <c r="AO184" s="48">
        <f t="shared" ca="1" si="131"/>
        <v>3</v>
      </c>
      <c r="AP184" s="48">
        <f t="shared" ca="1" si="131"/>
        <v>3</v>
      </c>
      <c r="AQ184" s="48">
        <f t="shared" ca="1" si="131"/>
        <v>3</v>
      </c>
      <c r="AR184" s="48">
        <f t="shared" ca="1" si="131"/>
        <v>3</v>
      </c>
      <c r="AS184" s="48">
        <f t="shared" ca="1" si="131"/>
        <v>3</v>
      </c>
      <c r="AT184" s="48">
        <f t="shared" ca="1" si="132"/>
        <v>3</v>
      </c>
      <c r="AU184" s="48">
        <f t="shared" ca="1" si="132"/>
        <v>3</v>
      </c>
      <c r="AV184" s="48">
        <f t="shared" ca="1" si="132"/>
        <v>2</v>
      </c>
      <c r="AW184" s="48">
        <f t="shared" ca="1" si="132"/>
        <v>2</v>
      </c>
      <c r="AX184" s="48">
        <f t="shared" ca="1" si="132"/>
        <v>2</v>
      </c>
      <c r="AY184" s="48">
        <f t="shared" ca="1" si="132"/>
        <v>2</v>
      </c>
      <c r="AZ184" s="48">
        <f t="shared" ca="1" si="132"/>
        <v>2</v>
      </c>
      <c r="BA184" s="48">
        <f t="shared" ca="1" si="132"/>
        <v>2</v>
      </c>
      <c r="BB184" s="48">
        <f t="shared" ca="1" si="132"/>
        <v>3</v>
      </c>
      <c r="BC184" s="48">
        <f t="shared" ca="1" si="132"/>
        <v>3</v>
      </c>
      <c r="BD184" s="48">
        <f t="shared" ca="1" si="133"/>
        <v>3</v>
      </c>
      <c r="BE184" s="48">
        <f t="shared" ca="1" si="133"/>
        <v>3</v>
      </c>
      <c r="BF184" s="48">
        <f t="shared" ca="1" si="133"/>
        <v>2</v>
      </c>
      <c r="BG184" s="48">
        <f t="shared" ca="1" si="133"/>
        <v>3</v>
      </c>
      <c r="BH184" s="48">
        <f t="shared" ca="1" si="133"/>
        <v>3</v>
      </c>
      <c r="BI184" s="48">
        <f t="shared" ca="1" si="133"/>
        <v>2</v>
      </c>
      <c r="BJ184" s="48">
        <f t="shared" ca="1" si="133"/>
        <v>3</v>
      </c>
      <c r="BK184" s="48">
        <f t="shared" ca="1" si="133"/>
        <v>3</v>
      </c>
      <c r="BL184" s="48">
        <f t="shared" ca="1" si="133"/>
        <v>2</v>
      </c>
      <c r="BM184" s="48">
        <f t="shared" ca="1" si="133"/>
        <v>2</v>
      </c>
      <c r="BN184" s="48">
        <f t="shared" ca="1" si="133"/>
        <v>3</v>
      </c>
      <c r="BO184" s="48">
        <f t="shared" ca="1" si="133"/>
        <v>3</v>
      </c>
    </row>
    <row r="185" spans="1:67" x14ac:dyDescent="0.25">
      <c r="A185" s="48">
        <v>184</v>
      </c>
      <c r="B185" s="48">
        <f t="shared" ca="1" si="91"/>
        <v>14</v>
      </c>
      <c r="C185" s="48">
        <f ca="1">SUM($P185:S185)</f>
        <v>9</v>
      </c>
      <c r="D185" s="48">
        <f t="shared" ca="1" si="92"/>
        <v>19</v>
      </c>
      <c r="E185" s="48">
        <f t="shared" ca="1" si="93"/>
        <v>29</v>
      </c>
      <c r="F185" s="48">
        <f t="shared" ca="1" si="94"/>
        <v>39</v>
      </c>
      <c r="G185" s="48">
        <f t="shared" ca="1" si="95"/>
        <v>50</v>
      </c>
      <c r="H185" s="48">
        <f t="shared" ca="1" si="96"/>
        <v>61</v>
      </c>
      <c r="I185" s="48">
        <f t="shared" ca="1" si="97"/>
        <v>72</v>
      </c>
      <c r="J185" s="48">
        <f t="shared" ca="1" si="98"/>
        <v>81</v>
      </c>
      <c r="K185" s="48">
        <f t="shared" ca="1" si="99"/>
        <v>90</v>
      </c>
      <c r="L185" s="48">
        <f t="shared" ca="1" si="100"/>
        <v>100</v>
      </c>
      <c r="M185" s="48">
        <f t="shared" ca="1" si="101"/>
        <v>111</v>
      </c>
      <c r="N185" s="48">
        <f t="shared" ca="1" si="102"/>
        <v>122</v>
      </c>
      <c r="O185" s="48">
        <f t="shared" ca="1" si="103"/>
        <v>132</v>
      </c>
      <c r="P185" s="48">
        <f t="shared" ca="1" si="129"/>
        <v>2</v>
      </c>
      <c r="Q185" s="48">
        <f t="shared" ca="1" si="129"/>
        <v>2</v>
      </c>
      <c r="R185" s="48">
        <f t="shared" ca="1" si="129"/>
        <v>2</v>
      </c>
      <c r="S185" s="48">
        <f t="shared" ca="1" si="129"/>
        <v>3</v>
      </c>
      <c r="T185" s="48">
        <f t="shared" ca="1" si="129"/>
        <v>3</v>
      </c>
      <c r="U185" s="48">
        <f t="shared" ca="1" si="129"/>
        <v>2</v>
      </c>
      <c r="V185" s="48">
        <f t="shared" ca="1" si="129"/>
        <v>2</v>
      </c>
      <c r="W185" s="48">
        <f t="shared" ca="1" si="129"/>
        <v>3</v>
      </c>
      <c r="X185" s="48">
        <f t="shared" ca="1" si="129"/>
        <v>3</v>
      </c>
      <c r="Y185" s="48">
        <f t="shared" ca="1" si="129"/>
        <v>2</v>
      </c>
      <c r="Z185" s="48">
        <f t="shared" ca="1" si="130"/>
        <v>3</v>
      </c>
      <c r="AA185" s="48">
        <f t="shared" ca="1" si="130"/>
        <v>2</v>
      </c>
      <c r="AB185" s="48">
        <f t="shared" ca="1" si="130"/>
        <v>2</v>
      </c>
      <c r="AC185" s="48">
        <f t="shared" ca="1" si="130"/>
        <v>3</v>
      </c>
      <c r="AD185" s="48">
        <f t="shared" ca="1" si="130"/>
        <v>3</v>
      </c>
      <c r="AE185" s="48">
        <f t="shared" ca="1" si="130"/>
        <v>2</v>
      </c>
      <c r="AF185" s="48">
        <f t="shared" ca="1" si="130"/>
        <v>3</v>
      </c>
      <c r="AG185" s="48">
        <f t="shared" ca="1" si="130"/>
        <v>3</v>
      </c>
      <c r="AH185" s="48">
        <f t="shared" ca="1" si="130"/>
        <v>3</v>
      </c>
      <c r="AI185" s="48">
        <f t="shared" ca="1" si="130"/>
        <v>2</v>
      </c>
      <c r="AJ185" s="48">
        <f t="shared" ca="1" si="131"/>
        <v>3</v>
      </c>
      <c r="AK185" s="48">
        <f t="shared" ca="1" si="131"/>
        <v>2</v>
      </c>
      <c r="AL185" s="48">
        <f t="shared" ca="1" si="131"/>
        <v>3</v>
      </c>
      <c r="AM185" s="48">
        <f t="shared" ca="1" si="131"/>
        <v>3</v>
      </c>
      <c r="AN185" s="48">
        <f t="shared" ca="1" si="131"/>
        <v>3</v>
      </c>
      <c r="AO185" s="48">
        <f t="shared" ca="1" si="131"/>
        <v>3</v>
      </c>
      <c r="AP185" s="48">
        <f t="shared" ca="1" si="131"/>
        <v>3</v>
      </c>
      <c r="AQ185" s="48">
        <f t="shared" ca="1" si="131"/>
        <v>2</v>
      </c>
      <c r="AR185" s="48">
        <f t="shared" ca="1" si="131"/>
        <v>2</v>
      </c>
      <c r="AS185" s="48">
        <f t="shared" ca="1" si="131"/>
        <v>2</v>
      </c>
      <c r="AT185" s="48">
        <f t="shared" ca="1" si="132"/>
        <v>3</v>
      </c>
      <c r="AU185" s="48">
        <f t="shared" ca="1" si="132"/>
        <v>2</v>
      </c>
      <c r="AV185" s="48">
        <f t="shared" ca="1" si="132"/>
        <v>3</v>
      </c>
      <c r="AW185" s="48">
        <f t="shared" ca="1" si="132"/>
        <v>2</v>
      </c>
      <c r="AX185" s="48">
        <f t="shared" ca="1" si="132"/>
        <v>2</v>
      </c>
      <c r="AY185" s="48">
        <f t="shared" ca="1" si="132"/>
        <v>2</v>
      </c>
      <c r="AZ185" s="48">
        <f t="shared" ca="1" si="132"/>
        <v>3</v>
      </c>
      <c r="BA185" s="48">
        <f t="shared" ca="1" si="132"/>
        <v>3</v>
      </c>
      <c r="BB185" s="48">
        <f t="shared" ca="1" si="132"/>
        <v>2</v>
      </c>
      <c r="BC185" s="48">
        <f t="shared" ca="1" si="132"/>
        <v>2</v>
      </c>
      <c r="BD185" s="48">
        <f t="shared" ca="1" si="133"/>
        <v>3</v>
      </c>
      <c r="BE185" s="48">
        <f t="shared" ca="1" si="133"/>
        <v>3</v>
      </c>
      <c r="BF185" s="48">
        <f t="shared" ca="1" si="133"/>
        <v>3</v>
      </c>
      <c r="BG185" s="48">
        <f t="shared" ca="1" si="133"/>
        <v>2</v>
      </c>
      <c r="BH185" s="48">
        <f t="shared" ca="1" si="133"/>
        <v>3</v>
      </c>
      <c r="BI185" s="48">
        <f t="shared" ca="1" si="133"/>
        <v>2</v>
      </c>
      <c r="BJ185" s="48">
        <f t="shared" ca="1" si="133"/>
        <v>3</v>
      </c>
      <c r="BK185" s="48">
        <f t="shared" ca="1" si="133"/>
        <v>3</v>
      </c>
      <c r="BL185" s="48">
        <f t="shared" ca="1" si="133"/>
        <v>2</v>
      </c>
      <c r="BM185" s="48">
        <f t="shared" ca="1" si="133"/>
        <v>2</v>
      </c>
      <c r="BN185" s="48">
        <f t="shared" ca="1" si="133"/>
        <v>3</v>
      </c>
      <c r="BO185" s="48">
        <f t="shared" ca="1" si="133"/>
        <v>3</v>
      </c>
    </row>
    <row r="186" spans="1:67" x14ac:dyDescent="0.25">
      <c r="A186" s="48">
        <v>185</v>
      </c>
      <c r="B186" s="48">
        <f t="shared" ca="1" si="91"/>
        <v>16</v>
      </c>
      <c r="C186" s="48">
        <f ca="1">SUM($P186:S186)</f>
        <v>11</v>
      </c>
      <c r="D186" s="48">
        <f t="shared" ca="1" si="92"/>
        <v>20</v>
      </c>
      <c r="E186" s="48">
        <f t="shared" ca="1" si="93"/>
        <v>31</v>
      </c>
      <c r="F186" s="48">
        <f t="shared" ca="1" si="94"/>
        <v>42</v>
      </c>
      <c r="G186" s="48">
        <f t="shared" ca="1" si="95"/>
        <v>53</v>
      </c>
      <c r="H186" s="48">
        <f t="shared" ca="1" si="96"/>
        <v>64</v>
      </c>
      <c r="I186" s="48">
        <f t="shared" ca="1" si="97"/>
        <v>74</v>
      </c>
      <c r="J186" s="48">
        <f t="shared" ca="1" si="98"/>
        <v>85</v>
      </c>
      <c r="K186" s="48">
        <f t="shared" ca="1" si="99"/>
        <v>93</v>
      </c>
      <c r="L186" s="48">
        <f t="shared" ca="1" si="100"/>
        <v>102</v>
      </c>
      <c r="M186" s="48">
        <f t="shared" ca="1" si="101"/>
        <v>112</v>
      </c>
      <c r="N186" s="48">
        <f t="shared" ca="1" si="102"/>
        <v>123</v>
      </c>
      <c r="O186" s="48">
        <f t="shared" ca="1" si="103"/>
        <v>133</v>
      </c>
      <c r="P186" s="48">
        <f t="shared" ca="1" si="129"/>
        <v>3</v>
      </c>
      <c r="Q186" s="48">
        <f t="shared" ca="1" si="129"/>
        <v>2</v>
      </c>
      <c r="R186" s="48">
        <f t="shared" ca="1" si="129"/>
        <v>3</v>
      </c>
      <c r="S186" s="48">
        <f t="shared" ca="1" si="129"/>
        <v>3</v>
      </c>
      <c r="T186" s="48">
        <f t="shared" ca="1" si="129"/>
        <v>3</v>
      </c>
      <c r="U186" s="48">
        <f t="shared" ca="1" si="129"/>
        <v>2</v>
      </c>
      <c r="V186" s="48">
        <f t="shared" ca="1" si="129"/>
        <v>2</v>
      </c>
      <c r="W186" s="48">
        <f t="shared" ca="1" si="129"/>
        <v>2</v>
      </c>
      <c r="X186" s="48">
        <f t="shared" ca="1" si="129"/>
        <v>3</v>
      </c>
      <c r="Y186" s="48">
        <f t="shared" ca="1" si="129"/>
        <v>2</v>
      </c>
      <c r="Z186" s="48">
        <f t="shared" ca="1" si="130"/>
        <v>3</v>
      </c>
      <c r="AA186" s="48">
        <f t="shared" ca="1" si="130"/>
        <v>3</v>
      </c>
      <c r="AB186" s="48">
        <f t="shared" ca="1" si="130"/>
        <v>3</v>
      </c>
      <c r="AC186" s="48">
        <f t="shared" ca="1" si="130"/>
        <v>3</v>
      </c>
      <c r="AD186" s="48">
        <f t="shared" ca="1" si="130"/>
        <v>3</v>
      </c>
      <c r="AE186" s="48">
        <f t="shared" ca="1" si="130"/>
        <v>2</v>
      </c>
      <c r="AF186" s="48">
        <f t="shared" ca="1" si="130"/>
        <v>3</v>
      </c>
      <c r="AG186" s="48">
        <f t="shared" ca="1" si="130"/>
        <v>3</v>
      </c>
      <c r="AH186" s="48">
        <f t="shared" ca="1" si="130"/>
        <v>2</v>
      </c>
      <c r="AI186" s="48">
        <f t="shared" ca="1" si="130"/>
        <v>3</v>
      </c>
      <c r="AJ186" s="48">
        <f t="shared" ca="1" si="131"/>
        <v>3</v>
      </c>
      <c r="AK186" s="48">
        <f t="shared" ca="1" si="131"/>
        <v>3</v>
      </c>
      <c r="AL186" s="48">
        <f t="shared" ca="1" si="131"/>
        <v>3</v>
      </c>
      <c r="AM186" s="48">
        <f t="shared" ca="1" si="131"/>
        <v>2</v>
      </c>
      <c r="AN186" s="48">
        <f t="shared" ca="1" si="131"/>
        <v>3</v>
      </c>
      <c r="AO186" s="48">
        <f t="shared" ca="1" si="131"/>
        <v>2</v>
      </c>
      <c r="AP186" s="48">
        <f t="shared" ca="1" si="131"/>
        <v>2</v>
      </c>
      <c r="AQ186" s="48">
        <f t="shared" ca="1" si="131"/>
        <v>3</v>
      </c>
      <c r="AR186" s="48">
        <f t="shared" ca="1" si="131"/>
        <v>3</v>
      </c>
      <c r="AS186" s="48">
        <f t="shared" ca="1" si="131"/>
        <v>3</v>
      </c>
      <c r="AT186" s="48">
        <f t="shared" ca="1" si="132"/>
        <v>2</v>
      </c>
      <c r="AU186" s="48">
        <f t="shared" ca="1" si="132"/>
        <v>3</v>
      </c>
      <c r="AV186" s="48">
        <f t="shared" ca="1" si="132"/>
        <v>2</v>
      </c>
      <c r="AW186" s="48">
        <f t="shared" ca="1" si="132"/>
        <v>2</v>
      </c>
      <c r="AX186" s="48">
        <f t="shared" ca="1" si="132"/>
        <v>2</v>
      </c>
      <c r="AY186" s="48">
        <f t="shared" ca="1" si="132"/>
        <v>2</v>
      </c>
      <c r="AZ186" s="48">
        <f t="shared" ca="1" si="132"/>
        <v>2</v>
      </c>
      <c r="BA186" s="48">
        <f t="shared" ca="1" si="132"/>
        <v>2</v>
      </c>
      <c r="BB186" s="48">
        <f t="shared" ca="1" si="132"/>
        <v>2</v>
      </c>
      <c r="BC186" s="48">
        <f t="shared" ca="1" si="132"/>
        <v>3</v>
      </c>
      <c r="BD186" s="48">
        <f t="shared" ca="1" si="133"/>
        <v>2</v>
      </c>
      <c r="BE186" s="48">
        <f t="shared" ca="1" si="133"/>
        <v>3</v>
      </c>
      <c r="BF186" s="48">
        <f t="shared" ca="1" si="133"/>
        <v>3</v>
      </c>
      <c r="BG186" s="48">
        <f t="shared" ca="1" si="133"/>
        <v>2</v>
      </c>
      <c r="BH186" s="48">
        <f t="shared" ca="1" si="133"/>
        <v>3</v>
      </c>
      <c r="BI186" s="48">
        <f t="shared" ca="1" si="133"/>
        <v>3</v>
      </c>
      <c r="BJ186" s="48">
        <f t="shared" ca="1" si="133"/>
        <v>2</v>
      </c>
      <c r="BK186" s="48">
        <f t="shared" ca="1" si="133"/>
        <v>3</v>
      </c>
      <c r="BL186" s="48">
        <f t="shared" ca="1" si="133"/>
        <v>2</v>
      </c>
      <c r="BM186" s="48">
        <f t="shared" ca="1" si="133"/>
        <v>3</v>
      </c>
      <c r="BN186" s="48">
        <f t="shared" ca="1" si="133"/>
        <v>3</v>
      </c>
      <c r="BO186" s="48">
        <f t="shared" ca="1" si="133"/>
        <v>2</v>
      </c>
    </row>
    <row r="187" spans="1:67" x14ac:dyDescent="0.25">
      <c r="A187" s="48">
        <v>186</v>
      </c>
      <c r="B187" s="48">
        <f t="shared" ca="1" si="91"/>
        <v>14</v>
      </c>
      <c r="C187" s="48">
        <f ca="1">SUM($P187:S187)</f>
        <v>9</v>
      </c>
      <c r="D187" s="48">
        <f t="shared" ca="1" si="92"/>
        <v>19</v>
      </c>
      <c r="E187" s="48">
        <f t="shared" ca="1" si="93"/>
        <v>30</v>
      </c>
      <c r="F187" s="48">
        <f t="shared" ca="1" si="94"/>
        <v>38</v>
      </c>
      <c r="G187" s="48">
        <f t="shared" ca="1" si="95"/>
        <v>49</v>
      </c>
      <c r="H187" s="48">
        <f t="shared" ca="1" si="96"/>
        <v>60</v>
      </c>
      <c r="I187" s="48">
        <f t="shared" ca="1" si="97"/>
        <v>71</v>
      </c>
      <c r="J187" s="48">
        <f t="shared" ca="1" si="98"/>
        <v>80</v>
      </c>
      <c r="K187" s="48">
        <f t="shared" ca="1" si="99"/>
        <v>90</v>
      </c>
      <c r="L187" s="48">
        <f t="shared" ca="1" si="100"/>
        <v>100</v>
      </c>
      <c r="M187" s="48">
        <f t="shared" ca="1" si="101"/>
        <v>111</v>
      </c>
      <c r="N187" s="48">
        <f t="shared" ca="1" si="102"/>
        <v>121</v>
      </c>
      <c r="O187" s="48">
        <f t="shared" ca="1" si="103"/>
        <v>131</v>
      </c>
      <c r="P187" s="48">
        <f t="shared" ca="1" si="129"/>
        <v>3</v>
      </c>
      <c r="Q187" s="48">
        <f t="shared" ca="1" si="129"/>
        <v>2</v>
      </c>
      <c r="R187" s="48">
        <f t="shared" ca="1" si="129"/>
        <v>2</v>
      </c>
      <c r="S187" s="48">
        <f t="shared" ca="1" si="129"/>
        <v>2</v>
      </c>
      <c r="T187" s="48">
        <f t="shared" ca="1" si="129"/>
        <v>3</v>
      </c>
      <c r="U187" s="48">
        <f t="shared" ca="1" si="129"/>
        <v>2</v>
      </c>
      <c r="V187" s="48">
        <f t="shared" ca="1" si="129"/>
        <v>2</v>
      </c>
      <c r="W187" s="48">
        <f t="shared" ca="1" si="129"/>
        <v>3</v>
      </c>
      <c r="X187" s="48">
        <f t="shared" ca="1" si="129"/>
        <v>3</v>
      </c>
      <c r="Y187" s="48">
        <f t="shared" ca="1" si="129"/>
        <v>3</v>
      </c>
      <c r="Z187" s="48">
        <f t="shared" ca="1" si="130"/>
        <v>3</v>
      </c>
      <c r="AA187" s="48">
        <f t="shared" ca="1" si="130"/>
        <v>2</v>
      </c>
      <c r="AB187" s="48">
        <f t="shared" ca="1" si="130"/>
        <v>2</v>
      </c>
      <c r="AC187" s="48">
        <f t="shared" ca="1" si="130"/>
        <v>2</v>
      </c>
      <c r="AD187" s="48">
        <f t="shared" ca="1" si="130"/>
        <v>2</v>
      </c>
      <c r="AE187" s="48">
        <f t="shared" ca="1" si="130"/>
        <v>2</v>
      </c>
      <c r="AF187" s="48">
        <f t="shared" ca="1" si="130"/>
        <v>2</v>
      </c>
      <c r="AG187" s="48">
        <f t="shared" ca="1" si="130"/>
        <v>3</v>
      </c>
      <c r="AH187" s="48">
        <f t="shared" ca="1" si="130"/>
        <v>3</v>
      </c>
      <c r="AI187" s="48">
        <f t="shared" ca="1" si="130"/>
        <v>3</v>
      </c>
      <c r="AJ187" s="48">
        <f t="shared" ca="1" si="131"/>
        <v>3</v>
      </c>
      <c r="AK187" s="48">
        <f t="shared" ca="1" si="131"/>
        <v>2</v>
      </c>
      <c r="AL187" s="48">
        <f t="shared" ca="1" si="131"/>
        <v>3</v>
      </c>
      <c r="AM187" s="48">
        <f t="shared" ca="1" si="131"/>
        <v>3</v>
      </c>
      <c r="AN187" s="48">
        <f t="shared" ca="1" si="131"/>
        <v>3</v>
      </c>
      <c r="AO187" s="48">
        <f t="shared" ca="1" si="131"/>
        <v>3</v>
      </c>
      <c r="AP187" s="48">
        <f t="shared" ca="1" si="131"/>
        <v>2</v>
      </c>
      <c r="AQ187" s="48">
        <f t="shared" ca="1" si="131"/>
        <v>3</v>
      </c>
      <c r="AR187" s="48">
        <f t="shared" ca="1" si="131"/>
        <v>2</v>
      </c>
      <c r="AS187" s="48">
        <f t="shared" ca="1" si="131"/>
        <v>2</v>
      </c>
      <c r="AT187" s="48">
        <f t="shared" ca="1" si="132"/>
        <v>3</v>
      </c>
      <c r="AU187" s="48">
        <f t="shared" ca="1" si="132"/>
        <v>2</v>
      </c>
      <c r="AV187" s="48">
        <f t="shared" ca="1" si="132"/>
        <v>3</v>
      </c>
      <c r="AW187" s="48">
        <f t="shared" ca="1" si="132"/>
        <v>2</v>
      </c>
      <c r="AX187" s="48">
        <f t="shared" ca="1" si="132"/>
        <v>3</v>
      </c>
      <c r="AY187" s="48">
        <f t="shared" ca="1" si="132"/>
        <v>2</v>
      </c>
      <c r="AZ187" s="48">
        <f t="shared" ca="1" si="132"/>
        <v>2</v>
      </c>
      <c r="BA187" s="48">
        <f t="shared" ca="1" si="132"/>
        <v>3</v>
      </c>
      <c r="BB187" s="48">
        <f t="shared" ca="1" si="132"/>
        <v>2</v>
      </c>
      <c r="BC187" s="48">
        <f t="shared" ca="1" si="132"/>
        <v>3</v>
      </c>
      <c r="BD187" s="48">
        <f t="shared" ca="1" si="133"/>
        <v>3</v>
      </c>
      <c r="BE187" s="48">
        <f t="shared" ca="1" si="133"/>
        <v>3</v>
      </c>
      <c r="BF187" s="48">
        <f t="shared" ca="1" si="133"/>
        <v>2</v>
      </c>
      <c r="BG187" s="48">
        <f t="shared" ca="1" si="133"/>
        <v>3</v>
      </c>
      <c r="BH187" s="48">
        <f t="shared" ca="1" si="133"/>
        <v>2</v>
      </c>
      <c r="BI187" s="48">
        <f t="shared" ca="1" si="133"/>
        <v>2</v>
      </c>
      <c r="BJ187" s="48">
        <f t="shared" ca="1" si="133"/>
        <v>3</v>
      </c>
      <c r="BK187" s="48">
        <f t="shared" ca="1" si="133"/>
        <v>3</v>
      </c>
      <c r="BL187" s="48">
        <f t="shared" ca="1" si="133"/>
        <v>3</v>
      </c>
      <c r="BM187" s="48">
        <f t="shared" ca="1" si="133"/>
        <v>3</v>
      </c>
      <c r="BN187" s="48">
        <f t="shared" ca="1" si="133"/>
        <v>2</v>
      </c>
      <c r="BO187" s="48">
        <f t="shared" ca="1" si="133"/>
        <v>2</v>
      </c>
    </row>
    <row r="188" spans="1:67" x14ac:dyDescent="0.25">
      <c r="A188" s="48">
        <v>187</v>
      </c>
      <c r="B188" s="48">
        <f t="shared" ca="1" si="91"/>
        <v>17</v>
      </c>
      <c r="C188" s="48">
        <f ca="1">SUM($P188:S188)</f>
        <v>12</v>
      </c>
      <c r="D188" s="48">
        <f t="shared" ca="1" si="92"/>
        <v>22</v>
      </c>
      <c r="E188" s="48">
        <f t="shared" ca="1" si="93"/>
        <v>32</v>
      </c>
      <c r="F188" s="48">
        <f t="shared" ca="1" si="94"/>
        <v>41</v>
      </c>
      <c r="G188" s="48">
        <f t="shared" ca="1" si="95"/>
        <v>51</v>
      </c>
      <c r="H188" s="48">
        <f t="shared" ca="1" si="96"/>
        <v>62</v>
      </c>
      <c r="I188" s="48">
        <f t="shared" ca="1" si="97"/>
        <v>73</v>
      </c>
      <c r="J188" s="48">
        <f t="shared" ca="1" si="98"/>
        <v>82</v>
      </c>
      <c r="K188" s="48">
        <f t="shared" ca="1" si="99"/>
        <v>92</v>
      </c>
      <c r="L188" s="48">
        <f t="shared" ca="1" si="100"/>
        <v>101</v>
      </c>
      <c r="M188" s="48">
        <f t="shared" ca="1" si="101"/>
        <v>112</v>
      </c>
      <c r="N188" s="48">
        <f t="shared" ca="1" si="102"/>
        <v>121</v>
      </c>
      <c r="O188" s="48">
        <f t="shared" ca="1" si="103"/>
        <v>132</v>
      </c>
      <c r="P188" s="48">
        <f t="shared" ca="1" si="129"/>
        <v>3</v>
      </c>
      <c r="Q188" s="48">
        <f t="shared" ca="1" si="129"/>
        <v>3</v>
      </c>
      <c r="R188" s="48">
        <f t="shared" ca="1" si="129"/>
        <v>3</v>
      </c>
      <c r="S188" s="48">
        <f t="shared" ca="1" si="129"/>
        <v>3</v>
      </c>
      <c r="T188" s="48">
        <f t="shared" ca="1" si="129"/>
        <v>2</v>
      </c>
      <c r="U188" s="48">
        <f t="shared" ca="1" si="129"/>
        <v>3</v>
      </c>
      <c r="V188" s="48">
        <f t="shared" ca="1" si="129"/>
        <v>2</v>
      </c>
      <c r="W188" s="48">
        <f t="shared" ca="1" si="129"/>
        <v>3</v>
      </c>
      <c r="X188" s="48">
        <f t="shared" ca="1" si="129"/>
        <v>2</v>
      </c>
      <c r="Y188" s="48">
        <f t="shared" ca="1" si="129"/>
        <v>2</v>
      </c>
      <c r="Z188" s="48">
        <f t="shared" ca="1" si="130"/>
        <v>3</v>
      </c>
      <c r="AA188" s="48">
        <f t="shared" ca="1" si="130"/>
        <v>3</v>
      </c>
      <c r="AB188" s="48">
        <f t="shared" ca="1" si="130"/>
        <v>2</v>
      </c>
      <c r="AC188" s="48">
        <f t="shared" ca="1" si="130"/>
        <v>2</v>
      </c>
      <c r="AD188" s="48">
        <f t="shared" ca="1" si="130"/>
        <v>2</v>
      </c>
      <c r="AE188" s="48">
        <f t="shared" ca="1" si="130"/>
        <v>3</v>
      </c>
      <c r="AF188" s="48">
        <f t="shared" ca="1" si="130"/>
        <v>3</v>
      </c>
      <c r="AG188" s="48">
        <f t="shared" ca="1" si="130"/>
        <v>3</v>
      </c>
      <c r="AH188" s="48">
        <f t="shared" ca="1" si="130"/>
        <v>2</v>
      </c>
      <c r="AI188" s="48">
        <f t="shared" ca="1" si="130"/>
        <v>2</v>
      </c>
      <c r="AJ188" s="48">
        <f t="shared" ca="1" si="131"/>
        <v>3</v>
      </c>
      <c r="AK188" s="48">
        <f t="shared" ca="1" si="131"/>
        <v>3</v>
      </c>
      <c r="AL188" s="48">
        <f t="shared" ca="1" si="131"/>
        <v>2</v>
      </c>
      <c r="AM188" s="48">
        <f t="shared" ca="1" si="131"/>
        <v>3</v>
      </c>
      <c r="AN188" s="48">
        <f t="shared" ca="1" si="131"/>
        <v>2</v>
      </c>
      <c r="AO188" s="48">
        <f t="shared" ca="1" si="131"/>
        <v>3</v>
      </c>
      <c r="AP188" s="48">
        <f t="shared" ca="1" si="131"/>
        <v>3</v>
      </c>
      <c r="AQ188" s="48">
        <f t="shared" ca="1" si="131"/>
        <v>3</v>
      </c>
      <c r="AR188" s="48">
        <f t="shared" ca="1" si="131"/>
        <v>3</v>
      </c>
      <c r="AS188" s="48">
        <f t="shared" ca="1" si="131"/>
        <v>2</v>
      </c>
      <c r="AT188" s="48">
        <f t="shared" ca="1" si="132"/>
        <v>2</v>
      </c>
      <c r="AU188" s="48">
        <f t="shared" ca="1" si="132"/>
        <v>2</v>
      </c>
      <c r="AV188" s="48">
        <f t="shared" ca="1" si="132"/>
        <v>3</v>
      </c>
      <c r="AW188" s="48">
        <f t="shared" ca="1" si="132"/>
        <v>2</v>
      </c>
      <c r="AX188" s="48">
        <f t="shared" ca="1" si="132"/>
        <v>3</v>
      </c>
      <c r="AY188" s="48">
        <f t="shared" ca="1" si="132"/>
        <v>2</v>
      </c>
      <c r="AZ188" s="48">
        <f t="shared" ca="1" si="132"/>
        <v>2</v>
      </c>
      <c r="BA188" s="48">
        <f t="shared" ca="1" si="132"/>
        <v>3</v>
      </c>
      <c r="BB188" s="48">
        <f t="shared" ca="1" si="132"/>
        <v>2</v>
      </c>
      <c r="BC188" s="48">
        <f t="shared" ca="1" si="132"/>
        <v>2</v>
      </c>
      <c r="BD188" s="48">
        <f t="shared" ca="1" si="133"/>
        <v>3</v>
      </c>
      <c r="BE188" s="48">
        <f t="shared" ca="1" si="133"/>
        <v>3</v>
      </c>
      <c r="BF188" s="48">
        <f t="shared" ca="1" si="133"/>
        <v>3</v>
      </c>
      <c r="BG188" s="48">
        <f t="shared" ca="1" si="133"/>
        <v>2</v>
      </c>
      <c r="BH188" s="48">
        <f t="shared" ca="1" si="133"/>
        <v>3</v>
      </c>
      <c r="BI188" s="48">
        <f t="shared" ca="1" si="133"/>
        <v>2</v>
      </c>
      <c r="BJ188" s="48">
        <f t="shared" ca="1" si="133"/>
        <v>2</v>
      </c>
      <c r="BK188" s="48">
        <f t="shared" ca="1" si="133"/>
        <v>2</v>
      </c>
      <c r="BL188" s="48">
        <f t="shared" ca="1" si="133"/>
        <v>3</v>
      </c>
      <c r="BM188" s="48">
        <f t="shared" ca="1" si="133"/>
        <v>3</v>
      </c>
      <c r="BN188" s="48">
        <f t="shared" ca="1" si="133"/>
        <v>2</v>
      </c>
      <c r="BO188" s="48">
        <f t="shared" ca="1" si="133"/>
        <v>3</v>
      </c>
    </row>
    <row r="189" spans="1:67" x14ac:dyDescent="0.25">
      <c r="A189" s="48">
        <v>188</v>
      </c>
      <c r="B189" s="48">
        <f t="shared" ca="1" si="91"/>
        <v>17</v>
      </c>
      <c r="C189" s="48">
        <f ca="1">SUM($P189:S189)</f>
        <v>11</v>
      </c>
      <c r="D189" s="48">
        <f t="shared" ca="1" si="92"/>
        <v>22</v>
      </c>
      <c r="E189" s="48">
        <f t="shared" ca="1" si="93"/>
        <v>32</v>
      </c>
      <c r="F189" s="48">
        <f t="shared" ca="1" si="94"/>
        <v>42</v>
      </c>
      <c r="G189" s="48">
        <f t="shared" ca="1" si="95"/>
        <v>52</v>
      </c>
      <c r="H189" s="48">
        <f t="shared" ca="1" si="96"/>
        <v>63</v>
      </c>
      <c r="I189" s="48">
        <f t="shared" ca="1" si="97"/>
        <v>73</v>
      </c>
      <c r="J189" s="48">
        <f t="shared" ca="1" si="98"/>
        <v>82</v>
      </c>
      <c r="K189" s="48">
        <f t="shared" ca="1" si="99"/>
        <v>91</v>
      </c>
      <c r="L189" s="48">
        <f t="shared" ca="1" si="100"/>
        <v>101</v>
      </c>
      <c r="M189" s="48">
        <f t="shared" ca="1" si="101"/>
        <v>110</v>
      </c>
      <c r="N189" s="48">
        <f t="shared" ca="1" si="102"/>
        <v>120</v>
      </c>
      <c r="O189" s="48">
        <f t="shared" ca="1" si="103"/>
        <v>131</v>
      </c>
      <c r="P189" s="48">
        <f t="shared" ca="1" si="129"/>
        <v>3</v>
      </c>
      <c r="Q189" s="48">
        <f t="shared" ca="1" si="129"/>
        <v>3</v>
      </c>
      <c r="R189" s="48">
        <f t="shared" ca="1" si="129"/>
        <v>2</v>
      </c>
      <c r="S189" s="48">
        <f t="shared" ca="1" si="129"/>
        <v>3</v>
      </c>
      <c r="T189" s="48">
        <f t="shared" ca="1" si="129"/>
        <v>3</v>
      </c>
      <c r="U189" s="48">
        <f t="shared" ca="1" si="129"/>
        <v>3</v>
      </c>
      <c r="V189" s="48">
        <f t="shared" ca="1" si="129"/>
        <v>3</v>
      </c>
      <c r="W189" s="48">
        <f t="shared" ca="1" si="129"/>
        <v>2</v>
      </c>
      <c r="X189" s="48">
        <f t="shared" ca="1" si="129"/>
        <v>2</v>
      </c>
      <c r="Y189" s="48">
        <f t="shared" ca="1" si="129"/>
        <v>2</v>
      </c>
      <c r="Z189" s="48">
        <f t="shared" ca="1" si="130"/>
        <v>3</v>
      </c>
      <c r="AA189" s="48">
        <f t="shared" ca="1" si="130"/>
        <v>3</v>
      </c>
      <c r="AB189" s="48">
        <f t="shared" ca="1" si="130"/>
        <v>3</v>
      </c>
      <c r="AC189" s="48">
        <f t="shared" ca="1" si="130"/>
        <v>3</v>
      </c>
      <c r="AD189" s="48">
        <f t="shared" ca="1" si="130"/>
        <v>2</v>
      </c>
      <c r="AE189" s="48">
        <f t="shared" ca="1" si="130"/>
        <v>2</v>
      </c>
      <c r="AF189" s="48">
        <f t="shared" ca="1" si="130"/>
        <v>3</v>
      </c>
      <c r="AG189" s="48">
        <f t="shared" ca="1" si="130"/>
        <v>2</v>
      </c>
      <c r="AH189" s="48">
        <f t="shared" ca="1" si="130"/>
        <v>3</v>
      </c>
      <c r="AI189" s="48">
        <f t="shared" ca="1" si="130"/>
        <v>2</v>
      </c>
      <c r="AJ189" s="48">
        <f t="shared" ca="1" si="131"/>
        <v>2</v>
      </c>
      <c r="AK189" s="48">
        <f t="shared" ca="1" si="131"/>
        <v>3</v>
      </c>
      <c r="AL189" s="48">
        <f t="shared" ca="1" si="131"/>
        <v>3</v>
      </c>
      <c r="AM189" s="48">
        <f t="shared" ca="1" si="131"/>
        <v>3</v>
      </c>
      <c r="AN189" s="48">
        <f t="shared" ca="1" si="131"/>
        <v>2</v>
      </c>
      <c r="AO189" s="48">
        <f t="shared" ca="1" si="131"/>
        <v>3</v>
      </c>
      <c r="AP189" s="48">
        <f t="shared" ca="1" si="131"/>
        <v>2</v>
      </c>
      <c r="AQ189" s="48">
        <f t="shared" ca="1" si="131"/>
        <v>3</v>
      </c>
      <c r="AR189" s="48">
        <f t="shared" ca="1" si="131"/>
        <v>3</v>
      </c>
      <c r="AS189" s="48">
        <f t="shared" ca="1" si="131"/>
        <v>2</v>
      </c>
      <c r="AT189" s="48">
        <f t="shared" ca="1" si="132"/>
        <v>2</v>
      </c>
      <c r="AU189" s="48">
        <f t="shared" ca="1" si="132"/>
        <v>2</v>
      </c>
      <c r="AV189" s="48">
        <f t="shared" ca="1" si="132"/>
        <v>3</v>
      </c>
      <c r="AW189" s="48">
        <f t="shared" ca="1" si="132"/>
        <v>2</v>
      </c>
      <c r="AX189" s="48">
        <f t="shared" ca="1" si="132"/>
        <v>2</v>
      </c>
      <c r="AY189" s="48">
        <f t="shared" ca="1" si="132"/>
        <v>2</v>
      </c>
      <c r="AZ189" s="48">
        <f t="shared" ca="1" si="132"/>
        <v>3</v>
      </c>
      <c r="BA189" s="48">
        <f t="shared" ca="1" si="132"/>
        <v>2</v>
      </c>
      <c r="BB189" s="48">
        <f t="shared" ca="1" si="132"/>
        <v>3</v>
      </c>
      <c r="BC189" s="48">
        <f t="shared" ca="1" si="132"/>
        <v>2</v>
      </c>
      <c r="BD189" s="48">
        <f t="shared" ca="1" si="133"/>
        <v>2</v>
      </c>
      <c r="BE189" s="48">
        <f t="shared" ca="1" si="133"/>
        <v>2</v>
      </c>
      <c r="BF189" s="48">
        <f t="shared" ca="1" si="133"/>
        <v>2</v>
      </c>
      <c r="BG189" s="48">
        <f t="shared" ca="1" si="133"/>
        <v>3</v>
      </c>
      <c r="BH189" s="48">
        <f t="shared" ca="1" si="133"/>
        <v>2</v>
      </c>
      <c r="BI189" s="48">
        <f t="shared" ca="1" si="133"/>
        <v>3</v>
      </c>
      <c r="BJ189" s="48">
        <f t="shared" ca="1" si="133"/>
        <v>3</v>
      </c>
      <c r="BK189" s="48">
        <f t="shared" ca="1" si="133"/>
        <v>2</v>
      </c>
      <c r="BL189" s="48">
        <f t="shared" ca="1" si="133"/>
        <v>3</v>
      </c>
      <c r="BM189" s="48">
        <f t="shared" ca="1" si="133"/>
        <v>3</v>
      </c>
      <c r="BN189" s="48">
        <f t="shared" ca="1" si="133"/>
        <v>3</v>
      </c>
      <c r="BO189" s="48">
        <f t="shared" ca="1" si="133"/>
        <v>2</v>
      </c>
    </row>
    <row r="190" spans="1:67" x14ac:dyDescent="0.25">
      <c r="A190" s="48">
        <v>189</v>
      </c>
      <c r="B190" s="48">
        <f t="shared" ca="1" si="91"/>
        <v>15</v>
      </c>
      <c r="C190" s="48">
        <f ca="1">SUM($P190:S190)</f>
        <v>10</v>
      </c>
      <c r="D190" s="48">
        <f t="shared" ca="1" si="92"/>
        <v>21</v>
      </c>
      <c r="E190" s="48">
        <f t="shared" ca="1" si="93"/>
        <v>30</v>
      </c>
      <c r="F190" s="48">
        <f t="shared" ca="1" si="94"/>
        <v>40</v>
      </c>
      <c r="G190" s="48">
        <f t="shared" ca="1" si="95"/>
        <v>48</v>
      </c>
      <c r="H190" s="48">
        <f t="shared" ca="1" si="96"/>
        <v>57</v>
      </c>
      <c r="I190" s="48">
        <f t="shared" ca="1" si="97"/>
        <v>68</v>
      </c>
      <c r="J190" s="48">
        <f t="shared" ca="1" si="98"/>
        <v>77</v>
      </c>
      <c r="K190" s="48">
        <f t="shared" ca="1" si="99"/>
        <v>85</v>
      </c>
      <c r="L190" s="48">
        <f t="shared" ca="1" si="100"/>
        <v>94</v>
      </c>
      <c r="M190" s="48">
        <f t="shared" ca="1" si="101"/>
        <v>105</v>
      </c>
      <c r="N190" s="48">
        <f t="shared" ca="1" si="102"/>
        <v>116</v>
      </c>
      <c r="O190" s="48">
        <f t="shared" ca="1" si="103"/>
        <v>126</v>
      </c>
      <c r="P190" s="48">
        <f t="shared" ca="1" si="129"/>
        <v>2</v>
      </c>
      <c r="Q190" s="48">
        <f t="shared" ca="1" si="129"/>
        <v>2</v>
      </c>
      <c r="R190" s="48">
        <f t="shared" ca="1" si="129"/>
        <v>3</v>
      </c>
      <c r="S190" s="48">
        <f t="shared" ca="1" si="129"/>
        <v>3</v>
      </c>
      <c r="T190" s="48">
        <f t="shared" ca="1" si="129"/>
        <v>2</v>
      </c>
      <c r="U190" s="48">
        <f t="shared" ca="1" si="129"/>
        <v>3</v>
      </c>
      <c r="V190" s="48">
        <f t="shared" ca="1" si="129"/>
        <v>3</v>
      </c>
      <c r="W190" s="48">
        <f t="shared" ca="1" si="129"/>
        <v>3</v>
      </c>
      <c r="X190" s="48">
        <f t="shared" ca="1" si="129"/>
        <v>2</v>
      </c>
      <c r="Y190" s="48">
        <f t="shared" ca="1" si="129"/>
        <v>2</v>
      </c>
      <c r="Z190" s="48">
        <f t="shared" ca="1" si="130"/>
        <v>2</v>
      </c>
      <c r="AA190" s="48">
        <f t="shared" ca="1" si="130"/>
        <v>3</v>
      </c>
      <c r="AB190" s="48">
        <f t="shared" ca="1" si="130"/>
        <v>2</v>
      </c>
      <c r="AC190" s="48">
        <f t="shared" ca="1" si="130"/>
        <v>3</v>
      </c>
      <c r="AD190" s="48">
        <f t="shared" ca="1" si="130"/>
        <v>3</v>
      </c>
      <c r="AE190" s="48">
        <f t="shared" ca="1" si="130"/>
        <v>2</v>
      </c>
      <c r="AF190" s="48">
        <f t="shared" ca="1" si="130"/>
        <v>2</v>
      </c>
      <c r="AG190" s="48">
        <f t="shared" ca="1" si="130"/>
        <v>2</v>
      </c>
      <c r="AH190" s="48">
        <f t="shared" ca="1" si="130"/>
        <v>2</v>
      </c>
      <c r="AI190" s="48">
        <f t="shared" ca="1" si="130"/>
        <v>2</v>
      </c>
      <c r="AJ190" s="48">
        <f t="shared" ca="1" si="131"/>
        <v>2</v>
      </c>
      <c r="AK190" s="48">
        <f t="shared" ca="1" si="131"/>
        <v>3</v>
      </c>
      <c r="AL190" s="48">
        <f t="shared" ca="1" si="131"/>
        <v>2</v>
      </c>
      <c r="AM190" s="48">
        <f t="shared" ca="1" si="131"/>
        <v>2</v>
      </c>
      <c r="AN190" s="48">
        <f t="shared" ca="1" si="131"/>
        <v>3</v>
      </c>
      <c r="AO190" s="48">
        <f t="shared" ca="1" si="131"/>
        <v>3</v>
      </c>
      <c r="AP190" s="48">
        <f t="shared" ca="1" si="131"/>
        <v>2</v>
      </c>
      <c r="AQ190" s="48">
        <f t="shared" ca="1" si="131"/>
        <v>3</v>
      </c>
      <c r="AR190" s="48">
        <f t="shared" ca="1" si="131"/>
        <v>2</v>
      </c>
      <c r="AS190" s="48">
        <f t="shared" ca="1" si="131"/>
        <v>3</v>
      </c>
      <c r="AT190" s="48">
        <f t="shared" ca="1" si="132"/>
        <v>2</v>
      </c>
      <c r="AU190" s="48">
        <f t="shared" ca="1" si="132"/>
        <v>2</v>
      </c>
      <c r="AV190" s="48">
        <f t="shared" ca="1" si="132"/>
        <v>2</v>
      </c>
      <c r="AW190" s="48">
        <f t="shared" ca="1" si="132"/>
        <v>2</v>
      </c>
      <c r="AX190" s="48">
        <f t="shared" ca="1" si="132"/>
        <v>2</v>
      </c>
      <c r="AY190" s="48">
        <f t="shared" ca="1" si="132"/>
        <v>2</v>
      </c>
      <c r="AZ190" s="48">
        <f t="shared" ca="1" si="132"/>
        <v>2</v>
      </c>
      <c r="BA190" s="48">
        <f t="shared" ca="1" si="132"/>
        <v>2</v>
      </c>
      <c r="BB190" s="48">
        <f t="shared" ca="1" si="132"/>
        <v>3</v>
      </c>
      <c r="BC190" s="48">
        <f t="shared" ca="1" si="132"/>
        <v>2</v>
      </c>
      <c r="BD190" s="48">
        <f t="shared" ca="1" si="133"/>
        <v>3</v>
      </c>
      <c r="BE190" s="48">
        <f t="shared" ca="1" si="133"/>
        <v>3</v>
      </c>
      <c r="BF190" s="48">
        <f t="shared" ca="1" si="133"/>
        <v>3</v>
      </c>
      <c r="BG190" s="48">
        <f t="shared" ca="1" si="133"/>
        <v>2</v>
      </c>
      <c r="BH190" s="48">
        <f t="shared" ca="1" si="133"/>
        <v>3</v>
      </c>
      <c r="BI190" s="48">
        <f t="shared" ca="1" si="133"/>
        <v>3</v>
      </c>
      <c r="BJ190" s="48">
        <f t="shared" ca="1" si="133"/>
        <v>3</v>
      </c>
      <c r="BK190" s="48">
        <f t="shared" ca="1" si="133"/>
        <v>2</v>
      </c>
      <c r="BL190" s="48">
        <f t="shared" ca="1" si="133"/>
        <v>2</v>
      </c>
      <c r="BM190" s="48">
        <f t="shared" ca="1" si="133"/>
        <v>2</v>
      </c>
      <c r="BN190" s="48">
        <f t="shared" ca="1" si="133"/>
        <v>3</v>
      </c>
      <c r="BO190" s="48">
        <f t="shared" ca="1" si="133"/>
        <v>3</v>
      </c>
    </row>
    <row r="191" spans="1:67" x14ac:dyDescent="0.25">
      <c r="A191" s="48">
        <v>190</v>
      </c>
      <c r="B191" s="48">
        <f t="shared" ca="1" si="91"/>
        <v>16</v>
      </c>
      <c r="C191" s="48">
        <f ca="1">SUM($P191:S191)</f>
        <v>11</v>
      </c>
      <c r="D191" s="48">
        <f t="shared" ca="1" si="92"/>
        <v>21</v>
      </c>
      <c r="E191" s="48">
        <f t="shared" ca="1" si="93"/>
        <v>32</v>
      </c>
      <c r="F191" s="48">
        <f t="shared" ca="1" si="94"/>
        <v>44</v>
      </c>
      <c r="G191" s="48">
        <f t="shared" ca="1" si="95"/>
        <v>53</v>
      </c>
      <c r="H191" s="48">
        <f t="shared" ca="1" si="96"/>
        <v>63</v>
      </c>
      <c r="I191" s="48">
        <f t="shared" ca="1" si="97"/>
        <v>75</v>
      </c>
      <c r="J191" s="48">
        <f t="shared" ca="1" si="98"/>
        <v>85</v>
      </c>
      <c r="K191" s="48">
        <f t="shared" ca="1" si="99"/>
        <v>94</v>
      </c>
      <c r="L191" s="48">
        <f t="shared" ca="1" si="100"/>
        <v>103</v>
      </c>
      <c r="M191" s="48">
        <f t="shared" ca="1" si="101"/>
        <v>112</v>
      </c>
      <c r="N191" s="48">
        <f t="shared" ca="1" si="102"/>
        <v>123</v>
      </c>
      <c r="O191" s="48">
        <f t="shared" ca="1" si="103"/>
        <v>133</v>
      </c>
      <c r="P191" s="48">
        <f t="shared" ca="1" si="129"/>
        <v>3</v>
      </c>
      <c r="Q191" s="48">
        <f t="shared" ca="1" si="129"/>
        <v>3</v>
      </c>
      <c r="R191" s="48">
        <f t="shared" ca="1" si="129"/>
        <v>2</v>
      </c>
      <c r="S191" s="48">
        <f t="shared" ca="1" si="129"/>
        <v>3</v>
      </c>
      <c r="T191" s="48">
        <f t="shared" ca="1" si="129"/>
        <v>3</v>
      </c>
      <c r="U191" s="48">
        <f t="shared" ca="1" si="129"/>
        <v>2</v>
      </c>
      <c r="V191" s="48">
        <f t="shared" ca="1" si="129"/>
        <v>3</v>
      </c>
      <c r="W191" s="48">
        <f t="shared" ca="1" si="129"/>
        <v>2</v>
      </c>
      <c r="X191" s="48">
        <f t="shared" ca="1" si="129"/>
        <v>3</v>
      </c>
      <c r="Y191" s="48">
        <f t="shared" ca="1" si="129"/>
        <v>3</v>
      </c>
      <c r="Z191" s="48">
        <f t="shared" ca="1" si="130"/>
        <v>2</v>
      </c>
      <c r="AA191" s="48">
        <f t="shared" ca="1" si="130"/>
        <v>3</v>
      </c>
      <c r="AB191" s="48">
        <f t="shared" ca="1" si="130"/>
        <v>3</v>
      </c>
      <c r="AC191" s="48">
        <f t="shared" ca="1" si="130"/>
        <v>3</v>
      </c>
      <c r="AD191" s="48">
        <f t="shared" ca="1" si="130"/>
        <v>3</v>
      </c>
      <c r="AE191" s="48">
        <f t="shared" ca="1" si="130"/>
        <v>3</v>
      </c>
      <c r="AF191" s="48">
        <f t="shared" ca="1" si="130"/>
        <v>2</v>
      </c>
      <c r="AG191" s="48">
        <f t="shared" ca="1" si="130"/>
        <v>3</v>
      </c>
      <c r="AH191" s="48">
        <f t="shared" ca="1" si="130"/>
        <v>2</v>
      </c>
      <c r="AI191" s="48">
        <f t="shared" ca="1" si="130"/>
        <v>2</v>
      </c>
      <c r="AJ191" s="48">
        <f t="shared" ca="1" si="131"/>
        <v>2</v>
      </c>
      <c r="AK191" s="48">
        <f t="shared" ca="1" si="131"/>
        <v>3</v>
      </c>
      <c r="AL191" s="48">
        <f t="shared" ca="1" si="131"/>
        <v>2</v>
      </c>
      <c r="AM191" s="48">
        <f t="shared" ca="1" si="131"/>
        <v>3</v>
      </c>
      <c r="AN191" s="48">
        <f t="shared" ca="1" si="131"/>
        <v>3</v>
      </c>
      <c r="AO191" s="48">
        <f t="shared" ca="1" si="131"/>
        <v>3</v>
      </c>
      <c r="AP191" s="48">
        <f t="shared" ca="1" si="131"/>
        <v>3</v>
      </c>
      <c r="AQ191" s="48">
        <f t="shared" ca="1" si="131"/>
        <v>3</v>
      </c>
      <c r="AR191" s="48">
        <f t="shared" ca="1" si="131"/>
        <v>2</v>
      </c>
      <c r="AS191" s="48">
        <f t="shared" ca="1" si="131"/>
        <v>3</v>
      </c>
      <c r="AT191" s="48">
        <f t="shared" ca="1" si="132"/>
        <v>2</v>
      </c>
      <c r="AU191" s="48">
        <f t="shared" ca="1" si="132"/>
        <v>3</v>
      </c>
      <c r="AV191" s="48">
        <f t="shared" ca="1" si="132"/>
        <v>3</v>
      </c>
      <c r="AW191" s="48">
        <f t="shared" ca="1" si="132"/>
        <v>2</v>
      </c>
      <c r="AX191" s="48">
        <f t="shared" ca="1" si="132"/>
        <v>2</v>
      </c>
      <c r="AY191" s="48">
        <f t="shared" ca="1" si="132"/>
        <v>2</v>
      </c>
      <c r="AZ191" s="48">
        <f t="shared" ca="1" si="132"/>
        <v>2</v>
      </c>
      <c r="BA191" s="48">
        <f t="shared" ca="1" si="132"/>
        <v>2</v>
      </c>
      <c r="BB191" s="48">
        <f t="shared" ca="1" si="132"/>
        <v>3</v>
      </c>
      <c r="BC191" s="48">
        <f t="shared" ca="1" si="132"/>
        <v>2</v>
      </c>
      <c r="BD191" s="48">
        <f t="shared" ca="1" si="133"/>
        <v>3</v>
      </c>
      <c r="BE191" s="48">
        <f t="shared" ca="1" si="133"/>
        <v>2</v>
      </c>
      <c r="BF191" s="48">
        <f t="shared" ca="1" si="133"/>
        <v>2</v>
      </c>
      <c r="BG191" s="48">
        <f t="shared" ca="1" si="133"/>
        <v>2</v>
      </c>
      <c r="BH191" s="48">
        <f t="shared" ca="1" si="133"/>
        <v>3</v>
      </c>
      <c r="BI191" s="48">
        <f t="shared" ca="1" si="133"/>
        <v>3</v>
      </c>
      <c r="BJ191" s="48">
        <f t="shared" ca="1" si="133"/>
        <v>3</v>
      </c>
      <c r="BK191" s="48">
        <f t="shared" ca="1" si="133"/>
        <v>2</v>
      </c>
      <c r="BL191" s="48">
        <f t="shared" ca="1" si="133"/>
        <v>2</v>
      </c>
      <c r="BM191" s="48">
        <f t="shared" ca="1" si="133"/>
        <v>3</v>
      </c>
      <c r="BN191" s="48">
        <f t="shared" ca="1" si="133"/>
        <v>3</v>
      </c>
      <c r="BO191" s="48">
        <f t="shared" ca="1" si="133"/>
        <v>2</v>
      </c>
    </row>
    <row r="192" spans="1:67" x14ac:dyDescent="0.25">
      <c r="A192" s="48">
        <v>191</v>
      </c>
      <c r="B192" s="48">
        <f t="shared" ca="1" si="91"/>
        <v>14</v>
      </c>
      <c r="C192" s="48">
        <f ca="1">SUM($P192:S192)</f>
        <v>9</v>
      </c>
      <c r="D192" s="48">
        <f t="shared" ca="1" si="92"/>
        <v>20</v>
      </c>
      <c r="E192" s="48">
        <f t="shared" ca="1" si="93"/>
        <v>30</v>
      </c>
      <c r="F192" s="48">
        <f t="shared" ca="1" si="94"/>
        <v>39</v>
      </c>
      <c r="G192" s="48">
        <f t="shared" ca="1" si="95"/>
        <v>47</v>
      </c>
      <c r="H192" s="48">
        <f t="shared" ca="1" si="96"/>
        <v>55</v>
      </c>
      <c r="I192" s="48">
        <f t="shared" ca="1" si="97"/>
        <v>65</v>
      </c>
      <c r="J192" s="48">
        <f t="shared" ca="1" si="98"/>
        <v>73</v>
      </c>
      <c r="K192" s="48">
        <f t="shared" ca="1" si="99"/>
        <v>83</v>
      </c>
      <c r="L192" s="48">
        <f t="shared" ca="1" si="100"/>
        <v>94</v>
      </c>
      <c r="M192" s="48">
        <f t="shared" ca="1" si="101"/>
        <v>105</v>
      </c>
      <c r="N192" s="48">
        <f t="shared" ca="1" si="102"/>
        <v>115</v>
      </c>
      <c r="O192" s="48">
        <f t="shared" ca="1" si="103"/>
        <v>127</v>
      </c>
      <c r="P192" s="48">
        <f t="shared" ref="P192:Y201" ca="1" si="134">MAX(1,IF(SamplesOrEstimateFlag = "Data", INDEX(Samples,RANDBETWEEN(1, TotalCount), 0), RANDBETWEEN(ThroughputLowEstimate,ThroughputHighEstimate)) / RANDBETWEEN(StorySplitRateLowEstimate,StorySplitRateHighEstimate))</f>
        <v>2</v>
      </c>
      <c r="Q192" s="48">
        <f t="shared" ca="1" si="134"/>
        <v>3</v>
      </c>
      <c r="R192" s="48">
        <f t="shared" ca="1" si="134"/>
        <v>2</v>
      </c>
      <c r="S192" s="48">
        <f t="shared" ca="1" si="134"/>
        <v>2</v>
      </c>
      <c r="T192" s="48">
        <f t="shared" ca="1" si="134"/>
        <v>2</v>
      </c>
      <c r="U192" s="48">
        <f t="shared" ca="1" si="134"/>
        <v>3</v>
      </c>
      <c r="V192" s="48">
        <f t="shared" ca="1" si="134"/>
        <v>3</v>
      </c>
      <c r="W192" s="48">
        <f t="shared" ca="1" si="134"/>
        <v>3</v>
      </c>
      <c r="X192" s="48">
        <f t="shared" ca="1" si="134"/>
        <v>2</v>
      </c>
      <c r="Y192" s="48">
        <f t="shared" ca="1" si="134"/>
        <v>2</v>
      </c>
      <c r="Z192" s="48">
        <f t="shared" ref="Z192:AI201" ca="1" si="135">MAX(1,IF(SamplesOrEstimateFlag = "Data", INDEX(Samples,RANDBETWEEN(1, TotalCount), 0), RANDBETWEEN(ThroughputLowEstimate,ThroughputHighEstimate)) / RANDBETWEEN(StorySplitRateLowEstimate,StorySplitRateHighEstimate))</f>
        <v>3</v>
      </c>
      <c r="AA192" s="48">
        <f t="shared" ca="1" si="135"/>
        <v>3</v>
      </c>
      <c r="AB192" s="48">
        <f t="shared" ca="1" si="135"/>
        <v>3</v>
      </c>
      <c r="AC192" s="48">
        <f t="shared" ca="1" si="135"/>
        <v>2</v>
      </c>
      <c r="AD192" s="48">
        <f t="shared" ca="1" si="135"/>
        <v>2</v>
      </c>
      <c r="AE192" s="48">
        <f t="shared" ca="1" si="135"/>
        <v>2</v>
      </c>
      <c r="AF192" s="48">
        <f t="shared" ca="1" si="135"/>
        <v>2</v>
      </c>
      <c r="AG192" s="48">
        <f t="shared" ca="1" si="135"/>
        <v>2</v>
      </c>
      <c r="AH192" s="48">
        <f t="shared" ca="1" si="135"/>
        <v>2</v>
      </c>
      <c r="AI192" s="48">
        <f t="shared" ca="1" si="135"/>
        <v>2</v>
      </c>
      <c r="AJ192" s="48">
        <f t="shared" ref="AJ192:AS201" ca="1" si="136">MAX(1,IF(SamplesOrEstimateFlag = "Data", INDEX(Samples,RANDBETWEEN(1, TotalCount), 0), RANDBETWEEN(ThroughputLowEstimate,ThroughputHighEstimate)) / RANDBETWEEN(StorySplitRateLowEstimate,StorySplitRateHighEstimate))</f>
        <v>2</v>
      </c>
      <c r="AK192" s="48">
        <f t="shared" ca="1" si="136"/>
        <v>2</v>
      </c>
      <c r="AL192" s="48">
        <f t="shared" ca="1" si="136"/>
        <v>2</v>
      </c>
      <c r="AM192" s="48">
        <f t="shared" ca="1" si="136"/>
        <v>2</v>
      </c>
      <c r="AN192" s="48">
        <f t="shared" ca="1" si="136"/>
        <v>2</v>
      </c>
      <c r="AO192" s="48">
        <f t="shared" ca="1" si="136"/>
        <v>2</v>
      </c>
      <c r="AP192" s="48">
        <f t="shared" ca="1" si="136"/>
        <v>3</v>
      </c>
      <c r="AQ192" s="48">
        <f t="shared" ca="1" si="136"/>
        <v>3</v>
      </c>
      <c r="AR192" s="48">
        <f t="shared" ca="1" si="136"/>
        <v>2</v>
      </c>
      <c r="AS192" s="48">
        <f t="shared" ca="1" si="136"/>
        <v>2</v>
      </c>
      <c r="AT192" s="48">
        <f t="shared" ref="AT192:BC201" ca="1" si="137">MAX(1,IF(SamplesOrEstimateFlag = "Data", INDEX(Samples,RANDBETWEEN(1, TotalCount), 0), RANDBETWEEN(ThroughputLowEstimate,ThroughputHighEstimate)) / RANDBETWEEN(StorySplitRateLowEstimate,StorySplitRateHighEstimate))</f>
        <v>2</v>
      </c>
      <c r="AU192" s="48">
        <f t="shared" ca="1" si="137"/>
        <v>2</v>
      </c>
      <c r="AV192" s="48">
        <f t="shared" ca="1" si="137"/>
        <v>2</v>
      </c>
      <c r="AW192" s="48">
        <f t="shared" ca="1" si="137"/>
        <v>3</v>
      </c>
      <c r="AX192" s="48">
        <f t="shared" ca="1" si="137"/>
        <v>2</v>
      </c>
      <c r="AY192" s="48">
        <f t="shared" ca="1" si="137"/>
        <v>3</v>
      </c>
      <c r="AZ192" s="48">
        <f t="shared" ca="1" si="137"/>
        <v>3</v>
      </c>
      <c r="BA192" s="48">
        <f t="shared" ca="1" si="137"/>
        <v>2</v>
      </c>
      <c r="BB192" s="48">
        <f t="shared" ca="1" si="137"/>
        <v>3</v>
      </c>
      <c r="BC192" s="48">
        <f t="shared" ca="1" si="137"/>
        <v>3</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3</v>
      </c>
      <c r="BF192" s="48">
        <f t="shared" ca="1" si="138"/>
        <v>3</v>
      </c>
      <c r="BG192" s="48">
        <f t="shared" ca="1" si="138"/>
        <v>2</v>
      </c>
      <c r="BH192" s="48">
        <f t="shared" ca="1" si="138"/>
        <v>2</v>
      </c>
      <c r="BI192" s="48">
        <f t="shared" ca="1" si="138"/>
        <v>2</v>
      </c>
      <c r="BJ192" s="48">
        <f t="shared" ca="1" si="138"/>
        <v>3</v>
      </c>
      <c r="BK192" s="48">
        <f t="shared" ca="1" si="138"/>
        <v>3</v>
      </c>
      <c r="BL192" s="48">
        <f t="shared" ca="1" si="138"/>
        <v>3</v>
      </c>
      <c r="BM192" s="48">
        <f t="shared" ca="1" si="138"/>
        <v>3</v>
      </c>
      <c r="BN192" s="48">
        <f t="shared" ca="1" si="138"/>
        <v>3</v>
      </c>
      <c r="BO192" s="48">
        <f t="shared" ca="1" si="138"/>
        <v>3</v>
      </c>
    </row>
    <row r="193" spans="1:67" x14ac:dyDescent="0.25">
      <c r="A193" s="48">
        <v>192</v>
      </c>
      <c r="B193" s="48">
        <f t="shared" ca="1" si="91"/>
        <v>14</v>
      </c>
      <c r="C193" s="48">
        <f ca="1">SUM($P193:S193)</f>
        <v>9</v>
      </c>
      <c r="D193" s="48">
        <f t="shared" ca="1" si="92"/>
        <v>19</v>
      </c>
      <c r="E193" s="48">
        <f t="shared" ca="1" si="93"/>
        <v>29</v>
      </c>
      <c r="F193" s="48">
        <f t="shared" ca="1" si="94"/>
        <v>39</v>
      </c>
      <c r="G193" s="48">
        <f t="shared" ca="1" si="95"/>
        <v>50</v>
      </c>
      <c r="H193" s="48">
        <f t="shared" ca="1" si="96"/>
        <v>60</v>
      </c>
      <c r="I193" s="48">
        <f t="shared" ca="1" si="97"/>
        <v>70</v>
      </c>
      <c r="J193" s="48">
        <f t="shared" ca="1" si="98"/>
        <v>79</v>
      </c>
      <c r="K193" s="48">
        <f t="shared" ca="1" si="99"/>
        <v>91</v>
      </c>
      <c r="L193" s="48">
        <f t="shared" ca="1" si="100"/>
        <v>101</v>
      </c>
      <c r="M193" s="48">
        <f t="shared" ca="1" si="101"/>
        <v>111</v>
      </c>
      <c r="N193" s="48">
        <f t="shared" ca="1" si="102"/>
        <v>120</v>
      </c>
      <c r="O193" s="48">
        <f t="shared" ca="1" si="103"/>
        <v>128</v>
      </c>
      <c r="P193" s="48">
        <f t="shared" ca="1" si="134"/>
        <v>2</v>
      </c>
      <c r="Q193" s="48">
        <f t="shared" ca="1" si="134"/>
        <v>2</v>
      </c>
      <c r="R193" s="48">
        <f t="shared" ca="1" si="134"/>
        <v>2</v>
      </c>
      <c r="S193" s="48">
        <f t="shared" ca="1" si="134"/>
        <v>3</v>
      </c>
      <c r="T193" s="48">
        <f t="shared" ca="1" si="134"/>
        <v>3</v>
      </c>
      <c r="U193" s="48">
        <f t="shared" ca="1" si="134"/>
        <v>2</v>
      </c>
      <c r="V193" s="48">
        <f t="shared" ca="1" si="134"/>
        <v>2</v>
      </c>
      <c r="W193" s="48">
        <f t="shared" ca="1" si="134"/>
        <v>3</v>
      </c>
      <c r="X193" s="48">
        <f t="shared" ca="1" si="134"/>
        <v>2</v>
      </c>
      <c r="Y193" s="48">
        <f t="shared" ca="1" si="134"/>
        <v>2</v>
      </c>
      <c r="Z193" s="48">
        <f t="shared" ca="1" si="135"/>
        <v>3</v>
      </c>
      <c r="AA193" s="48">
        <f t="shared" ca="1" si="135"/>
        <v>3</v>
      </c>
      <c r="AB193" s="48">
        <f t="shared" ca="1" si="135"/>
        <v>2</v>
      </c>
      <c r="AC193" s="48">
        <f t="shared" ca="1" si="135"/>
        <v>2</v>
      </c>
      <c r="AD193" s="48">
        <f t="shared" ca="1" si="135"/>
        <v>3</v>
      </c>
      <c r="AE193" s="48">
        <f t="shared" ca="1" si="135"/>
        <v>3</v>
      </c>
      <c r="AF193" s="48">
        <f t="shared" ca="1" si="135"/>
        <v>2</v>
      </c>
      <c r="AG193" s="48">
        <f t="shared" ca="1" si="135"/>
        <v>3</v>
      </c>
      <c r="AH193" s="48">
        <f t="shared" ca="1" si="135"/>
        <v>3</v>
      </c>
      <c r="AI193" s="48">
        <f t="shared" ca="1" si="135"/>
        <v>3</v>
      </c>
      <c r="AJ193" s="48">
        <f t="shared" ca="1" si="136"/>
        <v>3</v>
      </c>
      <c r="AK193" s="48">
        <f t="shared" ca="1" si="136"/>
        <v>2</v>
      </c>
      <c r="AL193" s="48">
        <f t="shared" ca="1" si="136"/>
        <v>3</v>
      </c>
      <c r="AM193" s="48">
        <f t="shared" ca="1" si="136"/>
        <v>2</v>
      </c>
      <c r="AN193" s="48">
        <f t="shared" ca="1" si="136"/>
        <v>2</v>
      </c>
      <c r="AO193" s="48">
        <f t="shared" ca="1" si="136"/>
        <v>3</v>
      </c>
      <c r="AP193" s="48">
        <f t="shared" ca="1" si="136"/>
        <v>3</v>
      </c>
      <c r="AQ193" s="48">
        <f t="shared" ca="1" si="136"/>
        <v>2</v>
      </c>
      <c r="AR193" s="48">
        <f t="shared" ca="1" si="136"/>
        <v>3</v>
      </c>
      <c r="AS193" s="48">
        <f t="shared" ca="1" si="136"/>
        <v>2</v>
      </c>
      <c r="AT193" s="48">
        <f t="shared" ca="1" si="137"/>
        <v>2</v>
      </c>
      <c r="AU193" s="48">
        <f t="shared" ca="1" si="137"/>
        <v>2</v>
      </c>
      <c r="AV193" s="48">
        <f t="shared" ca="1" si="137"/>
        <v>3</v>
      </c>
      <c r="AW193" s="48">
        <f t="shared" ca="1" si="137"/>
        <v>3</v>
      </c>
      <c r="AX193" s="48">
        <f t="shared" ca="1" si="137"/>
        <v>3</v>
      </c>
      <c r="AY193" s="48">
        <f t="shared" ca="1" si="137"/>
        <v>3</v>
      </c>
      <c r="AZ193" s="48">
        <f t="shared" ca="1" si="137"/>
        <v>2</v>
      </c>
      <c r="BA193" s="48">
        <f t="shared" ca="1" si="137"/>
        <v>3</v>
      </c>
      <c r="BB193" s="48">
        <f t="shared" ca="1" si="137"/>
        <v>3</v>
      </c>
      <c r="BC193" s="48">
        <f t="shared" ca="1" si="137"/>
        <v>2</v>
      </c>
      <c r="BD193" s="48">
        <f t="shared" ca="1" si="138"/>
        <v>3</v>
      </c>
      <c r="BE193" s="48">
        <f t="shared" ca="1" si="138"/>
        <v>2</v>
      </c>
      <c r="BF193" s="48">
        <f t="shared" ca="1" si="138"/>
        <v>3</v>
      </c>
      <c r="BG193" s="48">
        <f t="shared" ca="1" si="138"/>
        <v>2</v>
      </c>
      <c r="BH193" s="48">
        <f t="shared" ca="1" si="138"/>
        <v>2</v>
      </c>
      <c r="BI193" s="48">
        <f t="shared" ca="1" si="138"/>
        <v>2</v>
      </c>
      <c r="BJ193" s="48">
        <f t="shared" ca="1" si="138"/>
        <v>2</v>
      </c>
      <c r="BK193" s="48">
        <f t="shared" ca="1" si="138"/>
        <v>3</v>
      </c>
      <c r="BL193" s="48">
        <f t="shared" ca="1" si="138"/>
        <v>2</v>
      </c>
      <c r="BM193" s="48">
        <f t="shared" ca="1" si="138"/>
        <v>2</v>
      </c>
      <c r="BN193" s="48">
        <f t="shared" ca="1" si="138"/>
        <v>2</v>
      </c>
      <c r="BO193" s="48">
        <f t="shared" ca="1" si="138"/>
        <v>2</v>
      </c>
    </row>
    <row r="194" spans="1:67" x14ac:dyDescent="0.25">
      <c r="A194" s="48">
        <v>193</v>
      </c>
      <c r="B194" s="48">
        <f t="shared" ref="B194:B257" ca="1" si="139">SUMIF(P$1:BO$1,"&lt;=" &amp; WeeksToForecast,P194:BO194)</f>
        <v>16</v>
      </c>
      <c r="C194" s="48">
        <f ca="1">SUM($P194:S194)</f>
        <v>10</v>
      </c>
      <c r="D194" s="48">
        <f t="shared" ca="1" si="92"/>
        <v>20</v>
      </c>
      <c r="E194" s="48">
        <f t="shared" ca="1" si="93"/>
        <v>29</v>
      </c>
      <c r="F194" s="48">
        <f t="shared" ca="1" si="94"/>
        <v>39</v>
      </c>
      <c r="G194" s="48">
        <f t="shared" ca="1" si="95"/>
        <v>47</v>
      </c>
      <c r="H194" s="48">
        <f t="shared" ca="1" si="96"/>
        <v>57</v>
      </c>
      <c r="I194" s="48">
        <f t="shared" ca="1" si="97"/>
        <v>68</v>
      </c>
      <c r="J194" s="48">
        <f t="shared" ca="1" si="98"/>
        <v>78</v>
      </c>
      <c r="K194" s="48">
        <f t="shared" ca="1" si="99"/>
        <v>87</v>
      </c>
      <c r="L194" s="48">
        <f t="shared" ca="1" si="100"/>
        <v>98</v>
      </c>
      <c r="M194" s="48">
        <f t="shared" ca="1" si="101"/>
        <v>108</v>
      </c>
      <c r="N194" s="48">
        <f t="shared" ca="1" si="102"/>
        <v>118</v>
      </c>
      <c r="O194" s="48">
        <f t="shared" ca="1" si="103"/>
        <v>129</v>
      </c>
      <c r="P194" s="48">
        <f t="shared" ca="1" si="134"/>
        <v>2</v>
      </c>
      <c r="Q194" s="48">
        <f t="shared" ca="1" si="134"/>
        <v>3</v>
      </c>
      <c r="R194" s="48">
        <f t="shared" ca="1" si="134"/>
        <v>3</v>
      </c>
      <c r="S194" s="48">
        <f t="shared" ca="1" si="134"/>
        <v>2</v>
      </c>
      <c r="T194" s="48">
        <f t="shared" ca="1" si="134"/>
        <v>3</v>
      </c>
      <c r="U194" s="48">
        <f t="shared" ca="1" si="134"/>
        <v>3</v>
      </c>
      <c r="V194" s="48">
        <f t="shared" ca="1" si="134"/>
        <v>2</v>
      </c>
      <c r="W194" s="48">
        <f t="shared" ca="1" si="134"/>
        <v>2</v>
      </c>
      <c r="X194" s="48">
        <f t="shared" ca="1" si="134"/>
        <v>2</v>
      </c>
      <c r="Y194" s="48">
        <f t="shared" ca="1" si="134"/>
        <v>3</v>
      </c>
      <c r="Z194" s="48">
        <f t="shared" ca="1" si="135"/>
        <v>2</v>
      </c>
      <c r="AA194" s="48">
        <f t="shared" ca="1" si="135"/>
        <v>2</v>
      </c>
      <c r="AB194" s="48">
        <f t="shared" ca="1" si="135"/>
        <v>2</v>
      </c>
      <c r="AC194" s="48">
        <f t="shared" ca="1" si="135"/>
        <v>3</v>
      </c>
      <c r="AD194" s="48">
        <f t="shared" ca="1" si="135"/>
        <v>2</v>
      </c>
      <c r="AE194" s="48">
        <f t="shared" ca="1" si="135"/>
        <v>3</v>
      </c>
      <c r="AF194" s="48">
        <f t="shared" ca="1" si="135"/>
        <v>2</v>
      </c>
      <c r="AG194" s="48">
        <f t="shared" ca="1" si="135"/>
        <v>2</v>
      </c>
      <c r="AH194" s="48">
        <f t="shared" ca="1" si="135"/>
        <v>2</v>
      </c>
      <c r="AI194" s="48">
        <f t="shared" ca="1" si="135"/>
        <v>2</v>
      </c>
      <c r="AJ194" s="48">
        <f t="shared" ca="1" si="136"/>
        <v>2</v>
      </c>
      <c r="AK194" s="48">
        <f t="shared" ca="1" si="136"/>
        <v>2</v>
      </c>
      <c r="AL194" s="48">
        <f t="shared" ca="1" si="136"/>
        <v>3</v>
      </c>
      <c r="AM194" s="48">
        <f t="shared" ca="1" si="136"/>
        <v>3</v>
      </c>
      <c r="AN194" s="48">
        <f t="shared" ca="1" si="136"/>
        <v>2</v>
      </c>
      <c r="AO194" s="48">
        <f t="shared" ca="1" si="136"/>
        <v>3</v>
      </c>
      <c r="AP194" s="48">
        <f t="shared" ca="1" si="136"/>
        <v>3</v>
      </c>
      <c r="AQ194" s="48">
        <f t="shared" ca="1" si="136"/>
        <v>3</v>
      </c>
      <c r="AR194" s="48">
        <f t="shared" ca="1" si="136"/>
        <v>3</v>
      </c>
      <c r="AS194" s="48">
        <f t="shared" ca="1" si="136"/>
        <v>2</v>
      </c>
      <c r="AT194" s="48">
        <f t="shared" ca="1" si="137"/>
        <v>3</v>
      </c>
      <c r="AU194" s="48">
        <f t="shared" ca="1" si="137"/>
        <v>2</v>
      </c>
      <c r="AV194" s="48">
        <f t="shared" ca="1" si="137"/>
        <v>2</v>
      </c>
      <c r="AW194" s="48">
        <f t="shared" ca="1" si="137"/>
        <v>3</v>
      </c>
      <c r="AX194" s="48">
        <f t="shared" ca="1" si="137"/>
        <v>2</v>
      </c>
      <c r="AY194" s="48">
        <f t="shared" ca="1" si="137"/>
        <v>2</v>
      </c>
      <c r="AZ194" s="48">
        <f t="shared" ca="1" si="137"/>
        <v>3</v>
      </c>
      <c r="BA194" s="48">
        <f t="shared" ca="1" si="137"/>
        <v>3</v>
      </c>
      <c r="BB194" s="48">
        <f t="shared" ca="1" si="137"/>
        <v>3</v>
      </c>
      <c r="BC194" s="48">
        <f t="shared" ca="1" si="137"/>
        <v>2</v>
      </c>
      <c r="BD194" s="48">
        <f t="shared" ca="1" si="138"/>
        <v>3</v>
      </c>
      <c r="BE194" s="48">
        <f t="shared" ca="1" si="138"/>
        <v>2</v>
      </c>
      <c r="BF194" s="48">
        <f t="shared" ca="1" si="138"/>
        <v>2</v>
      </c>
      <c r="BG194" s="48">
        <f t="shared" ca="1" si="138"/>
        <v>3</v>
      </c>
      <c r="BH194" s="48">
        <f t="shared" ca="1" si="138"/>
        <v>3</v>
      </c>
      <c r="BI194" s="48">
        <f t="shared" ca="1" si="138"/>
        <v>3</v>
      </c>
      <c r="BJ194" s="48">
        <f t="shared" ca="1" si="138"/>
        <v>2</v>
      </c>
      <c r="BK194" s="48">
        <f t="shared" ca="1" si="138"/>
        <v>2</v>
      </c>
      <c r="BL194" s="48">
        <f t="shared" ca="1" si="138"/>
        <v>3</v>
      </c>
      <c r="BM194" s="48">
        <f t="shared" ca="1" si="138"/>
        <v>3</v>
      </c>
      <c r="BN194" s="48">
        <f t="shared" ca="1" si="138"/>
        <v>3</v>
      </c>
      <c r="BO194" s="48">
        <f t="shared" ca="1" si="138"/>
        <v>2</v>
      </c>
    </row>
    <row r="195" spans="1:67" x14ac:dyDescent="0.25">
      <c r="A195" s="48">
        <v>194</v>
      </c>
      <c r="B195" s="48">
        <f t="shared" ca="1" si="139"/>
        <v>15</v>
      </c>
      <c r="C195" s="48">
        <f ca="1">SUM($P195:S195)</f>
        <v>10</v>
      </c>
      <c r="D195" s="48">
        <f t="shared" ref="D195:D258" ca="1" si="140">SUM(P195:W195)</f>
        <v>19</v>
      </c>
      <c r="E195" s="48">
        <f t="shared" ref="E195:E258" ca="1" si="141">SUM(P195:AA195)</f>
        <v>28</v>
      </c>
      <c r="F195" s="48">
        <f t="shared" ref="F195:F258" ca="1" si="142">SUM(P195:AE195)</f>
        <v>37</v>
      </c>
      <c r="G195" s="48">
        <f t="shared" ref="G195:G258" ca="1" si="143">SUM(P195:AI195)</f>
        <v>48</v>
      </c>
      <c r="H195" s="48">
        <f t="shared" ref="H195:H258" ca="1" si="144">SUM(P195:AM195)</f>
        <v>59</v>
      </c>
      <c r="I195" s="48">
        <f t="shared" ref="I195:I258" ca="1" si="145">SUM(P195:AQ195)</f>
        <v>71</v>
      </c>
      <c r="J195" s="48">
        <f t="shared" ref="J195:J258" ca="1" si="146">SUM(P195:AU195)</f>
        <v>82</v>
      </c>
      <c r="K195" s="48">
        <f t="shared" ref="K195:K258" ca="1" si="147">SUM(P195:AY195)</f>
        <v>93</v>
      </c>
      <c r="L195" s="48">
        <f t="shared" ref="L195:L258" ca="1" si="148">SUM(P195:BC195)</f>
        <v>103</v>
      </c>
      <c r="M195" s="48">
        <f t="shared" ref="M195:M258" ca="1" si="149">SUM(P195:BG195)</f>
        <v>113</v>
      </c>
      <c r="N195" s="48">
        <f t="shared" ref="N195:N258" ca="1" si="150">SUM(P195:BK195)</f>
        <v>124</v>
      </c>
      <c r="O195" s="48">
        <f t="shared" ref="O195:O258" ca="1" si="151">SUM(P195:BO195)</f>
        <v>133</v>
      </c>
      <c r="P195" s="48">
        <f t="shared" ca="1" si="134"/>
        <v>3</v>
      </c>
      <c r="Q195" s="48">
        <f t="shared" ca="1" si="134"/>
        <v>2</v>
      </c>
      <c r="R195" s="48">
        <f t="shared" ca="1" si="134"/>
        <v>3</v>
      </c>
      <c r="S195" s="48">
        <f t="shared" ca="1" si="134"/>
        <v>2</v>
      </c>
      <c r="T195" s="48">
        <f t="shared" ca="1" si="134"/>
        <v>3</v>
      </c>
      <c r="U195" s="48">
        <f t="shared" ca="1" si="134"/>
        <v>2</v>
      </c>
      <c r="V195" s="48">
        <f t="shared" ca="1" si="134"/>
        <v>2</v>
      </c>
      <c r="W195" s="48">
        <f t="shared" ca="1" si="134"/>
        <v>2</v>
      </c>
      <c r="X195" s="48">
        <f t="shared" ca="1" si="134"/>
        <v>2</v>
      </c>
      <c r="Y195" s="48">
        <f t="shared" ca="1" si="134"/>
        <v>2</v>
      </c>
      <c r="Z195" s="48">
        <f t="shared" ca="1" si="135"/>
        <v>2</v>
      </c>
      <c r="AA195" s="48">
        <f t="shared" ca="1" si="135"/>
        <v>3</v>
      </c>
      <c r="AB195" s="48">
        <f t="shared" ca="1" si="135"/>
        <v>2</v>
      </c>
      <c r="AC195" s="48">
        <f t="shared" ca="1" si="135"/>
        <v>2</v>
      </c>
      <c r="AD195" s="48">
        <f t="shared" ca="1" si="135"/>
        <v>3</v>
      </c>
      <c r="AE195" s="48">
        <f t="shared" ca="1" si="135"/>
        <v>2</v>
      </c>
      <c r="AF195" s="48">
        <f t="shared" ca="1" si="135"/>
        <v>3</v>
      </c>
      <c r="AG195" s="48">
        <f t="shared" ca="1" si="135"/>
        <v>2</v>
      </c>
      <c r="AH195" s="48">
        <f t="shared" ca="1" si="135"/>
        <v>3</v>
      </c>
      <c r="AI195" s="48">
        <f t="shared" ca="1" si="135"/>
        <v>3</v>
      </c>
      <c r="AJ195" s="48">
        <f t="shared" ca="1" si="136"/>
        <v>3</v>
      </c>
      <c r="AK195" s="48">
        <f t="shared" ca="1" si="136"/>
        <v>2</v>
      </c>
      <c r="AL195" s="48">
        <f t="shared" ca="1" si="136"/>
        <v>3</v>
      </c>
      <c r="AM195" s="48">
        <f t="shared" ca="1" si="136"/>
        <v>3</v>
      </c>
      <c r="AN195" s="48">
        <f t="shared" ca="1" si="136"/>
        <v>3</v>
      </c>
      <c r="AO195" s="48">
        <f t="shared" ca="1" si="136"/>
        <v>3</v>
      </c>
      <c r="AP195" s="48">
        <f t="shared" ca="1" si="136"/>
        <v>3</v>
      </c>
      <c r="AQ195" s="48">
        <f t="shared" ca="1" si="136"/>
        <v>3</v>
      </c>
      <c r="AR195" s="48">
        <f t="shared" ca="1" si="136"/>
        <v>3</v>
      </c>
      <c r="AS195" s="48">
        <f t="shared" ca="1" si="136"/>
        <v>2</v>
      </c>
      <c r="AT195" s="48">
        <f t="shared" ca="1" si="137"/>
        <v>3</v>
      </c>
      <c r="AU195" s="48">
        <f t="shared" ca="1" si="137"/>
        <v>3</v>
      </c>
      <c r="AV195" s="48">
        <f t="shared" ca="1" si="137"/>
        <v>3</v>
      </c>
      <c r="AW195" s="48">
        <f t="shared" ca="1" si="137"/>
        <v>3</v>
      </c>
      <c r="AX195" s="48">
        <f t="shared" ca="1" si="137"/>
        <v>3</v>
      </c>
      <c r="AY195" s="48">
        <f t="shared" ca="1" si="137"/>
        <v>2</v>
      </c>
      <c r="AZ195" s="48">
        <f t="shared" ca="1" si="137"/>
        <v>2</v>
      </c>
      <c r="BA195" s="48">
        <f t="shared" ca="1" si="137"/>
        <v>3</v>
      </c>
      <c r="BB195" s="48">
        <f t="shared" ca="1" si="137"/>
        <v>2</v>
      </c>
      <c r="BC195" s="48">
        <f t="shared" ca="1" si="137"/>
        <v>3</v>
      </c>
      <c r="BD195" s="48">
        <f t="shared" ca="1" si="138"/>
        <v>3</v>
      </c>
      <c r="BE195" s="48">
        <f t="shared" ca="1" si="138"/>
        <v>2</v>
      </c>
      <c r="BF195" s="48">
        <f t="shared" ca="1" si="138"/>
        <v>3</v>
      </c>
      <c r="BG195" s="48">
        <f t="shared" ca="1" si="138"/>
        <v>2</v>
      </c>
      <c r="BH195" s="48">
        <f t="shared" ca="1" si="138"/>
        <v>3</v>
      </c>
      <c r="BI195" s="48">
        <f t="shared" ca="1" si="138"/>
        <v>3</v>
      </c>
      <c r="BJ195" s="48">
        <f t="shared" ca="1" si="138"/>
        <v>2</v>
      </c>
      <c r="BK195" s="48">
        <f t="shared" ca="1" si="138"/>
        <v>3</v>
      </c>
      <c r="BL195" s="48">
        <f t="shared" ca="1" si="138"/>
        <v>2</v>
      </c>
      <c r="BM195" s="48">
        <f t="shared" ca="1" si="138"/>
        <v>3</v>
      </c>
      <c r="BN195" s="48">
        <f t="shared" ca="1" si="138"/>
        <v>2</v>
      </c>
      <c r="BO195" s="48">
        <f t="shared" ca="1" si="138"/>
        <v>2</v>
      </c>
    </row>
    <row r="196" spans="1:67" x14ac:dyDescent="0.25">
      <c r="A196" s="48">
        <v>195</v>
      </c>
      <c r="B196" s="48">
        <f t="shared" ca="1" si="139"/>
        <v>14</v>
      </c>
      <c r="C196" s="48">
        <f ca="1">SUM($P196:S196)</f>
        <v>10</v>
      </c>
      <c r="D196" s="48">
        <f t="shared" ca="1" si="140"/>
        <v>18</v>
      </c>
      <c r="E196" s="48">
        <f t="shared" ca="1" si="141"/>
        <v>27</v>
      </c>
      <c r="F196" s="48">
        <f t="shared" ca="1" si="142"/>
        <v>37</v>
      </c>
      <c r="G196" s="48">
        <f t="shared" ca="1" si="143"/>
        <v>45</v>
      </c>
      <c r="H196" s="48">
        <f t="shared" ca="1" si="144"/>
        <v>55</v>
      </c>
      <c r="I196" s="48">
        <f t="shared" ca="1" si="145"/>
        <v>64</v>
      </c>
      <c r="J196" s="48">
        <f t="shared" ca="1" si="146"/>
        <v>75</v>
      </c>
      <c r="K196" s="48">
        <f t="shared" ca="1" si="147"/>
        <v>87</v>
      </c>
      <c r="L196" s="48">
        <f t="shared" ca="1" si="148"/>
        <v>97</v>
      </c>
      <c r="M196" s="48">
        <f t="shared" ca="1" si="149"/>
        <v>108</v>
      </c>
      <c r="N196" s="48">
        <f t="shared" ca="1" si="150"/>
        <v>118</v>
      </c>
      <c r="O196" s="48">
        <f t="shared" ca="1" si="151"/>
        <v>130</v>
      </c>
      <c r="P196" s="48">
        <f t="shared" ca="1" si="134"/>
        <v>2</v>
      </c>
      <c r="Q196" s="48">
        <f t="shared" ca="1" si="134"/>
        <v>3</v>
      </c>
      <c r="R196" s="48">
        <f t="shared" ca="1" si="134"/>
        <v>2</v>
      </c>
      <c r="S196" s="48">
        <f t="shared" ca="1" si="134"/>
        <v>3</v>
      </c>
      <c r="T196" s="48">
        <f t="shared" ca="1" si="134"/>
        <v>2</v>
      </c>
      <c r="U196" s="48">
        <f t="shared" ca="1" si="134"/>
        <v>2</v>
      </c>
      <c r="V196" s="48">
        <f t="shared" ca="1" si="134"/>
        <v>2</v>
      </c>
      <c r="W196" s="48">
        <f t="shared" ca="1" si="134"/>
        <v>2</v>
      </c>
      <c r="X196" s="48">
        <f t="shared" ca="1" si="134"/>
        <v>2</v>
      </c>
      <c r="Y196" s="48">
        <f t="shared" ca="1" si="134"/>
        <v>2</v>
      </c>
      <c r="Z196" s="48">
        <f t="shared" ca="1" si="135"/>
        <v>3</v>
      </c>
      <c r="AA196" s="48">
        <f t="shared" ca="1" si="135"/>
        <v>2</v>
      </c>
      <c r="AB196" s="48">
        <f t="shared" ca="1" si="135"/>
        <v>3</v>
      </c>
      <c r="AC196" s="48">
        <f t="shared" ca="1" si="135"/>
        <v>2</v>
      </c>
      <c r="AD196" s="48">
        <f t="shared" ca="1" si="135"/>
        <v>2</v>
      </c>
      <c r="AE196" s="48">
        <f t="shared" ca="1" si="135"/>
        <v>3</v>
      </c>
      <c r="AF196" s="48">
        <f t="shared" ca="1" si="135"/>
        <v>2</v>
      </c>
      <c r="AG196" s="48">
        <f t="shared" ca="1" si="135"/>
        <v>2</v>
      </c>
      <c r="AH196" s="48">
        <f t="shared" ca="1" si="135"/>
        <v>2</v>
      </c>
      <c r="AI196" s="48">
        <f t="shared" ca="1" si="135"/>
        <v>2</v>
      </c>
      <c r="AJ196" s="48">
        <f t="shared" ca="1" si="136"/>
        <v>3</v>
      </c>
      <c r="AK196" s="48">
        <f t="shared" ca="1" si="136"/>
        <v>2</v>
      </c>
      <c r="AL196" s="48">
        <f t="shared" ca="1" si="136"/>
        <v>2</v>
      </c>
      <c r="AM196" s="48">
        <f t="shared" ca="1" si="136"/>
        <v>3</v>
      </c>
      <c r="AN196" s="48">
        <f t="shared" ca="1" si="136"/>
        <v>2</v>
      </c>
      <c r="AO196" s="48">
        <f t="shared" ca="1" si="136"/>
        <v>2</v>
      </c>
      <c r="AP196" s="48">
        <f t="shared" ca="1" si="136"/>
        <v>3</v>
      </c>
      <c r="AQ196" s="48">
        <f t="shared" ca="1" si="136"/>
        <v>2</v>
      </c>
      <c r="AR196" s="48">
        <f t="shared" ca="1" si="136"/>
        <v>3</v>
      </c>
      <c r="AS196" s="48">
        <f t="shared" ca="1" si="136"/>
        <v>3</v>
      </c>
      <c r="AT196" s="48">
        <f t="shared" ca="1" si="137"/>
        <v>2</v>
      </c>
      <c r="AU196" s="48">
        <f t="shared" ca="1" si="137"/>
        <v>3</v>
      </c>
      <c r="AV196" s="48">
        <f t="shared" ca="1" si="137"/>
        <v>3</v>
      </c>
      <c r="AW196" s="48">
        <f t="shared" ca="1" si="137"/>
        <v>3</v>
      </c>
      <c r="AX196" s="48">
        <f t="shared" ca="1" si="137"/>
        <v>3</v>
      </c>
      <c r="AY196" s="48">
        <f t="shared" ca="1" si="137"/>
        <v>3</v>
      </c>
      <c r="AZ196" s="48">
        <f t="shared" ca="1" si="137"/>
        <v>3</v>
      </c>
      <c r="BA196" s="48">
        <f t="shared" ca="1" si="137"/>
        <v>2</v>
      </c>
      <c r="BB196" s="48">
        <f t="shared" ca="1" si="137"/>
        <v>3</v>
      </c>
      <c r="BC196" s="48">
        <f t="shared" ca="1" si="137"/>
        <v>2</v>
      </c>
      <c r="BD196" s="48">
        <f t="shared" ca="1" si="138"/>
        <v>3</v>
      </c>
      <c r="BE196" s="48">
        <f t="shared" ca="1" si="138"/>
        <v>3</v>
      </c>
      <c r="BF196" s="48">
        <f t="shared" ca="1" si="138"/>
        <v>3</v>
      </c>
      <c r="BG196" s="48">
        <f t="shared" ca="1" si="138"/>
        <v>2</v>
      </c>
      <c r="BH196" s="48">
        <f t="shared" ca="1" si="138"/>
        <v>3</v>
      </c>
      <c r="BI196" s="48">
        <f t="shared" ca="1" si="138"/>
        <v>3</v>
      </c>
      <c r="BJ196" s="48">
        <f t="shared" ca="1" si="138"/>
        <v>2</v>
      </c>
      <c r="BK196" s="48">
        <f t="shared" ca="1" si="138"/>
        <v>2</v>
      </c>
      <c r="BL196" s="48">
        <f t="shared" ca="1" si="138"/>
        <v>3</v>
      </c>
      <c r="BM196" s="48">
        <f t="shared" ca="1" si="138"/>
        <v>3</v>
      </c>
      <c r="BN196" s="48">
        <f t="shared" ca="1" si="138"/>
        <v>3</v>
      </c>
      <c r="BO196" s="48">
        <f t="shared" ca="1" si="138"/>
        <v>3</v>
      </c>
    </row>
    <row r="197" spans="1:67" x14ac:dyDescent="0.25">
      <c r="A197" s="48">
        <v>196</v>
      </c>
      <c r="B197" s="48">
        <f t="shared" ca="1" si="139"/>
        <v>14</v>
      </c>
      <c r="C197" s="48">
        <f ca="1">SUM($P197:S197)</f>
        <v>9</v>
      </c>
      <c r="D197" s="48">
        <f t="shared" ca="1" si="140"/>
        <v>19</v>
      </c>
      <c r="E197" s="48">
        <f t="shared" ca="1" si="141"/>
        <v>28</v>
      </c>
      <c r="F197" s="48">
        <f t="shared" ca="1" si="142"/>
        <v>38</v>
      </c>
      <c r="G197" s="48">
        <f t="shared" ca="1" si="143"/>
        <v>48</v>
      </c>
      <c r="H197" s="48">
        <f t="shared" ca="1" si="144"/>
        <v>57</v>
      </c>
      <c r="I197" s="48">
        <f t="shared" ca="1" si="145"/>
        <v>66</v>
      </c>
      <c r="J197" s="48">
        <f t="shared" ca="1" si="146"/>
        <v>77</v>
      </c>
      <c r="K197" s="48">
        <f t="shared" ca="1" si="147"/>
        <v>87</v>
      </c>
      <c r="L197" s="48">
        <f t="shared" ca="1" si="148"/>
        <v>98</v>
      </c>
      <c r="M197" s="48">
        <f t="shared" ca="1" si="149"/>
        <v>106</v>
      </c>
      <c r="N197" s="48">
        <f t="shared" ca="1" si="150"/>
        <v>115</v>
      </c>
      <c r="O197" s="48">
        <f t="shared" ca="1" si="151"/>
        <v>124</v>
      </c>
      <c r="P197" s="48">
        <f t="shared" ca="1" si="134"/>
        <v>2</v>
      </c>
      <c r="Q197" s="48">
        <f t="shared" ca="1" si="134"/>
        <v>2</v>
      </c>
      <c r="R197" s="48">
        <f t="shared" ca="1" si="134"/>
        <v>3</v>
      </c>
      <c r="S197" s="48">
        <f t="shared" ca="1" si="134"/>
        <v>2</v>
      </c>
      <c r="T197" s="48">
        <f t="shared" ca="1" si="134"/>
        <v>3</v>
      </c>
      <c r="U197" s="48">
        <f t="shared" ca="1" si="134"/>
        <v>2</v>
      </c>
      <c r="V197" s="48">
        <f t="shared" ca="1" si="134"/>
        <v>2</v>
      </c>
      <c r="W197" s="48">
        <f t="shared" ca="1" si="134"/>
        <v>3</v>
      </c>
      <c r="X197" s="48">
        <f t="shared" ca="1" si="134"/>
        <v>2</v>
      </c>
      <c r="Y197" s="48">
        <f t="shared" ca="1" si="134"/>
        <v>2</v>
      </c>
      <c r="Z197" s="48">
        <f t="shared" ca="1" si="135"/>
        <v>3</v>
      </c>
      <c r="AA197" s="48">
        <f t="shared" ca="1" si="135"/>
        <v>2</v>
      </c>
      <c r="AB197" s="48">
        <f t="shared" ca="1" si="135"/>
        <v>2</v>
      </c>
      <c r="AC197" s="48">
        <f t="shared" ca="1" si="135"/>
        <v>2</v>
      </c>
      <c r="AD197" s="48">
        <f t="shared" ca="1" si="135"/>
        <v>3</v>
      </c>
      <c r="AE197" s="48">
        <f t="shared" ca="1" si="135"/>
        <v>3</v>
      </c>
      <c r="AF197" s="48">
        <f t="shared" ca="1" si="135"/>
        <v>3</v>
      </c>
      <c r="AG197" s="48">
        <f t="shared" ca="1" si="135"/>
        <v>2</v>
      </c>
      <c r="AH197" s="48">
        <f t="shared" ca="1" si="135"/>
        <v>2</v>
      </c>
      <c r="AI197" s="48">
        <f t="shared" ca="1" si="135"/>
        <v>3</v>
      </c>
      <c r="AJ197" s="48">
        <f t="shared" ca="1" si="136"/>
        <v>2</v>
      </c>
      <c r="AK197" s="48">
        <f t="shared" ca="1" si="136"/>
        <v>2</v>
      </c>
      <c r="AL197" s="48">
        <f t="shared" ca="1" si="136"/>
        <v>2</v>
      </c>
      <c r="AM197" s="48">
        <f t="shared" ca="1" si="136"/>
        <v>3</v>
      </c>
      <c r="AN197" s="48">
        <f t="shared" ca="1" si="136"/>
        <v>2</v>
      </c>
      <c r="AO197" s="48">
        <f t="shared" ca="1" si="136"/>
        <v>2</v>
      </c>
      <c r="AP197" s="48">
        <f t="shared" ca="1" si="136"/>
        <v>2</v>
      </c>
      <c r="AQ197" s="48">
        <f t="shared" ca="1" si="136"/>
        <v>3</v>
      </c>
      <c r="AR197" s="48">
        <f t="shared" ca="1" si="136"/>
        <v>2</v>
      </c>
      <c r="AS197" s="48">
        <f t="shared" ca="1" si="136"/>
        <v>3</v>
      </c>
      <c r="AT197" s="48">
        <f t="shared" ca="1" si="137"/>
        <v>3</v>
      </c>
      <c r="AU197" s="48">
        <f t="shared" ca="1" si="137"/>
        <v>3</v>
      </c>
      <c r="AV197" s="48">
        <f t="shared" ca="1" si="137"/>
        <v>2</v>
      </c>
      <c r="AW197" s="48">
        <f t="shared" ca="1" si="137"/>
        <v>3</v>
      </c>
      <c r="AX197" s="48">
        <f t="shared" ca="1" si="137"/>
        <v>2</v>
      </c>
      <c r="AY197" s="48">
        <f t="shared" ca="1" si="137"/>
        <v>3</v>
      </c>
      <c r="AZ197" s="48">
        <f t="shared" ca="1" si="137"/>
        <v>3</v>
      </c>
      <c r="BA197" s="48">
        <f t="shared" ca="1" si="137"/>
        <v>3</v>
      </c>
      <c r="BB197" s="48">
        <f t="shared" ca="1" si="137"/>
        <v>3</v>
      </c>
      <c r="BC197" s="48">
        <f t="shared" ca="1" si="137"/>
        <v>2</v>
      </c>
      <c r="BD197" s="48">
        <f t="shared" ca="1" si="138"/>
        <v>2</v>
      </c>
      <c r="BE197" s="48">
        <f t="shared" ca="1" si="138"/>
        <v>2</v>
      </c>
      <c r="BF197" s="48">
        <f t="shared" ca="1" si="138"/>
        <v>2</v>
      </c>
      <c r="BG197" s="48">
        <f t="shared" ca="1" si="138"/>
        <v>2</v>
      </c>
      <c r="BH197" s="48">
        <f t="shared" ca="1" si="138"/>
        <v>2</v>
      </c>
      <c r="BI197" s="48">
        <f t="shared" ca="1" si="138"/>
        <v>3</v>
      </c>
      <c r="BJ197" s="48">
        <f t="shared" ca="1" si="138"/>
        <v>2</v>
      </c>
      <c r="BK197" s="48">
        <f t="shared" ca="1" si="138"/>
        <v>2</v>
      </c>
      <c r="BL197" s="48">
        <f t="shared" ca="1" si="138"/>
        <v>2</v>
      </c>
      <c r="BM197" s="48">
        <f t="shared" ca="1" si="138"/>
        <v>2</v>
      </c>
      <c r="BN197" s="48">
        <f t="shared" ca="1" si="138"/>
        <v>3</v>
      </c>
      <c r="BO197" s="48">
        <f t="shared" ca="1" si="138"/>
        <v>2</v>
      </c>
    </row>
    <row r="198" spans="1:67" x14ac:dyDescent="0.25">
      <c r="A198" s="48">
        <v>197</v>
      </c>
      <c r="B198" s="48">
        <f t="shared" ca="1" si="139"/>
        <v>17</v>
      </c>
      <c r="C198" s="48">
        <f ca="1">SUM($P198:S198)</f>
        <v>11</v>
      </c>
      <c r="D198" s="48">
        <f t="shared" ca="1" si="140"/>
        <v>23</v>
      </c>
      <c r="E198" s="48">
        <f t="shared" ca="1" si="141"/>
        <v>34</v>
      </c>
      <c r="F198" s="48">
        <f t="shared" ca="1" si="142"/>
        <v>44</v>
      </c>
      <c r="G198" s="48">
        <f t="shared" ca="1" si="143"/>
        <v>55</v>
      </c>
      <c r="H198" s="48">
        <f t="shared" ca="1" si="144"/>
        <v>65</v>
      </c>
      <c r="I198" s="48">
        <f t="shared" ca="1" si="145"/>
        <v>75</v>
      </c>
      <c r="J198" s="48">
        <f t="shared" ca="1" si="146"/>
        <v>85</v>
      </c>
      <c r="K198" s="48">
        <f t="shared" ca="1" si="147"/>
        <v>94</v>
      </c>
      <c r="L198" s="48">
        <f t="shared" ca="1" si="148"/>
        <v>104</v>
      </c>
      <c r="M198" s="48">
        <f t="shared" ca="1" si="149"/>
        <v>115</v>
      </c>
      <c r="N198" s="48">
        <f t="shared" ca="1" si="150"/>
        <v>125</v>
      </c>
      <c r="O198" s="48">
        <f t="shared" ca="1" si="151"/>
        <v>135</v>
      </c>
      <c r="P198" s="48">
        <f t="shared" ca="1" si="134"/>
        <v>3</v>
      </c>
      <c r="Q198" s="48">
        <f t="shared" ca="1" si="134"/>
        <v>3</v>
      </c>
      <c r="R198" s="48">
        <f t="shared" ca="1" si="134"/>
        <v>2</v>
      </c>
      <c r="S198" s="48">
        <f t="shared" ca="1" si="134"/>
        <v>3</v>
      </c>
      <c r="T198" s="48">
        <f t="shared" ca="1" si="134"/>
        <v>3</v>
      </c>
      <c r="U198" s="48">
        <f t="shared" ca="1" si="134"/>
        <v>3</v>
      </c>
      <c r="V198" s="48">
        <f t="shared" ca="1" si="134"/>
        <v>3</v>
      </c>
      <c r="W198" s="48">
        <f t="shared" ca="1" si="134"/>
        <v>3</v>
      </c>
      <c r="X198" s="48">
        <f t="shared" ca="1" si="134"/>
        <v>3</v>
      </c>
      <c r="Y198" s="48">
        <f t="shared" ca="1" si="134"/>
        <v>2</v>
      </c>
      <c r="Z198" s="48">
        <f t="shared" ca="1" si="135"/>
        <v>3</v>
      </c>
      <c r="AA198" s="48">
        <f t="shared" ca="1" si="135"/>
        <v>3</v>
      </c>
      <c r="AB198" s="48">
        <f t="shared" ca="1" si="135"/>
        <v>2</v>
      </c>
      <c r="AC198" s="48">
        <f t="shared" ca="1" si="135"/>
        <v>3</v>
      </c>
      <c r="AD198" s="48">
        <f t="shared" ca="1" si="135"/>
        <v>2</v>
      </c>
      <c r="AE198" s="48">
        <f t="shared" ca="1" si="135"/>
        <v>3</v>
      </c>
      <c r="AF198" s="48">
        <f t="shared" ca="1" si="135"/>
        <v>3</v>
      </c>
      <c r="AG198" s="48">
        <f t="shared" ca="1" si="135"/>
        <v>2</v>
      </c>
      <c r="AH198" s="48">
        <f t="shared" ca="1" si="135"/>
        <v>3</v>
      </c>
      <c r="AI198" s="48">
        <f t="shared" ca="1" si="135"/>
        <v>3</v>
      </c>
      <c r="AJ198" s="48">
        <f t="shared" ca="1" si="136"/>
        <v>2</v>
      </c>
      <c r="AK198" s="48">
        <f t="shared" ca="1" si="136"/>
        <v>3</v>
      </c>
      <c r="AL198" s="48">
        <f t="shared" ca="1" si="136"/>
        <v>2</v>
      </c>
      <c r="AM198" s="48">
        <f t="shared" ca="1" si="136"/>
        <v>3</v>
      </c>
      <c r="AN198" s="48">
        <f t="shared" ca="1" si="136"/>
        <v>2</v>
      </c>
      <c r="AO198" s="48">
        <f t="shared" ca="1" si="136"/>
        <v>2</v>
      </c>
      <c r="AP198" s="48">
        <f t="shared" ca="1" si="136"/>
        <v>3</v>
      </c>
      <c r="AQ198" s="48">
        <f t="shared" ca="1" si="136"/>
        <v>3</v>
      </c>
      <c r="AR198" s="48">
        <f t="shared" ca="1" si="136"/>
        <v>3</v>
      </c>
      <c r="AS198" s="48">
        <f t="shared" ca="1" si="136"/>
        <v>3</v>
      </c>
      <c r="AT198" s="48">
        <f t="shared" ca="1" si="137"/>
        <v>2</v>
      </c>
      <c r="AU198" s="48">
        <f t="shared" ca="1" si="137"/>
        <v>2</v>
      </c>
      <c r="AV198" s="48">
        <f t="shared" ca="1" si="137"/>
        <v>2</v>
      </c>
      <c r="AW198" s="48">
        <f t="shared" ca="1" si="137"/>
        <v>2</v>
      </c>
      <c r="AX198" s="48">
        <f t="shared" ca="1" si="137"/>
        <v>3</v>
      </c>
      <c r="AY198" s="48">
        <f t="shared" ca="1" si="137"/>
        <v>2</v>
      </c>
      <c r="AZ198" s="48">
        <f t="shared" ca="1" si="137"/>
        <v>2</v>
      </c>
      <c r="BA198" s="48">
        <f t="shared" ca="1" si="137"/>
        <v>3</v>
      </c>
      <c r="BB198" s="48">
        <f t="shared" ca="1" si="137"/>
        <v>3</v>
      </c>
      <c r="BC198" s="48">
        <f t="shared" ca="1" si="137"/>
        <v>2</v>
      </c>
      <c r="BD198" s="48">
        <f t="shared" ca="1" si="138"/>
        <v>3</v>
      </c>
      <c r="BE198" s="48">
        <f t="shared" ca="1" si="138"/>
        <v>3</v>
      </c>
      <c r="BF198" s="48">
        <f t="shared" ca="1" si="138"/>
        <v>3</v>
      </c>
      <c r="BG198" s="48">
        <f t="shared" ca="1" si="138"/>
        <v>2</v>
      </c>
      <c r="BH198" s="48">
        <f t="shared" ca="1" si="138"/>
        <v>2</v>
      </c>
      <c r="BI198" s="48">
        <f t="shared" ca="1" si="138"/>
        <v>3</v>
      </c>
      <c r="BJ198" s="48">
        <f t="shared" ca="1" si="138"/>
        <v>3</v>
      </c>
      <c r="BK198" s="48">
        <f t="shared" ca="1" si="138"/>
        <v>2</v>
      </c>
      <c r="BL198" s="48">
        <f t="shared" ca="1" si="138"/>
        <v>3</v>
      </c>
      <c r="BM198" s="48">
        <f t="shared" ca="1" si="138"/>
        <v>2</v>
      </c>
      <c r="BN198" s="48">
        <f t="shared" ca="1" si="138"/>
        <v>3</v>
      </c>
      <c r="BO198" s="48">
        <f t="shared" ca="1" si="138"/>
        <v>2</v>
      </c>
    </row>
    <row r="199" spans="1:67" x14ac:dyDescent="0.25">
      <c r="A199" s="48">
        <v>198</v>
      </c>
      <c r="B199" s="48">
        <f t="shared" ca="1" si="139"/>
        <v>15</v>
      </c>
      <c r="C199" s="48">
        <f ca="1">SUM($P199:S199)</f>
        <v>11</v>
      </c>
      <c r="D199" s="48">
        <f t="shared" ca="1" si="140"/>
        <v>21</v>
      </c>
      <c r="E199" s="48">
        <f t="shared" ca="1" si="141"/>
        <v>30</v>
      </c>
      <c r="F199" s="48">
        <f t="shared" ca="1" si="142"/>
        <v>38</v>
      </c>
      <c r="G199" s="48">
        <f t="shared" ca="1" si="143"/>
        <v>46</v>
      </c>
      <c r="H199" s="48">
        <f t="shared" ca="1" si="144"/>
        <v>55</v>
      </c>
      <c r="I199" s="48">
        <f t="shared" ca="1" si="145"/>
        <v>64</v>
      </c>
      <c r="J199" s="48">
        <f t="shared" ca="1" si="146"/>
        <v>72</v>
      </c>
      <c r="K199" s="48">
        <f t="shared" ca="1" si="147"/>
        <v>82</v>
      </c>
      <c r="L199" s="48">
        <f t="shared" ca="1" si="148"/>
        <v>92</v>
      </c>
      <c r="M199" s="48">
        <f t="shared" ca="1" si="149"/>
        <v>103</v>
      </c>
      <c r="N199" s="48">
        <f t="shared" ca="1" si="150"/>
        <v>114</v>
      </c>
      <c r="O199" s="48">
        <f t="shared" ca="1" si="151"/>
        <v>123</v>
      </c>
      <c r="P199" s="48">
        <f t="shared" ca="1" si="134"/>
        <v>3</v>
      </c>
      <c r="Q199" s="48">
        <f t="shared" ca="1" si="134"/>
        <v>2</v>
      </c>
      <c r="R199" s="48">
        <f t="shared" ca="1" si="134"/>
        <v>3</v>
      </c>
      <c r="S199" s="48">
        <f t="shared" ca="1" si="134"/>
        <v>3</v>
      </c>
      <c r="T199" s="48">
        <f t="shared" ca="1" si="134"/>
        <v>2</v>
      </c>
      <c r="U199" s="48">
        <f t="shared" ca="1" si="134"/>
        <v>2</v>
      </c>
      <c r="V199" s="48">
        <f t="shared" ca="1" si="134"/>
        <v>3</v>
      </c>
      <c r="W199" s="48">
        <f t="shared" ca="1" si="134"/>
        <v>3</v>
      </c>
      <c r="X199" s="48">
        <f t="shared" ca="1" si="134"/>
        <v>3</v>
      </c>
      <c r="Y199" s="48">
        <f t="shared" ca="1" si="134"/>
        <v>2</v>
      </c>
      <c r="Z199" s="48">
        <f t="shared" ca="1" si="135"/>
        <v>2</v>
      </c>
      <c r="AA199" s="48">
        <f t="shared" ca="1" si="135"/>
        <v>2</v>
      </c>
      <c r="AB199" s="48">
        <f t="shared" ca="1" si="135"/>
        <v>2</v>
      </c>
      <c r="AC199" s="48">
        <f t="shared" ca="1" si="135"/>
        <v>2</v>
      </c>
      <c r="AD199" s="48">
        <f t="shared" ca="1" si="135"/>
        <v>2</v>
      </c>
      <c r="AE199" s="48">
        <f t="shared" ca="1" si="135"/>
        <v>2</v>
      </c>
      <c r="AF199" s="48">
        <f t="shared" ca="1" si="135"/>
        <v>2</v>
      </c>
      <c r="AG199" s="48">
        <f t="shared" ca="1" si="135"/>
        <v>2</v>
      </c>
      <c r="AH199" s="48">
        <f t="shared" ca="1" si="135"/>
        <v>2</v>
      </c>
      <c r="AI199" s="48">
        <f t="shared" ca="1" si="135"/>
        <v>2</v>
      </c>
      <c r="AJ199" s="48">
        <f t="shared" ca="1" si="136"/>
        <v>2</v>
      </c>
      <c r="AK199" s="48">
        <f t="shared" ca="1" si="136"/>
        <v>2</v>
      </c>
      <c r="AL199" s="48">
        <f t="shared" ca="1" si="136"/>
        <v>2</v>
      </c>
      <c r="AM199" s="48">
        <f t="shared" ca="1" si="136"/>
        <v>3</v>
      </c>
      <c r="AN199" s="48">
        <f t="shared" ca="1" si="136"/>
        <v>2</v>
      </c>
      <c r="AO199" s="48">
        <f t="shared" ca="1" si="136"/>
        <v>2</v>
      </c>
      <c r="AP199" s="48">
        <f t="shared" ca="1" si="136"/>
        <v>2</v>
      </c>
      <c r="AQ199" s="48">
        <f t="shared" ca="1" si="136"/>
        <v>3</v>
      </c>
      <c r="AR199" s="48">
        <f t="shared" ca="1" si="136"/>
        <v>2</v>
      </c>
      <c r="AS199" s="48">
        <f t="shared" ca="1" si="136"/>
        <v>2</v>
      </c>
      <c r="AT199" s="48">
        <f t="shared" ca="1" si="137"/>
        <v>2</v>
      </c>
      <c r="AU199" s="48">
        <f t="shared" ca="1" si="137"/>
        <v>2</v>
      </c>
      <c r="AV199" s="48">
        <f t="shared" ca="1" si="137"/>
        <v>3</v>
      </c>
      <c r="AW199" s="48">
        <f t="shared" ca="1" si="137"/>
        <v>2</v>
      </c>
      <c r="AX199" s="48">
        <f t="shared" ca="1" si="137"/>
        <v>3</v>
      </c>
      <c r="AY199" s="48">
        <f t="shared" ca="1" si="137"/>
        <v>2</v>
      </c>
      <c r="AZ199" s="48">
        <f t="shared" ca="1" si="137"/>
        <v>2</v>
      </c>
      <c r="BA199" s="48">
        <f t="shared" ca="1" si="137"/>
        <v>3</v>
      </c>
      <c r="BB199" s="48">
        <f t="shared" ca="1" si="137"/>
        <v>2</v>
      </c>
      <c r="BC199" s="48">
        <f t="shared" ca="1" si="137"/>
        <v>3</v>
      </c>
      <c r="BD199" s="48">
        <f t="shared" ca="1" si="138"/>
        <v>3</v>
      </c>
      <c r="BE199" s="48">
        <f t="shared" ca="1" si="138"/>
        <v>2</v>
      </c>
      <c r="BF199" s="48">
        <f t="shared" ca="1" si="138"/>
        <v>3</v>
      </c>
      <c r="BG199" s="48">
        <f t="shared" ca="1" si="138"/>
        <v>3</v>
      </c>
      <c r="BH199" s="48">
        <f t="shared" ca="1" si="138"/>
        <v>3</v>
      </c>
      <c r="BI199" s="48">
        <f t="shared" ca="1" si="138"/>
        <v>3</v>
      </c>
      <c r="BJ199" s="48">
        <f t="shared" ca="1" si="138"/>
        <v>2</v>
      </c>
      <c r="BK199" s="48">
        <f t="shared" ca="1" si="138"/>
        <v>3</v>
      </c>
      <c r="BL199" s="48">
        <f t="shared" ca="1" si="138"/>
        <v>2</v>
      </c>
      <c r="BM199" s="48">
        <f t="shared" ca="1" si="138"/>
        <v>2</v>
      </c>
      <c r="BN199" s="48">
        <f t="shared" ca="1" si="138"/>
        <v>2</v>
      </c>
      <c r="BO199" s="48">
        <f t="shared" ca="1" si="138"/>
        <v>3</v>
      </c>
    </row>
    <row r="200" spans="1:67" x14ac:dyDescent="0.25">
      <c r="A200" s="48">
        <v>199</v>
      </c>
      <c r="B200" s="48">
        <f t="shared" ca="1" si="139"/>
        <v>14</v>
      </c>
      <c r="C200" s="48">
        <f ca="1">SUM($P200:S200)</f>
        <v>9</v>
      </c>
      <c r="D200" s="48">
        <f t="shared" ca="1" si="140"/>
        <v>19</v>
      </c>
      <c r="E200" s="48">
        <f t="shared" ca="1" si="141"/>
        <v>30</v>
      </c>
      <c r="F200" s="48">
        <f t="shared" ca="1" si="142"/>
        <v>39</v>
      </c>
      <c r="G200" s="48">
        <f t="shared" ca="1" si="143"/>
        <v>47</v>
      </c>
      <c r="H200" s="48">
        <f t="shared" ca="1" si="144"/>
        <v>55</v>
      </c>
      <c r="I200" s="48">
        <f t="shared" ca="1" si="145"/>
        <v>65</v>
      </c>
      <c r="J200" s="48">
        <f t="shared" ca="1" si="146"/>
        <v>76</v>
      </c>
      <c r="K200" s="48">
        <f t="shared" ca="1" si="147"/>
        <v>84</v>
      </c>
      <c r="L200" s="48">
        <f t="shared" ca="1" si="148"/>
        <v>93</v>
      </c>
      <c r="M200" s="48">
        <f t="shared" ca="1" si="149"/>
        <v>103</v>
      </c>
      <c r="N200" s="48">
        <f t="shared" ca="1" si="150"/>
        <v>113</v>
      </c>
      <c r="O200" s="48">
        <f t="shared" ca="1" si="151"/>
        <v>123</v>
      </c>
      <c r="P200" s="48">
        <f t="shared" ca="1" si="134"/>
        <v>2</v>
      </c>
      <c r="Q200" s="48">
        <f t="shared" ca="1" si="134"/>
        <v>2</v>
      </c>
      <c r="R200" s="48">
        <f t="shared" ca="1" si="134"/>
        <v>3</v>
      </c>
      <c r="S200" s="48">
        <f t="shared" ca="1" si="134"/>
        <v>2</v>
      </c>
      <c r="T200" s="48">
        <f t="shared" ca="1" si="134"/>
        <v>3</v>
      </c>
      <c r="U200" s="48">
        <f t="shared" ca="1" si="134"/>
        <v>2</v>
      </c>
      <c r="V200" s="48">
        <f t="shared" ca="1" si="134"/>
        <v>3</v>
      </c>
      <c r="W200" s="48">
        <f t="shared" ca="1" si="134"/>
        <v>2</v>
      </c>
      <c r="X200" s="48">
        <f t="shared" ca="1" si="134"/>
        <v>3</v>
      </c>
      <c r="Y200" s="48">
        <f t="shared" ca="1" si="134"/>
        <v>3</v>
      </c>
      <c r="Z200" s="48">
        <f t="shared" ca="1" si="135"/>
        <v>2</v>
      </c>
      <c r="AA200" s="48">
        <f t="shared" ca="1" si="135"/>
        <v>3</v>
      </c>
      <c r="AB200" s="48">
        <f t="shared" ca="1" si="135"/>
        <v>2</v>
      </c>
      <c r="AC200" s="48">
        <f t="shared" ca="1" si="135"/>
        <v>3</v>
      </c>
      <c r="AD200" s="48">
        <f t="shared" ca="1" si="135"/>
        <v>2</v>
      </c>
      <c r="AE200" s="48">
        <f t="shared" ca="1" si="135"/>
        <v>2</v>
      </c>
      <c r="AF200" s="48">
        <f t="shared" ca="1" si="135"/>
        <v>2</v>
      </c>
      <c r="AG200" s="48">
        <f t="shared" ca="1" si="135"/>
        <v>2</v>
      </c>
      <c r="AH200" s="48">
        <f t="shared" ca="1" si="135"/>
        <v>2</v>
      </c>
      <c r="AI200" s="48">
        <f t="shared" ca="1" si="135"/>
        <v>2</v>
      </c>
      <c r="AJ200" s="48">
        <f t="shared" ca="1" si="136"/>
        <v>2</v>
      </c>
      <c r="AK200" s="48">
        <f t="shared" ca="1" si="136"/>
        <v>2</v>
      </c>
      <c r="AL200" s="48">
        <f t="shared" ca="1" si="136"/>
        <v>2</v>
      </c>
      <c r="AM200" s="48">
        <f t="shared" ca="1" si="136"/>
        <v>2</v>
      </c>
      <c r="AN200" s="48">
        <f t="shared" ca="1" si="136"/>
        <v>2</v>
      </c>
      <c r="AO200" s="48">
        <f t="shared" ca="1" si="136"/>
        <v>3</v>
      </c>
      <c r="AP200" s="48">
        <f t="shared" ca="1" si="136"/>
        <v>3</v>
      </c>
      <c r="AQ200" s="48">
        <f t="shared" ca="1" si="136"/>
        <v>2</v>
      </c>
      <c r="AR200" s="48">
        <f t="shared" ca="1" si="136"/>
        <v>3</v>
      </c>
      <c r="AS200" s="48">
        <f t="shared" ca="1" si="136"/>
        <v>2</v>
      </c>
      <c r="AT200" s="48">
        <f t="shared" ca="1" si="137"/>
        <v>3</v>
      </c>
      <c r="AU200" s="48">
        <f t="shared" ca="1" si="137"/>
        <v>3</v>
      </c>
      <c r="AV200" s="48">
        <f t="shared" ca="1" si="137"/>
        <v>2</v>
      </c>
      <c r="AW200" s="48">
        <f t="shared" ca="1" si="137"/>
        <v>2</v>
      </c>
      <c r="AX200" s="48">
        <f t="shared" ca="1" si="137"/>
        <v>2</v>
      </c>
      <c r="AY200" s="48">
        <f t="shared" ca="1" si="137"/>
        <v>2</v>
      </c>
      <c r="AZ200" s="48">
        <f t="shared" ca="1" si="137"/>
        <v>2</v>
      </c>
      <c r="BA200" s="48">
        <f t="shared" ca="1" si="137"/>
        <v>2</v>
      </c>
      <c r="BB200" s="48">
        <f t="shared" ca="1" si="137"/>
        <v>3</v>
      </c>
      <c r="BC200" s="48">
        <f t="shared" ca="1" si="137"/>
        <v>2</v>
      </c>
      <c r="BD200" s="48">
        <f t="shared" ca="1" si="138"/>
        <v>3</v>
      </c>
      <c r="BE200" s="48">
        <f t="shared" ca="1" si="138"/>
        <v>3</v>
      </c>
      <c r="BF200" s="48">
        <f t="shared" ca="1" si="138"/>
        <v>2</v>
      </c>
      <c r="BG200" s="48">
        <f t="shared" ca="1" si="138"/>
        <v>2</v>
      </c>
      <c r="BH200" s="48">
        <f t="shared" ca="1" si="138"/>
        <v>2</v>
      </c>
      <c r="BI200" s="48">
        <f t="shared" ca="1" si="138"/>
        <v>3</v>
      </c>
      <c r="BJ200" s="48">
        <f t="shared" ca="1" si="138"/>
        <v>3</v>
      </c>
      <c r="BK200" s="48">
        <f t="shared" ca="1" si="138"/>
        <v>2</v>
      </c>
      <c r="BL200" s="48">
        <f t="shared" ca="1" si="138"/>
        <v>2</v>
      </c>
      <c r="BM200" s="48">
        <f t="shared" ca="1" si="138"/>
        <v>3</v>
      </c>
      <c r="BN200" s="48">
        <f t="shared" ca="1" si="138"/>
        <v>2</v>
      </c>
      <c r="BO200" s="48">
        <f t="shared" ca="1" si="138"/>
        <v>3</v>
      </c>
    </row>
    <row r="201" spans="1:67" x14ac:dyDescent="0.25">
      <c r="A201" s="48">
        <v>200</v>
      </c>
      <c r="B201" s="48">
        <f t="shared" ca="1" si="139"/>
        <v>15</v>
      </c>
      <c r="C201" s="48">
        <f ca="1">SUM($P201:S201)</f>
        <v>10</v>
      </c>
      <c r="D201" s="48">
        <f t="shared" ca="1" si="140"/>
        <v>20</v>
      </c>
      <c r="E201" s="48">
        <f t="shared" ca="1" si="141"/>
        <v>30</v>
      </c>
      <c r="F201" s="48">
        <f t="shared" ca="1" si="142"/>
        <v>39</v>
      </c>
      <c r="G201" s="48">
        <f t="shared" ca="1" si="143"/>
        <v>47</v>
      </c>
      <c r="H201" s="48">
        <f t="shared" ca="1" si="144"/>
        <v>58</v>
      </c>
      <c r="I201" s="48">
        <f t="shared" ca="1" si="145"/>
        <v>67</v>
      </c>
      <c r="J201" s="48">
        <f t="shared" ca="1" si="146"/>
        <v>77</v>
      </c>
      <c r="K201" s="48">
        <f t="shared" ca="1" si="147"/>
        <v>87</v>
      </c>
      <c r="L201" s="48">
        <f t="shared" ca="1" si="148"/>
        <v>97</v>
      </c>
      <c r="M201" s="48">
        <f t="shared" ca="1" si="149"/>
        <v>107</v>
      </c>
      <c r="N201" s="48">
        <f t="shared" ca="1" si="150"/>
        <v>117</v>
      </c>
      <c r="O201" s="48">
        <f t="shared" ca="1" si="151"/>
        <v>126</v>
      </c>
      <c r="P201" s="48">
        <f t="shared" ca="1" si="134"/>
        <v>3</v>
      </c>
      <c r="Q201" s="48">
        <f t="shared" ca="1" si="134"/>
        <v>2</v>
      </c>
      <c r="R201" s="48">
        <f t="shared" ca="1" si="134"/>
        <v>2</v>
      </c>
      <c r="S201" s="48">
        <f t="shared" ca="1" si="134"/>
        <v>3</v>
      </c>
      <c r="T201" s="48">
        <f t="shared" ca="1" si="134"/>
        <v>2</v>
      </c>
      <c r="U201" s="48">
        <f t="shared" ca="1" si="134"/>
        <v>3</v>
      </c>
      <c r="V201" s="48">
        <f t="shared" ca="1" si="134"/>
        <v>2</v>
      </c>
      <c r="W201" s="48">
        <f t="shared" ca="1" si="134"/>
        <v>3</v>
      </c>
      <c r="X201" s="48">
        <f t="shared" ca="1" si="134"/>
        <v>2</v>
      </c>
      <c r="Y201" s="48">
        <f t="shared" ca="1" si="134"/>
        <v>3</v>
      </c>
      <c r="Z201" s="48">
        <f t="shared" ca="1" si="135"/>
        <v>2</v>
      </c>
      <c r="AA201" s="48">
        <f t="shared" ca="1" si="135"/>
        <v>3</v>
      </c>
      <c r="AB201" s="48">
        <f t="shared" ca="1" si="135"/>
        <v>2</v>
      </c>
      <c r="AC201" s="48">
        <f t="shared" ca="1" si="135"/>
        <v>3</v>
      </c>
      <c r="AD201" s="48">
        <f t="shared" ca="1" si="135"/>
        <v>2</v>
      </c>
      <c r="AE201" s="48">
        <f t="shared" ca="1" si="135"/>
        <v>2</v>
      </c>
      <c r="AF201" s="48">
        <f t="shared" ca="1" si="135"/>
        <v>2</v>
      </c>
      <c r="AG201" s="48">
        <f t="shared" ca="1" si="135"/>
        <v>2</v>
      </c>
      <c r="AH201" s="48">
        <f t="shared" ca="1" si="135"/>
        <v>2</v>
      </c>
      <c r="AI201" s="48">
        <f t="shared" ca="1" si="135"/>
        <v>2</v>
      </c>
      <c r="AJ201" s="48">
        <f t="shared" ca="1" si="136"/>
        <v>3</v>
      </c>
      <c r="AK201" s="48">
        <f t="shared" ca="1" si="136"/>
        <v>3</v>
      </c>
      <c r="AL201" s="48">
        <f t="shared" ca="1" si="136"/>
        <v>3</v>
      </c>
      <c r="AM201" s="48">
        <f t="shared" ca="1" si="136"/>
        <v>2</v>
      </c>
      <c r="AN201" s="48">
        <f t="shared" ca="1" si="136"/>
        <v>2</v>
      </c>
      <c r="AO201" s="48">
        <f t="shared" ca="1" si="136"/>
        <v>3</v>
      </c>
      <c r="AP201" s="48">
        <f t="shared" ca="1" si="136"/>
        <v>2</v>
      </c>
      <c r="AQ201" s="48">
        <f t="shared" ca="1" si="136"/>
        <v>2</v>
      </c>
      <c r="AR201" s="48">
        <f t="shared" ca="1" si="136"/>
        <v>3</v>
      </c>
      <c r="AS201" s="48">
        <f t="shared" ca="1" si="136"/>
        <v>2</v>
      </c>
      <c r="AT201" s="48">
        <f t="shared" ca="1" si="137"/>
        <v>2</v>
      </c>
      <c r="AU201" s="48">
        <f t="shared" ca="1" si="137"/>
        <v>3</v>
      </c>
      <c r="AV201" s="48">
        <f t="shared" ca="1" si="137"/>
        <v>2</v>
      </c>
      <c r="AW201" s="48">
        <f t="shared" ca="1" si="137"/>
        <v>3</v>
      </c>
      <c r="AX201" s="48">
        <f t="shared" ca="1" si="137"/>
        <v>3</v>
      </c>
      <c r="AY201" s="48">
        <f t="shared" ca="1" si="137"/>
        <v>2</v>
      </c>
      <c r="AZ201" s="48">
        <f t="shared" ca="1" si="137"/>
        <v>2</v>
      </c>
      <c r="BA201" s="48">
        <f t="shared" ca="1" si="137"/>
        <v>2</v>
      </c>
      <c r="BB201" s="48">
        <f t="shared" ca="1" si="137"/>
        <v>3</v>
      </c>
      <c r="BC201" s="48">
        <f t="shared" ca="1" si="137"/>
        <v>3</v>
      </c>
      <c r="BD201" s="48">
        <f t="shared" ca="1" si="138"/>
        <v>2</v>
      </c>
      <c r="BE201" s="48">
        <f t="shared" ca="1" si="138"/>
        <v>3</v>
      </c>
      <c r="BF201" s="48">
        <f t="shared" ca="1" si="138"/>
        <v>2</v>
      </c>
      <c r="BG201" s="48">
        <f t="shared" ca="1" si="138"/>
        <v>3</v>
      </c>
      <c r="BH201" s="48">
        <f t="shared" ca="1" si="138"/>
        <v>2</v>
      </c>
      <c r="BI201" s="48">
        <f t="shared" ca="1" si="138"/>
        <v>3</v>
      </c>
      <c r="BJ201" s="48">
        <f t="shared" ca="1" si="138"/>
        <v>3</v>
      </c>
      <c r="BK201" s="48">
        <f t="shared" ca="1" si="138"/>
        <v>2</v>
      </c>
      <c r="BL201" s="48">
        <f t="shared" ca="1" si="138"/>
        <v>2</v>
      </c>
      <c r="BM201" s="48">
        <f t="shared" ca="1" si="138"/>
        <v>2</v>
      </c>
      <c r="BN201" s="48">
        <f t="shared" ca="1" si="138"/>
        <v>3</v>
      </c>
      <c r="BO201" s="48">
        <f t="shared" ca="1" si="138"/>
        <v>2</v>
      </c>
    </row>
    <row r="202" spans="1:67" x14ac:dyDescent="0.25">
      <c r="A202" s="48">
        <v>201</v>
      </c>
      <c r="B202" s="48">
        <f t="shared" ca="1" si="139"/>
        <v>15</v>
      </c>
      <c r="C202" s="48">
        <f ca="1">SUM($P202:S202)</f>
        <v>10</v>
      </c>
      <c r="D202" s="48">
        <f t="shared" ca="1" si="140"/>
        <v>20</v>
      </c>
      <c r="E202" s="48">
        <f t="shared" ca="1" si="141"/>
        <v>30</v>
      </c>
      <c r="F202" s="48">
        <f t="shared" ca="1" si="142"/>
        <v>40</v>
      </c>
      <c r="G202" s="48">
        <f t="shared" ca="1" si="143"/>
        <v>50</v>
      </c>
      <c r="H202" s="48">
        <f t="shared" ca="1" si="144"/>
        <v>60</v>
      </c>
      <c r="I202" s="48">
        <f t="shared" ca="1" si="145"/>
        <v>71</v>
      </c>
      <c r="J202" s="48">
        <f t="shared" ca="1" si="146"/>
        <v>81</v>
      </c>
      <c r="K202" s="48">
        <f t="shared" ca="1" si="147"/>
        <v>92</v>
      </c>
      <c r="L202" s="48">
        <f t="shared" ca="1" si="148"/>
        <v>103</v>
      </c>
      <c r="M202" s="48">
        <f t="shared" ca="1" si="149"/>
        <v>113</v>
      </c>
      <c r="N202" s="48">
        <f t="shared" ca="1" si="150"/>
        <v>124</v>
      </c>
      <c r="O202" s="48">
        <f t="shared" ca="1" si="151"/>
        <v>135</v>
      </c>
      <c r="P202" s="48">
        <f t="shared" ref="P202:Y211" ca="1" si="152">MAX(1,IF(SamplesOrEstimateFlag = "Data", INDEX(Samples,RANDBETWEEN(1, TotalCount), 0), RANDBETWEEN(ThroughputLowEstimate,ThroughputHighEstimate)) / RANDBETWEEN(StorySplitRateLowEstimate,StorySplitRateHighEstimate))</f>
        <v>2</v>
      </c>
      <c r="Q202" s="48">
        <f t="shared" ca="1" si="152"/>
        <v>2</v>
      </c>
      <c r="R202" s="48">
        <f t="shared" ca="1" si="152"/>
        <v>3</v>
      </c>
      <c r="S202" s="48">
        <f t="shared" ca="1" si="152"/>
        <v>3</v>
      </c>
      <c r="T202" s="48">
        <f t="shared" ca="1" si="152"/>
        <v>3</v>
      </c>
      <c r="U202" s="48">
        <f t="shared" ca="1" si="152"/>
        <v>2</v>
      </c>
      <c r="V202" s="48">
        <f t="shared" ca="1" si="152"/>
        <v>3</v>
      </c>
      <c r="W202" s="48">
        <f t="shared" ca="1" si="152"/>
        <v>2</v>
      </c>
      <c r="X202" s="48">
        <f t="shared" ca="1" si="152"/>
        <v>2</v>
      </c>
      <c r="Y202" s="48">
        <f t="shared" ca="1" si="152"/>
        <v>3</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3</v>
      </c>
      <c r="AB202" s="48">
        <f t="shared" ca="1" si="153"/>
        <v>2</v>
      </c>
      <c r="AC202" s="48">
        <f t="shared" ca="1" si="153"/>
        <v>3</v>
      </c>
      <c r="AD202" s="48">
        <f t="shared" ca="1" si="153"/>
        <v>2</v>
      </c>
      <c r="AE202" s="48">
        <f t="shared" ca="1" si="153"/>
        <v>3</v>
      </c>
      <c r="AF202" s="48">
        <f t="shared" ca="1" si="153"/>
        <v>3</v>
      </c>
      <c r="AG202" s="48">
        <f t="shared" ca="1" si="153"/>
        <v>3</v>
      </c>
      <c r="AH202" s="48">
        <f t="shared" ca="1" si="153"/>
        <v>2</v>
      </c>
      <c r="AI202" s="48">
        <f t="shared" ca="1" si="153"/>
        <v>2</v>
      </c>
      <c r="AJ202" s="48">
        <f t="shared" ref="AJ202:AS211" ca="1" si="154">MAX(1,IF(SamplesOrEstimateFlag = "Data", INDEX(Samples,RANDBETWEEN(1, TotalCount), 0), RANDBETWEEN(ThroughputLowEstimate,ThroughputHighEstimate)) / RANDBETWEEN(StorySplitRateLowEstimate,StorySplitRateHighEstimate))</f>
        <v>3</v>
      </c>
      <c r="AK202" s="48">
        <f t="shared" ca="1" si="154"/>
        <v>3</v>
      </c>
      <c r="AL202" s="48">
        <f t="shared" ca="1" si="154"/>
        <v>2</v>
      </c>
      <c r="AM202" s="48">
        <f t="shared" ca="1" si="154"/>
        <v>2</v>
      </c>
      <c r="AN202" s="48">
        <f t="shared" ca="1" si="154"/>
        <v>2</v>
      </c>
      <c r="AO202" s="48">
        <f t="shared" ca="1" si="154"/>
        <v>3</v>
      </c>
      <c r="AP202" s="48">
        <f t="shared" ca="1" si="154"/>
        <v>3</v>
      </c>
      <c r="AQ202" s="48">
        <f t="shared" ca="1" si="154"/>
        <v>3</v>
      </c>
      <c r="AR202" s="48">
        <f t="shared" ca="1" si="154"/>
        <v>3</v>
      </c>
      <c r="AS202" s="48">
        <f t="shared" ca="1" si="154"/>
        <v>3</v>
      </c>
      <c r="AT202" s="48">
        <f t="shared" ref="AT202:BC211" ca="1" si="155">MAX(1,IF(SamplesOrEstimateFlag = "Data", INDEX(Samples,RANDBETWEEN(1, TotalCount), 0), RANDBETWEEN(ThroughputLowEstimate,ThroughputHighEstimate)) / RANDBETWEEN(StorySplitRateLowEstimate,StorySplitRateHighEstimate))</f>
        <v>2</v>
      </c>
      <c r="AU202" s="48">
        <f t="shared" ca="1" si="155"/>
        <v>2</v>
      </c>
      <c r="AV202" s="48">
        <f t="shared" ca="1" si="155"/>
        <v>3</v>
      </c>
      <c r="AW202" s="48">
        <f t="shared" ca="1" si="155"/>
        <v>3</v>
      </c>
      <c r="AX202" s="48">
        <f t="shared" ca="1" si="155"/>
        <v>2</v>
      </c>
      <c r="AY202" s="48">
        <f t="shared" ca="1" si="155"/>
        <v>3</v>
      </c>
      <c r="AZ202" s="48">
        <f t="shared" ca="1" si="155"/>
        <v>3</v>
      </c>
      <c r="BA202" s="48">
        <f t="shared" ca="1" si="155"/>
        <v>2</v>
      </c>
      <c r="BB202" s="48">
        <f t="shared" ca="1" si="155"/>
        <v>3</v>
      </c>
      <c r="BC202" s="48">
        <f t="shared" ca="1" si="155"/>
        <v>3</v>
      </c>
      <c r="BD202" s="48">
        <f t="shared" ref="BD202:BO211" ca="1" si="156">MAX(1,IF(SamplesOrEstimateFlag = "Data", INDEX(Samples,RANDBETWEEN(1, TotalCount), 0), RANDBETWEEN(ThroughputLowEstimate,ThroughputHighEstimate)) / RANDBETWEEN(StorySplitRateLowEstimate,StorySplitRateHighEstimate))</f>
        <v>2</v>
      </c>
      <c r="BE202" s="48">
        <f t="shared" ca="1" si="156"/>
        <v>2</v>
      </c>
      <c r="BF202" s="48">
        <f t="shared" ca="1" si="156"/>
        <v>3</v>
      </c>
      <c r="BG202" s="48">
        <f t="shared" ca="1" si="156"/>
        <v>3</v>
      </c>
      <c r="BH202" s="48">
        <f t="shared" ca="1" si="156"/>
        <v>2</v>
      </c>
      <c r="BI202" s="48">
        <f t="shared" ca="1" si="156"/>
        <v>3</v>
      </c>
      <c r="BJ202" s="48">
        <f t="shared" ca="1" si="156"/>
        <v>3</v>
      </c>
      <c r="BK202" s="48">
        <f t="shared" ca="1" si="156"/>
        <v>3</v>
      </c>
      <c r="BL202" s="48">
        <f t="shared" ca="1" si="156"/>
        <v>3</v>
      </c>
      <c r="BM202" s="48">
        <f t="shared" ca="1" si="156"/>
        <v>3</v>
      </c>
      <c r="BN202" s="48">
        <f t="shared" ca="1" si="156"/>
        <v>3</v>
      </c>
      <c r="BO202" s="48">
        <f t="shared" ca="1" si="156"/>
        <v>2</v>
      </c>
    </row>
    <row r="203" spans="1:67" x14ac:dyDescent="0.25">
      <c r="A203" s="48">
        <v>202</v>
      </c>
      <c r="B203" s="48">
        <f t="shared" ca="1" si="139"/>
        <v>15</v>
      </c>
      <c r="C203" s="48">
        <f ca="1">SUM($P203:S203)</f>
        <v>9</v>
      </c>
      <c r="D203" s="48">
        <f t="shared" ca="1" si="140"/>
        <v>20</v>
      </c>
      <c r="E203" s="48">
        <f t="shared" ca="1" si="141"/>
        <v>30</v>
      </c>
      <c r="F203" s="48">
        <f t="shared" ca="1" si="142"/>
        <v>39</v>
      </c>
      <c r="G203" s="48">
        <f t="shared" ca="1" si="143"/>
        <v>51</v>
      </c>
      <c r="H203" s="48">
        <f t="shared" ca="1" si="144"/>
        <v>61</v>
      </c>
      <c r="I203" s="48">
        <f t="shared" ca="1" si="145"/>
        <v>72</v>
      </c>
      <c r="J203" s="48">
        <f t="shared" ca="1" si="146"/>
        <v>83</v>
      </c>
      <c r="K203" s="48">
        <f t="shared" ca="1" si="147"/>
        <v>93</v>
      </c>
      <c r="L203" s="48">
        <f t="shared" ca="1" si="148"/>
        <v>102</v>
      </c>
      <c r="M203" s="48">
        <f t="shared" ca="1" si="149"/>
        <v>114</v>
      </c>
      <c r="N203" s="48">
        <f t="shared" ca="1" si="150"/>
        <v>124</v>
      </c>
      <c r="O203" s="48">
        <f t="shared" ca="1" si="151"/>
        <v>133</v>
      </c>
      <c r="P203" s="48">
        <f t="shared" ca="1" si="152"/>
        <v>3</v>
      </c>
      <c r="Q203" s="48">
        <f t="shared" ca="1" si="152"/>
        <v>2</v>
      </c>
      <c r="R203" s="48">
        <f t="shared" ca="1" si="152"/>
        <v>2</v>
      </c>
      <c r="S203" s="48">
        <f t="shared" ca="1" si="152"/>
        <v>2</v>
      </c>
      <c r="T203" s="48">
        <f t="shared" ca="1" si="152"/>
        <v>3</v>
      </c>
      <c r="U203" s="48">
        <f t="shared" ca="1" si="152"/>
        <v>3</v>
      </c>
      <c r="V203" s="48">
        <f t="shared" ca="1" si="152"/>
        <v>2</v>
      </c>
      <c r="W203" s="48">
        <f t="shared" ca="1" si="152"/>
        <v>3</v>
      </c>
      <c r="X203" s="48">
        <f t="shared" ca="1" si="152"/>
        <v>2</v>
      </c>
      <c r="Y203" s="48">
        <f t="shared" ca="1" si="152"/>
        <v>3</v>
      </c>
      <c r="Z203" s="48">
        <f t="shared" ca="1" si="153"/>
        <v>3</v>
      </c>
      <c r="AA203" s="48">
        <f t="shared" ca="1" si="153"/>
        <v>2</v>
      </c>
      <c r="AB203" s="48">
        <f t="shared" ca="1" si="153"/>
        <v>2</v>
      </c>
      <c r="AC203" s="48">
        <f t="shared" ca="1" si="153"/>
        <v>2</v>
      </c>
      <c r="AD203" s="48">
        <f t="shared" ca="1" si="153"/>
        <v>2</v>
      </c>
      <c r="AE203" s="48">
        <f t="shared" ca="1" si="153"/>
        <v>3</v>
      </c>
      <c r="AF203" s="48">
        <f t="shared" ca="1" si="153"/>
        <v>3</v>
      </c>
      <c r="AG203" s="48">
        <f t="shared" ca="1" si="153"/>
        <v>3</v>
      </c>
      <c r="AH203" s="48">
        <f t="shared" ca="1" si="153"/>
        <v>3</v>
      </c>
      <c r="AI203" s="48">
        <f t="shared" ca="1" si="153"/>
        <v>3</v>
      </c>
      <c r="AJ203" s="48">
        <f t="shared" ca="1" si="154"/>
        <v>3</v>
      </c>
      <c r="AK203" s="48">
        <f t="shared" ca="1" si="154"/>
        <v>3</v>
      </c>
      <c r="AL203" s="48">
        <f t="shared" ca="1" si="154"/>
        <v>2</v>
      </c>
      <c r="AM203" s="48">
        <f t="shared" ca="1" si="154"/>
        <v>2</v>
      </c>
      <c r="AN203" s="48">
        <f t="shared" ca="1" si="154"/>
        <v>3</v>
      </c>
      <c r="AO203" s="48">
        <f t="shared" ca="1" si="154"/>
        <v>3</v>
      </c>
      <c r="AP203" s="48">
        <f t="shared" ca="1" si="154"/>
        <v>3</v>
      </c>
      <c r="AQ203" s="48">
        <f t="shared" ca="1" si="154"/>
        <v>2</v>
      </c>
      <c r="AR203" s="48">
        <f t="shared" ca="1" si="154"/>
        <v>2</v>
      </c>
      <c r="AS203" s="48">
        <f t="shared" ca="1" si="154"/>
        <v>3</v>
      </c>
      <c r="AT203" s="48">
        <f t="shared" ca="1" si="155"/>
        <v>3</v>
      </c>
      <c r="AU203" s="48">
        <f t="shared" ca="1" si="155"/>
        <v>3</v>
      </c>
      <c r="AV203" s="48">
        <f t="shared" ca="1" si="155"/>
        <v>2</v>
      </c>
      <c r="AW203" s="48">
        <f t="shared" ca="1" si="155"/>
        <v>2</v>
      </c>
      <c r="AX203" s="48">
        <f t="shared" ca="1" si="155"/>
        <v>3</v>
      </c>
      <c r="AY203" s="48">
        <f t="shared" ca="1" si="155"/>
        <v>3</v>
      </c>
      <c r="AZ203" s="48">
        <f t="shared" ca="1" si="155"/>
        <v>2</v>
      </c>
      <c r="BA203" s="48">
        <f t="shared" ca="1" si="155"/>
        <v>2</v>
      </c>
      <c r="BB203" s="48">
        <f t="shared" ca="1" si="155"/>
        <v>3</v>
      </c>
      <c r="BC203" s="48">
        <f t="shared" ca="1" si="155"/>
        <v>2</v>
      </c>
      <c r="BD203" s="48">
        <f t="shared" ca="1" si="156"/>
        <v>3</v>
      </c>
      <c r="BE203" s="48">
        <f t="shared" ca="1" si="156"/>
        <v>3</v>
      </c>
      <c r="BF203" s="48">
        <f t="shared" ca="1" si="156"/>
        <v>3</v>
      </c>
      <c r="BG203" s="48">
        <f t="shared" ca="1" si="156"/>
        <v>3</v>
      </c>
      <c r="BH203" s="48">
        <f t="shared" ca="1" si="156"/>
        <v>2</v>
      </c>
      <c r="BI203" s="48">
        <f t="shared" ca="1" si="156"/>
        <v>3</v>
      </c>
      <c r="BJ203" s="48">
        <f t="shared" ca="1" si="156"/>
        <v>3</v>
      </c>
      <c r="BK203" s="48">
        <f t="shared" ca="1" si="156"/>
        <v>2</v>
      </c>
      <c r="BL203" s="48">
        <f t="shared" ca="1" si="156"/>
        <v>3</v>
      </c>
      <c r="BM203" s="48">
        <f t="shared" ca="1" si="156"/>
        <v>2</v>
      </c>
      <c r="BN203" s="48">
        <f t="shared" ca="1" si="156"/>
        <v>2</v>
      </c>
      <c r="BO203" s="48">
        <f t="shared" ca="1" si="156"/>
        <v>2</v>
      </c>
    </row>
    <row r="204" spans="1:67" x14ac:dyDescent="0.25">
      <c r="A204" s="48">
        <v>203</v>
      </c>
      <c r="B204" s="48">
        <f t="shared" ca="1" si="139"/>
        <v>14</v>
      </c>
      <c r="C204" s="48">
        <f ca="1">SUM($P204:S204)</f>
        <v>10</v>
      </c>
      <c r="D204" s="48">
        <f t="shared" ca="1" si="140"/>
        <v>20</v>
      </c>
      <c r="E204" s="48">
        <f t="shared" ca="1" si="141"/>
        <v>30</v>
      </c>
      <c r="F204" s="48">
        <f t="shared" ca="1" si="142"/>
        <v>40</v>
      </c>
      <c r="G204" s="48">
        <f t="shared" ca="1" si="143"/>
        <v>49</v>
      </c>
      <c r="H204" s="48">
        <f t="shared" ca="1" si="144"/>
        <v>59</v>
      </c>
      <c r="I204" s="48">
        <f t="shared" ca="1" si="145"/>
        <v>69</v>
      </c>
      <c r="J204" s="48">
        <f t="shared" ca="1" si="146"/>
        <v>80</v>
      </c>
      <c r="K204" s="48">
        <f t="shared" ca="1" si="147"/>
        <v>91</v>
      </c>
      <c r="L204" s="48">
        <f t="shared" ca="1" si="148"/>
        <v>100</v>
      </c>
      <c r="M204" s="48">
        <f t="shared" ca="1" si="149"/>
        <v>110</v>
      </c>
      <c r="N204" s="48">
        <f t="shared" ca="1" si="150"/>
        <v>119</v>
      </c>
      <c r="O204" s="48">
        <f t="shared" ca="1" si="151"/>
        <v>129</v>
      </c>
      <c r="P204" s="48">
        <f t="shared" ca="1" si="152"/>
        <v>3</v>
      </c>
      <c r="Q204" s="48">
        <f t="shared" ca="1" si="152"/>
        <v>3</v>
      </c>
      <c r="R204" s="48">
        <f t="shared" ca="1" si="152"/>
        <v>2</v>
      </c>
      <c r="S204" s="48">
        <f t="shared" ca="1" si="152"/>
        <v>2</v>
      </c>
      <c r="T204" s="48">
        <f t="shared" ca="1" si="152"/>
        <v>2</v>
      </c>
      <c r="U204" s="48">
        <f t="shared" ca="1" si="152"/>
        <v>2</v>
      </c>
      <c r="V204" s="48">
        <f t="shared" ca="1" si="152"/>
        <v>3</v>
      </c>
      <c r="W204" s="48">
        <f t="shared" ca="1" si="152"/>
        <v>3</v>
      </c>
      <c r="X204" s="48">
        <f t="shared" ca="1" si="152"/>
        <v>2</v>
      </c>
      <c r="Y204" s="48">
        <f t="shared" ca="1" si="152"/>
        <v>2</v>
      </c>
      <c r="Z204" s="48">
        <f t="shared" ca="1" si="153"/>
        <v>3</v>
      </c>
      <c r="AA204" s="48">
        <f t="shared" ca="1" si="153"/>
        <v>3</v>
      </c>
      <c r="AB204" s="48">
        <f t="shared" ca="1" si="153"/>
        <v>2</v>
      </c>
      <c r="AC204" s="48">
        <f t="shared" ca="1" si="153"/>
        <v>3</v>
      </c>
      <c r="AD204" s="48">
        <f t="shared" ca="1" si="153"/>
        <v>3</v>
      </c>
      <c r="AE204" s="48">
        <f t="shared" ca="1" si="153"/>
        <v>2</v>
      </c>
      <c r="AF204" s="48">
        <f t="shared" ca="1" si="153"/>
        <v>2</v>
      </c>
      <c r="AG204" s="48">
        <f t="shared" ca="1" si="153"/>
        <v>2</v>
      </c>
      <c r="AH204" s="48">
        <f t="shared" ca="1" si="153"/>
        <v>2</v>
      </c>
      <c r="AI204" s="48">
        <f t="shared" ca="1" si="153"/>
        <v>3</v>
      </c>
      <c r="AJ204" s="48">
        <f t="shared" ca="1" si="154"/>
        <v>3</v>
      </c>
      <c r="AK204" s="48">
        <f t="shared" ca="1" si="154"/>
        <v>2</v>
      </c>
      <c r="AL204" s="48">
        <f t="shared" ca="1" si="154"/>
        <v>3</v>
      </c>
      <c r="AM204" s="48">
        <f t="shared" ca="1" si="154"/>
        <v>2</v>
      </c>
      <c r="AN204" s="48">
        <f t="shared" ca="1" si="154"/>
        <v>3</v>
      </c>
      <c r="AO204" s="48">
        <f t="shared" ca="1" si="154"/>
        <v>3</v>
      </c>
      <c r="AP204" s="48">
        <f t="shared" ca="1" si="154"/>
        <v>2</v>
      </c>
      <c r="AQ204" s="48">
        <f t="shared" ca="1" si="154"/>
        <v>2</v>
      </c>
      <c r="AR204" s="48">
        <f t="shared" ca="1" si="154"/>
        <v>3</v>
      </c>
      <c r="AS204" s="48">
        <f t="shared" ca="1" si="154"/>
        <v>2</v>
      </c>
      <c r="AT204" s="48">
        <f t="shared" ca="1" si="155"/>
        <v>3</v>
      </c>
      <c r="AU204" s="48">
        <f t="shared" ca="1" si="155"/>
        <v>3</v>
      </c>
      <c r="AV204" s="48">
        <f t="shared" ca="1" si="155"/>
        <v>3</v>
      </c>
      <c r="AW204" s="48">
        <f t="shared" ca="1" si="155"/>
        <v>2</v>
      </c>
      <c r="AX204" s="48">
        <f t="shared" ca="1" si="155"/>
        <v>3</v>
      </c>
      <c r="AY204" s="48">
        <f t="shared" ca="1" si="155"/>
        <v>3</v>
      </c>
      <c r="AZ204" s="48">
        <f t="shared" ca="1" si="155"/>
        <v>3</v>
      </c>
      <c r="BA204" s="48">
        <f t="shared" ca="1" si="155"/>
        <v>2</v>
      </c>
      <c r="BB204" s="48">
        <f t="shared" ca="1" si="155"/>
        <v>2</v>
      </c>
      <c r="BC204" s="48">
        <f t="shared" ca="1" si="155"/>
        <v>2</v>
      </c>
      <c r="BD204" s="48">
        <f t="shared" ca="1" si="156"/>
        <v>2</v>
      </c>
      <c r="BE204" s="48">
        <f t="shared" ca="1" si="156"/>
        <v>2</v>
      </c>
      <c r="BF204" s="48">
        <f t="shared" ca="1" si="156"/>
        <v>3</v>
      </c>
      <c r="BG204" s="48">
        <f t="shared" ca="1" si="156"/>
        <v>3</v>
      </c>
      <c r="BH204" s="48">
        <f t="shared" ca="1" si="156"/>
        <v>2</v>
      </c>
      <c r="BI204" s="48">
        <f t="shared" ca="1" si="156"/>
        <v>2</v>
      </c>
      <c r="BJ204" s="48">
        <f t="shared" ca="1" si="156"/>
        <v>3</v>
      </c>
      <c r="BK204" s="48">
        <f t="shared" ca="1" si="156"/>
        <v>2</v>
      </c>
      <c r="BL204" s="48">
        <f t="shared" ca="1" si="156"/>
        <v>2</v>
      </c>
      <c r="BM204" s="48">
        <f t="shared" ca="1" si="156"/>
        <v>2</v>
      </c>
      <c r="BN204" s="48">
        <f t="shared" ca="1" si="156"/>
        <v>3</v>
      </c>
      <c r="BO204" s="48">
        <f t="shared" ca="1" si="156"/>
        <v>3</v>
      </c>
    </row>
    <row r="205" spans="1:67" x14ac:dyDescent="0.25">
      <c r="A205" s="48">
        <v>204</v>
      </c>
      <c r="B205" s="48">
        <f t="shared" ca="1" si="139"/>
        <v>15</v>
      </c>
      <c r="C205" s="48">
        <f ca="1">SUM($P205:S205)</f>
        <v>11</v>
      </c>
      <c r="D205" s="48">
        <f t="shared" ca="1" si="140"/>
        <v>20</v>
      </c>
      <c r="E205" s="48">
        <f t="shared" ca="1" si="141"/>
        <v>31</v>
      </c>
      <c r="F205" s="48">
        <f t="shared" ca="1" si="142"/>
        <v>41</v>
      </c>
      <c r="G205" s="48">
        <f t="shared" ca="1" si="143"/>
        <v>51</v>
      </c>
      <c r="H205" s="48">
        <f t="shared" ca="1" si="144"/>
        <v>61</v>
      </c>
      <c r="I205" s="48">
        <f t="shared" ca="1" si="145"/>
        <v>70</v>
      </c>
      <c r="J205" s="48">
        <f t="shared" ca="1" si="146"/>
        <v>82</v>
      </c>
      <c r="K205" s="48">
        <f t="shared" ca="1" si="147"/>
        <v>92</v>
      </c>
      <c r="L205" s="48">
        <f t="shared" ca="1" si="148"/>
        <v>103</v>
      </c>
      <c r="M205" s="48">
        <f t="shared" ca="1" si="149"/>
        <v>112</v>
      </c>
      <c r="N205" s="48">
        <f t="shared" ca="1" si="150"/>
        <v>121</v>
      </c>
      <c r="O205" s="48">
        <f t="shared" ca="1" si="151"/>
        <v>131</v>
      </c>
      <c r="P205" s="48">
        <f t="shared" ca="1" si="152"/>
        <v>3</v>
      </c>
      <c r="Q205" s="48">
        <f t="shared" ca="1" si="152"/>
        <v>3</v>
      </c>
      <c r="R205" s="48">
        <f t="shared" ca="1" si="152"/>
        <v>2</v>
      </c>
      <c r="S205" s="48">
        <f t="shared" ca="1" si="152"/>
        <v>3</v>
      </c>
      <c r="T205" s="48">
        <f t="shared" ca="1" si="152"/>
        <v>2</v>
      </c>
      <c r="U205" s="48">
        <f t="shared" ca="1" si="152"/>
        <v>2</v>
      </c>
      <c r="V205" s="48">
        <f t="shared" ca="1" si="152"/>
        <v>2</v>
      </c>
      <c r="W205" s="48">
        <f t="shared" ca="1" si="152"/>
        <v>3</v>
      </c>
      <c r="X205" s="48">
        <f t="shared" ca="1" si="152"/>
        <v>3</v>
      </c>
      <c r="Y205" s="48">
        <f t="shared" ca="1" si="152"/>
        <v>2</v>
      </c>
      <c r="Z205" s="48">
        <f t="shared" ca="1" si="153"/>
        <v>3</v>
      </c>
      <c r="AA205" s="48">
        <f t="shared" ca="1" si="153"/>
        <v>3</v>
      </c>
      <c r="AB205" s="48">
        <f t="shared" ca="1" si="153"/>
        <v>2</v>
      </c>
      <c r="AC205" s="48">
        <f t="shared" ca="1" si="153"/>
        <v>3</v>
      </c>
      <c r="AD205" s="48">
        <f t="shared" ca="1" si="153"/>
        <v>3</v>
      </c>
      <c r="AE205" s="48">
        <f t="shared" ca="1" si="153"/>
        <v>2</v>
      </c>
      <c r="AF205" s="48">
        <f t="shared" ca="1" si="153"/>
        <v>2</v>
      </c>
      <c r="AG205" s="48">
        <f t="shared" ca="1" si="153"/>
        <v>3</v>
      </c>
      <c r="AH205" s="48">
        <f t="shared" ca="1" si="153"/>
        <v>3</v>
      </c>
      <c r="AI205" s="48">
        <f t="shared" ca="1" si="153"/>
        <v>2</v>
      </c>
      <c r="AJ205" s="48">
        <f t="shared" ca="1" si="154"/>
        <v>2</v>
      </c>
      <c r="AK205" s="48">
        <f t="shared" ca="1" si="154"/>
        <v>3</v>
      </c>
      <c r="AL205" s="48">
        <f t="shared" ca="1" si="154"/>
        <v>3</v>
      </c>
      <c r="AM205" s="48">
        <f t="shared" ca="1" si="154"/>
        <v>2</v>
      </c>
      <c r="AN205" s="48">
        <f t="shared" ca="1" si="154"/>
        <v>2</v>
      </c>
      <c r="AO205" s="48">
        <f t="shared" ca="1" si="154"/>
        <v>2</v>
      </c>
      <c r="AP205" s="48">
        <f t="shared" ca="1" si="154"/>
        <v>2</v>
      </c>
      <c r="AQ205" s="48">
        <f t="shared" ca="1" si="154"/>
        <v>3</v>
      </c>
      <c r="AR205" s="48">
        <f t="shared" ca="1" si="154"/>
        <v>3</v>
      </c>
      <c r="AS205" s="48">
        <f t="shared" ca="1" si="154"/>
        <v>3</v>
      </c>
      <c r="AT205" s="48">
        <f t="shared" ca="1" si="155"/>
        <v>3</v>
      </c>
      <c r="AU205" s="48">
        <f t="shared" ca="1" si="155"/>
        <v>3</v>
      </c>
      <c r="AV205" s="48">
        <f t="shared" ca="1" si="155"/>
        <v>3</v>
      </c>
      <c r="AW205" s="48">
        <f t="shared" ca="1" si="155"/>
        <v>2</v>
      </c>
      <c r="AX205" s="48">
        <f t="shared" ca="1" si="155"/>
        <v>2</v>
      </c>
      <c r="AY205" s="48">
        <f t="shared" ca="1" si="155"/>
        <v>3</v>
      </c>
      <c r="AZ205" s="48">
        <f t="shared" ca="1" si="155"/>
        <v>3</v>
      </c>
      <c r="BA205" s="48">
        <f t="shared" ca="1" si="155"/>
        <v>3</v>
      </c>
      <c r="BB205" s="48">
        <f t="shared" ca="1" si="155"/>
        <v>3</v>
      </c>
      <c r="BC205" s="48">
        <f t="shared" ca="1" si="155"/>
        <v>2</v>
      </c>
      <c r="BD205" s="48">
        <f t="shared" ca="1" si="156"/>
        <v>3</v>
      </c>
      <c r="BE205" s="48">
        <f t="shared" ca="1" si="156"/>
        <v>2</v>
      </c>
      <c r="BF205" s="48">
        <f t="shared" ca="1" si="156"/>
        <v>2</v>
      </c>
      <c r="BG205" s="48">
        <f t="shared" ca="1" si="156"/>
        <v>2</v>
      </c>
      <c r="BH205" s="48">
        <f t="shared" ca="1" si="156"/>
        <v>2</v>
      </c>
      <c r="BI205" s="48">
        <f t="shared" ca="1" si="156"/>
        <v>2</v>
      </c>
      <c r="BJ205" s="48">
        <f t="shared" ca="1" si="156"/>
        <v>3</v>
      </c>
      <c r="BK205" s="48">
        <f t="shared" ca="1" si="156"/>
        <v>2</v>
      </c>
      <c r="BL205" s="48">
        <f t="shared" ca="1" si="156"/>
        <v>2</v>
      </c>
      <c r="BM205" s="48">
        <f t="shared" ca="1" si="156"/>
        <v>3</v>
      </c>
      <c r="BN205" s="48">
        <f t="shared" ca="1" si="156"/>
        <v>3</v>
      </c>
      <c r="BO205" s="48">
        <f t="shared" ca="1" si="156"/>
        <v>2</v>
      </c>
    </row>
    <row r="206" spans="1:67" x14ac:dyDescent="0.25">
      <c r="A206" s="48">
        <v>205</v>
      </c>
      <c r="B206" s="48">
        <f t="shared" ca="1" si="139"/>
        <v>14</v>
      </c>
      <c r="C206" s="48">
        <f ca="1">SUM($P206:S206)</f>
        <v>10</v>
      </c>
      <c r="D206" s="48">
        <f t="shared" ca="1" si="140"/>
        <v>20</v>
      </c>
      <c r="E206" s="48">
        <f t="shared" ca="1" si="141"/>
        <v>30</v>
      </c>
      <c r="F206" s="48">
        <f t="shared" ca="1" si="142"/>
        <v>41</v>
      </c>
      <c r="G206" s="48">
        <f t="shared" ca="1" si="143"/>
        <v>53</v>
      </c>
      <c r="H206" s="48">
        <f t="shared" ca="1" si="144"/>
        <v>64</v>
      </c>
      <c r="I206" s="48">
        <f t="shared" ca="1" si="145"/>
        <v>73</v>
      </c>
      <c r="J206" s="48">
        <f t="shared" ca="1" si="146"/>
        <v>83</v>
      </c>
      <c r="K206" s="48">
        <f t="shared" ca="1" si="147"/>
        <v>94</v>
      </c>
      <c r="L206" s="48">
        <f t="shared" ca="1" si="148"/>
        <v>103</v>
      </c>
      <c r="M206" s="48">
        <f t="shared" ca="1" si="149"/>
        <v>111</v>
      </c>
      <c r="N206" s="48">
        <f t="shared" ca="1" si="150"/>
        <v>120</v>
      </c>
      <c r="O206" s="48">
        <f t="shared" ca="1" si="151"/>
        <v>130</v>
      </c>
      <c r="P206" s="48">
        <f t="shared" ca="1" si="152"/>
        <v>2</v>
      </c>
      <c r="Q206" s="48">
        <f t="shared" ca="1" si="152"/>
        <v>3</v>
      </c>
      <c r="R206" s="48">
        <f t="shared" ca="1" si="152"/>
        <v>3</v>
      </c>
      <c r="S206" s="48">
        <f t="shared" ca="1" si="152"/>
        <v>2</v>
      </c>
      <c r="T206" s="48">
        <f t="shared" ca="1" si="152"/>
        <v>2</v>
      </c>
      <c r="U206" s="48">
        <f t="shared" ca="1" si="152"/>
        <v>2</v>
      </c>
      <c r="V206" s="48">
        <f t="shared" ca="1" si="152"/>
        <v>3</v>
      </c>
      <c r="W206" s="48">
        <f t="shared" ca="1" si="152"/>
        <v>3</v>
      </c>
      <c r="X206" s="48">
        <f t="shared" ca="1" si="152"/>
        <v>3</v>
      </c>
      <c r="Y206" s="48">
        <f t="shared" ca="1" si="152"/>
        <v>2</v>
      </c>
      <c r="Z206" s="48">
        <f t="shared" ca="1" si="153"/>
        <v>3</v>
      </c>
      <c r="AA206" s="48">
        <f t="shared" ca="1" si="153"/>
        <v>2</v>
      </c>
      <c r="AB206" s="48">
        <f t="shared" ca="1" si="153"/>
        <v>3</v>
      </c>
      <c r="AC206" s="48">
        <f t="shared" ca="1" si="153"/>
        <v>2</v>
      </c>
      <c r="AD206" s="48">
        <f t="shared" ca="1" si="153"/>
        <v>3</v>
      </c>
      <c r="AE206" s="48">
        <f t="shared" ca="1" si="153"/>
        <v>3</v>
      </c>
      <c r="AF206" s="48">
        <f t="shared" ca="1" si="153"/>
        <v>3</v>
      </c>
      <c r="AG206" s="48">
        <f t="shared" ca="1" si="153"/>
        <v>3</v>
      </c>
      <c r="AH206" s="48">
        <f t="shared" ca="1" si="153"/>
        <v>3</v>
      </c>
      <c r="AI206" s="48">
        <f t="shared" ca="1" si="153"/>
        <v>3</v>
      </c>
      <c r="AJ206" s="48">
        <f t="shared" ca="1" si="154"/>
        <v>3</v>
      </c>
      <c r="AK206" s="48">
        <f t="shared" ca="1" si="154"/>
        <v>3</v>
      </c>
      <c r="AL206" s="48">
        <f t="shared" ca="1" si="154"/>
        <v>3</v>
      </c>
      <c r="AM206" s="48">
        <f t="shared" ca="1" si="154"/>
        <v>2</v>
      </c>
      <c r="AN206" s="48">
        <f t="shared" ca="1" si="154"/>
        <v>3</v>
      </c>
      <c r="AO206" s="48">
        <f t="shared" ca="1" si="154"/>
        <v>2</v>
      </c>
      <c r="AP206" s="48">
        <f t="shared" ca="1" si="154"/>
        <v>2</v>
      </c>
      <c r="AQ206" s="48">
        <f t="shared" ca="1" si="154"/>
        <v>2</v>
      </c>
      <c r="AR206" s="48">
        <f t="shared" ca="1" si="154"/>
        <v>3</v>
      </c>
      <c r="AS206" s="48">
        <f t="shared" ca="1" si="154"/>
        <v>2</v>
      </c>
      <c r="AT206" s="48">
        <f t="shared" ca="1" si="155"/>
        <v>2</v>
      </c>
      <c r="AU206" s="48">
        <f t="shared" ca="1" si="155"/>
        <v>3</v>
      </c>
      <c r="AV206" s="48">
        <f t="shared" ca="1" si="155"/>
        <v>3</v>
      </c>
      <c r="AW206" s="48">
        <f t="shared" ca="1" si="155"/>
        <v>3</v>
      </c>
      <c r="AX206" s="48">
        <f t="shared" ca="1" si="155"/>
        <v>3</v>
      </c>
      <c r="AY206" s="48">
        <f t="shared" ca="1" si="155"/>
        <v>2</v>
      </c>
      <c r="AZ206" s="48">
        <f t="shared" ca="1" si="155"/>
        <v>2</v>
      </c>
      <c r="BA206" s="48">
        <f t="shared" ca="1" si="155"/>
        <v>3</v>
      </c>
      <c r="BB206" s="48">
        <f t="shared" ca="1" si="155"/>
        <v>2</v>
      </c>
      <c r="BC206" s="48">
        <f t="shared" ca="1" si="155"/>
        <v>2</v>
      </c>
      <c r="BD206" s="48">
        <f t="shared" ca="1" si="156"/>
        <v>2</v>
      </c>
      <c r="BE206" s="48">
        <f t="shared" ca="1" si="156"/>
        <v>2</v>
      </c>
      <c r="BF206" s="48">
        <f t="shared" ca="1" si="156"/>
        <v>2</v>
      </c>
      <c r="BG206" s="48">
        <f t="shared" ca="1" si="156"/>
        <v>2</v>
      </c>
      <c r="BH206" s="48">
        <f t="shared" ca="1" si="156"/>
        <v>2</v>
      </c>
      <c r="BI206" s="48">
        <f t="shared" ca="1" si="156"/>
        <v>3</v>
      </c>
      <c r="BJ206" s="48">
        <f t="shared" ca="1" si="156"/>
        <v>2</v>
      </c>
      <c r="BK206" s="48">
        <f t="shared" ca="1" si="156"/>
        <v>2</v>
      </c>
      <c r="BL206" s="48">
        <f t="shared" ca="1" si="156"/>
        <v>2</v>
      </c>
      <c r="BM206" s="48">
        <f t="shared" ca="1" si="156"/>
        <v>3</v>
      </c>
      <c r="BN206" s="48">
        <f t="shared" ca="1" si="156"/>
        <v>3</v>
      </c>
      <c r="BO206" s="48">
        <f t="shared" ca="1" si="156"/>
        <v>2</v>
      </c>
    </row>
    <row r="207" spans="1:67" x14ac:dyDescent="0.25">
      <c r="A207" s="48">
        <v>206</v>
      </c>
      <c r="B207" s="48">
        <f t="shared" ca="1" si="139"/>
        <v>16</v>
      </c>
      <c r="C207" s="48">
        <f ca="1">SUM($P207:S207)</f>
        <v>11</v>
      </c>
      <c r="D207" s="48">
        <f t="shared" ca="1" si="140"/>
        <v>22</v>
      </c>
      <c r="E207" s="48">
        <f t="shared" ca="1" si="141"/>
        <v>30</v>
      </c>
      <c r="F207" s="48">
        <f t="shared" ca="1" si="142"/>
        <v>39</v>
      </c>
      <c r="G207" s="48">
        <f t="shared" ca="1" si="143"/>
        <v>51</v>
      </c>
      <c r="H207" s="48">
        <f t="shared" ca="1" si="144"/>
        <v>60</v>
      </c>
      <c r="I207" s="48">
        <f t="shared" ca="1" si="145"/>
        <v>71</v>
      </c>
      <c r="J207" s="48">
        <f t="shared" ca="1" si="146"/>
        <v>81</v>
      </c>
      <c r="K207" s="48">
        <f t="shared" ca="1" si="147"/>
        <v>90</v>
      </c>
      <c r="L207" s="48">
        <f t="shared" ca="1" si="148"/>
        <v>98</v>
      </c>
      <c r="M207" s="48">
        <f t="shared" ca="1" si="149"/>
        <v>108</v>
      </c>
      <c r="N207" s="48">
        <f t="shared" ca="1" si="150"/>
        <v>117</v>
      </c>
      <c r="O207" s="48">
        <f t="shared" ca="1" si="151"/>
        <v>127</v>
      </c>
      <c r="P207" s="48">
        <f t="shared" ca="1" si="152"/>
        <v>3</v>
      </c>
      <c r="Q207" s="48">
        <f t="shared" ca="1" si="152"/>
        <v>2</v>
      </c>
      <c r="R207" s="48">
        <f t="shared" ca="1" si="152"/>
        <v>3</v>
      </c>
      <c r="S207" s="48">
        <f t="shared" ca="1" si="152"/>
        <v>3</v>
      </c>
      <c r="T207" s="48">
        <f t="shared" ca="1" si="152"/>
        <v>3</v>
      </c>
      <c r="U207" s="48">
        <f t="shared" ca="1" si="152"/>
        <v>2</v>
      </c>
      <c r="V207" s="48">
        <f t="shared" ca="1" si="152"/>
        <v>3</v>
      </c>
      <c r="W207" s="48">
        <f t="shared" ca="1" si="152"/>
        <v>3</v>
      </c>
      <c r="X207" s="48">
        <f t="shared" ca="1" si="152"/>
        <v>2</v>
      </c>
      <c r="Y207" s="48">
        <f t="shared" ca="1" si="152"/>
        <v>2</v>
      </c>
      <c r="Z207" s="48">
        <f t="shared" ca="1" si="153"/>
        <v>2</v>
      </c>
      <c r="AA207" s="48">
        <f t="shared" ca="1" si="153"/>
        <v>2</v>
      </c>
      <c r="AB207" s="48">
        <f t="shared" ca="1" si="153"/>
        <v>2</v>
      </c>
      <c r="AC207" s="48">
        <f t="shared" ca="1" si="153"/>
        <v>2</v>
      </c>
      <c r="AD207" s="48">
        <f t="shared" ca="1" si="153"/>
        <v>3</v>
      </c>
      <c r="AE207" s="48">
        <f t="shared" ca="1" si="153"/>
        <v>2</v>
      </c>
      <c r="AF207" s="48">
        <f t="shared" ca="1" si="153"/>
        <v>3</v>
      </c>
      <c r="AG207" s="48">
        <f t="shared" ca="1" si="153"/>
        <v>3</v>
      </c>
      <c r="AH207" s="48">
        <f t="shared" ca="1" si="153"/>
        <v>3</v>
      </c>
      <c r="AI207" s="48">
        <f t="shared" ca="1" si="153"/>
        <v>3</v>
      </c>
      <c r="AJ207" s="48">
        <f t="shared" ca="1" si="154"/>
        <v>3</v>
      </c>
      <c r="AK207" s="48">
        <f t="shared" ca="1" si="154"/>
        <v>2</v>
      </c>
      <c r="AL207" s="48">
        <f t="shared" ca="1" si="154"/>
        <v>2</v>
      </c>
      <c r="AM207" s="48">
        <f t="shared" ca="1" si="154"/>
        <v>2</v>
      </c>
      <c r="AN207" s="48">
        <f t="shared" ca="1" si="154"/>
        <v>3</v>
      </c>
      <c r="AO207" s="48">
        <f t="shared" ca="1" si="154"/>
        <v>3</v>
      </c>
      <c r="AP207" s="48">
        <f t="shared" ca="1" si="154"/>
        <v>2</v>
      </c>
      <c r="AQ207" s="48">
        <f t="shared" ca="1" si="154"/>
        <v>3</v>
      </c>
      <c r="AR207" s="48">
        <f t="shared" ca="1" si="154"/>
        <v>3</v>
      </c>
      <c r="AS207" s="48">
        <f t="shared" ca="1" si="154"/>
        <v>2</v>
      </c>
      <c r="AT207" s="48">
        <f t="shared" ca="1" si="155"/>
        <v>2</v>
      </c>
      <c r="AU207" s="48">
        <f t="shared" ca="1" si="155"/>
        <v>3</v>
      </c>
      <c r="AV207" s="48">
        <f t="shared" ca="1" si="155"/>
        <v>2</v>
      </c>
      <c r="AW207" s="48">
        <f t="shared" ca="1" si="155"/>
        <v>3</v>
      </c>
      <c r="AX207" s="48">
        <f t="shared" ca="1" si="155"/>
        <v>2</v>
      </c>
      <c r="AY207" s="48">
        <f t="shared" ca="1" si="155"/>
        <v>2</v>
      </c>
      <c r="AZ207" s="48">
        <f t="shared" ca="1" si="155"/>
        <v>2</v>
      </c>
      <c r="BA207" s="48">
        <f t="shared" ca="1" si="155"/>
        <v>2</v>
      </c>
      <c r="BB207" s="48">
        <f t="shared" ca="1" si="155"/>
        <v>2</v>
      </c>
      <c r="BC207" s="48">
        <f t="shared" ca="1" si="155"/>
        <v>2</v>
      </c>
      <c r="BD207" s="48">
        <f t="shared" ca="1" si="156"/>
        <v>3</v>
      </c>
      <c r="BE207" s="48">
        <f t="shared" ca="1" si="156"/>
        <v>3</v>
      </c>
      <c r="BF207" s="48">
        <f t="shared" ca="1" si="156"/>
        <v>2</v>
      </c>
      <c r="BG207" s="48">
        <f t="shared" ca="1" si="156"/>
        <v>2</v>
      </c>
      <c r="BH207" s="48">
        <f t="shared" ca="1" si="156"/>
        <v>2</v>
      </c>
      <c r="BI207" s="48">
        <f t="shared" ca="1" si="156"/>
        <v>3</v>
      </c>
      <c r="BJ207" s="48">
        <f t="shared" ca="1" si="156"/>
        <v>2</v>
      </c>
      <c r="BK207" s="48">
        <f t="shared" ca="1" si="156"/>
        <v>2</v>
      </c>
      <c r="BL207" s="48">
        <f t="shared" ca="1" si="156"/>
        <v>2</v>
      </c>
      <c r="BM207" s="48">
        <f t="shared" ca="1" si="156"/>
        <v>2</v>
      </c>
      <c r="BN207" s="48">
        <f t="shared" ca="1" si="156"/>
        <v>3</v>
      </c>
      <c r="BO207" s="48">
        <f t="shared" ca="1" si="156"/>
        <v>3</v>
      </c>
    </row>
    <row r="208" spans="1:67" x14ac:dyDescent="0.25">
      <c r="A208" s="48">
        <v>207</v>
      </c>
      <c r="B208" s="48">
        <f t="shared" ca="1" si="139"/>
        <v>14</v>
      </c>
      <c r="C208" s="48">
        <f ca="1">SUM($P208:S208)</f>
        <v>9</v>
      </c>
      <c r="D208" s="48">
        <f t="shared" ca="1" si="140"/>
        <v>20</v>
      </c>
      <c r="E208" s="48">
        <f t="shared" ca="1" si="141"/>
        <v>30</v>
      </c>
      <c r="F208" s="48">
        <f t="shared" ca="1" si="142"/>
        <v>39</v>
      </c>
      <c r="G208" s="48">
        <f t="shared" ca="1" si="143"/>
        <v>50</v>
      </c>
      <c r="H208" s="48">
        <f t="shared" ca="1" si="144"/>
        <v>59</v>
      </c>
      <c r="I208" s="48">
        <f t="shared" ca="1" si="145"/>
        <v>70</v>
      </c>
      <c r="J208" s="48">
        <f t="shared" ca="1" si="146"/>
        <v>82</v>
      </c>
      <c r="K208" s="48">
        <f t="shared" ca="1" si="147"/>
        <v>92</v>
      </c>
      <c r="L208" s="48">
        <f t="shared" ca="1" si="148"/>
        <v>102</v>
      </c>
      <c r="M208" s="48">
        <f t="shared" ca="1" si="149"/>
        <v>111</v>
      </c>
      <c r="N208" s="48">
        <f t="shared" ca="1" si="150"/>
        <v>121</v>
      </c>
      <c r="O208" s="48">
        <f t="shared" ca="1" si="151"/>
        <v>131</v>
      </c>
      <c r="P208" s="48">
        <f t="shared" ca="1" si="152"/>
        <v>3</v>
      </c>
      <c r="Q208" s="48">
        <f t="shared" ca="1" si="152"/>
        <v>2</v>
      </c>
      <c r="R208" s="48">
        <f t="shared" ca="1" si="152"/>
        <v>2</v>
      </c>
      <c r="S208" s="48">
        <f t="shared" ca="1" si="152"/>
        <v>2</v>
      </c>
      <c r="T208" s="48">
        <f t="shared" ca="1" si="152"/>
        <v>2</v>
      </c>
      <c r="U208" s="48">
        <f t="shared" ca="1" si="152"/>
        <v>3</v>
      </c>
      <c r="V208" s="48">
        <f t="shared" ca="1" si="152"/>
        <v>3</v>
      </c>
      <c r="W208" s="48">
        <f t="shared" ca="1" si="152"/>
        <v>3</v>
      </c>
      <c r="X208" s="48">
        <f t="shared" ca="1" si="152"/>
        <v>2</v>
      </c>
      <c r="Y208" s="48">
        <f t="shared" ca="1" si="152"/>
        <v>3</v>
      </c>
      <c r="Z208" s="48">
        <f t="shared" ca="1" si="153"/>
        <v>2</v>
      </c>
      <c r="AA208" s="48">
        <f t="shared" ca="1" si="153"/>
        <v>3</v>
      </c>
      <c r="AB208" s="48">
        <f t="shared" ca="1" si="153"/>
        <v>2</v>
      </c>
      <c r="AC208" s="48">
        <f t="shared" ca="1" si="153"/>
        <v>3</v>
      </c>
      <c r="AD208" s="48">
        <f t="shared" ca="1" si="153"/>
        <v>2</v>
      </c>
      <c r="AE208" s="48">
        <f t="shared" ca="1" si="153"/>
        <v>2</v>
      </c>
      <c r="AF208" s="48">
        <f t="shared" ca="1" si="153"/>
        <v>2</v>
      </c>
      <c r="AG208" s="48">
        <f t="shared" ca="1" si="153"/>
        <v>3</v>
      </c>
      <c r="AH208" s="48">
        <f t="shared" ca="1" si="153"/>
        <v>3</v>
      </c>
      <c r="AI208" s="48">
        <f t="shared" ca="1" si="153"/>
        <v>3</v>
      </c>
      <c r="AJ208" s="48">
        <f t="shared" ca="1" si="154"/>
        <v>2</v>
      </c>
      <c r="AK208" s="48">
        <f t="shared" ca="1" si="154"/>
        <v>2</v>
      </c>
      <c r="AL208" s="48">
        <f t="shared" ca="1" si="154"/>
        <v>2</v>
      </c>
      <c r="AM208" s="48">
        <f t="shared" ca="1" si="154"/>
        <v>3</v>
      </c>
      <c r="AN208" s="48">
        <f t="shared" ca="1" si="154"/>
        <v>2</v>
      </c>
      <c r="AO208" s="48">
        <f t="shared" ca="1" si="154"/>
        <v>3</v>
      </c>
      <c r="AP208" s="48">
        <f t="shared" ca="1" si="154"/>
        <v>3</v>
      </c>
      <c r="AQ208" s="48">
        <f t="shared" ca="1" si="154"/>
        <v>3</v>
      </c>
      <c r="AR208" s="48">
        <f t="shared" ca="1" si="154"/>
        <v>3</v>
      </c>
      <c r="AS208" s="48">
        <f t="shared" ca="1" si="154"/>
        <v>3</v>
      </c>
      <c r="AT208" s="48">
        <f t="shared" ca="1" si="155"/>
        <v>3</v>
      </c>
      <c r="AU208" s="48">
        <f t="shared" ca="1" si="155"/>
        <v>3</v>
      </c>
      <c r="AV208" s="48">
        <f t="shared" ca="1" si="155"/>
        <v>3</v>
      </c>
      <c r="AW208" s="48">
        <f t="shared" ca="1" si="155"/>
        <v>2</v>
      </c>
      <c r="AX208" s="48">
        <f t="shared" ca="1" si="155"/>
        <v>3</v>
      </c>
      <c r="AY208" s="48">
        <f t="shared" ca="1" si="155"/>
        <v>2</v>
      </c>
      <c r="AZ208" s="48">
        <f t="shared" ca="1" si="155"/>
        <v>3</v>
      </c>
      <c r="BA208" s="48">
        <f t="shared" ca="1" si="155"/>
        <v>2</v>
      </c>
      <c r="BB208" s="48">
        <f t="shared" ca="1" si="155"/>
        <v>2</v>
      </c>
      <c r="BC208" s="48">
        <f t="shared" ca="1" si="155"/>
        <v>3</v>
      </c>
      <c r="BD208" s="48">
        <f t="shared" ca="1" si="156"/>
        <v>2</v>
      </c>
      <c r="BE208" s="48">
        <f t="shared" ca="1" si="156"/>
        <v>2</v>
      </c>
      <c r="BF208" s="48">
        <f t="shared" ca="1" si="156"/>
        <v>3</v>
      </c>
      <c r="BG208" s="48">
        <f t="shared" ca="1" si="156"/>
        <v>2</v>
      </c>
      <c r="BH208" s="48">
        <f t="shared" ca="1" si="156"/>
        <v>3</v>
      </c>
      <c r="BI208" s="48">
        <f t="shared" ca="1" si="156"/>
        <v>2</v>
      </c>
      <c r="BJ208" s="48">
        <f t="shared" ca="1" si="156"/>
        <v>2</v>
      </c>
      <c r="BK208" s="48">
        <f t="shared" ca="1" si="156"/>
        <v>3</v>
      </c>
      <c r="BL208" s="48">
        <f t="shared" ca="1" si="156"/>
        <v>2</v>
      </c>
      <c r="BM208" s="48">
        <f t="shared" ca="1" si="156"/>
        <v>2</v>
      </c>
      <c r="BN208" s="48">
        <f t="shared" ca="1" si="156"/>
        <v>3</v>
      </c>
      <c r="BO208" s="48">
        <f t="shared" ca="1" si="156"/>
        <v>3</v>
      </c>
    </row>
    <row r="209" spans="1:67" x14ac:dyDescent="0.25">
      <c r="A209" s="48">
        <v>208</v>
      </c>
      <c r="B209" s="48">
        <f t="shared" ca="1" si="139"/>
        <v>16</v>
      </c>
      <c r="C209" s="48">
        <f ca="1">SUM($P209:S209)</f>
        <v>11</v>
      </c>
      <c r="D209" s="48">
        <f t="shared" ca="1" si="140"/>
        <v>20</v>
      </c>
      <c r="E209" s="48">
        <f t="shared" ca="1" si="141"/>
        <v>29</v>
      </c>
      <c r="F209" s="48">
        <f t="shared" ca="1" si="142"/>
        <v>39</v>
      </c>
      <c r="G209" s="48">
        <f t="shared" ca="1" si="143"/>
        <v>49</v>
      </c>
      <c r="H209" s="48">
        <f t="shared" ca="1" si="144"/>
        <v>59</v>
      </c>
      <c r="I209" s="48">
        <f t="shared" ca="1" si="145"/>
        <v>68</v>
      </c>
      <c r="J209" s="48">
        <f t="shared" ca="1" si="146"/>
        <v>78</v>
      </c>
      <c r="K209" s="48">
        <f t="shared" ca="1" si="147"/>
        <v>86</v>
      </c>
      <c r="L209" s="48">
        <f t="shared" ca="1" si="148"/>
        <v>97</v>
      </c>
      <c r="M209" s="48">
        <f t="shared" ca="1" si="149"/>
        <v>109</v>
      </c>
      <c r="N209" s="48">
        <f t="shared" ca="1" si="150"/>
        <v>119</v>
      </c>
      <c r="O209" s="48">
        <f t="shared" ca="1" si="151"/>
        <v>130</v>
      </c>
      <c r="P209" s="48">
        <f t="shared" ca="1" si="152"/>
        <v>3</v>
      </c>
      <c r="Q209" s="48">
        <f t="shared" ca="1" si="152"/>
        <v>2</v>
      </c>
      <c r="R209" s="48">
        <f t="shared" ca="1" si="152"/>
        <v>3</v>
      </c>
      <c r="S209" s="48">
        <f t="shared" ca="1" si="152"/>
        <v>3</v>
      </c>
      <c r="T209" s="48">
        <f t="shared" ca="1" si="152"/>
        <v>3</v>
      </c>
      <c r="U209" s="48">
        <f t="shared" ca="1" si="152"/>
        <v>2</v>
      </c>
      <c r="V209" s="48">
        <f t="shared" ca="1" si="152"/>
        <v>2</v>
      </c>
      <c r="W209" s="48">
        <f t="shared" ca="1" si="152"/>
        <v>2</v>
      </c>
      <c r="X209" s="48">
        <f t="shared" ca="1" si="152"/>
        <v>2</v>
      </c>
      <c r="Y209" s="48">
        <f t="shared" ca="1" si="152"/>
        <v>3</v>
      </c>
      <c r="Z209" s="48">
        <f t="shared" ca="1" si="153"/>
        <v>2</v>
      </c>
      <c r="AA209" s="48">
        <f t="shared" ca="1" si="153"/>
        <v>2</v>
      </c>
      <c r="AB209" s="48">
        <f t="shared" ca="1" si="153"/>
        <v>2</v>
      </c>
      <c r="AC209" s="48">
        <f t="shared" ca="1" si="153"/>
        <v>3</v>
      </c>
      <c r="AD209" s="48">
        <f t="shared" ca="1" si="153"/>
        <v>3</v>
      </c>
      <c r="AE209" s="48">
        <f t="shared" ca="1" si="153"/>
        <v>2</v>
      </c>
      <c r="AF209" s="48">
        <f t="shared" ca="1" si="153"/>
        <v>3</v>
      </c>
      <c r="AG209" s="48">
        <f t="shared" ca="1" si="153"/>
        <v>2</v>
      </c>
      <c r="AH209" s="48">
        <f t="shared" ca="1" si="153"/>
        <v>2</v>
      </c>
      <c r="AI209" s="48">
        <f t="shared" ca="1" si="153"/>
        <v>3</v>
      </c>
      <c r="AJ209" s="48">
        <f t="shared" ca="1" si="154"/>
        <v>3</v>
      </c>
      <c r="AK209" s="48">
        <f t="shared" ca="1" si="154"/>
        <v>2</v>
      </c>
      <c r="AL209" s="48">
        <f t="shared" ca="1" si="154"/>
        <v>3</v>
      </c>
      <c r="AM209" s="48">
        <f t="shared" ca="1" si="154"/>
        <v>2</v>
      </c>
      <c r="AN209" s="48">
        <f t="shared" ca="1" si="154"/>
        <v>3</v>
      </c>
      <c r="AO209" s="48">
        <f t="shared" ca="1" si="154"/>
        <v>2</v>
      </c>
      <c r="AP209" s="48">
        <f t="shared" ca="1" si="154"/>
        <v>2</v>
      </c>
      <c r="AQ209" s="48">
        <f t="shared" ca="1" si="154"/>
        <v>2</v>
      </c>
      <c r="AR209" s="48">
        <f t="shared" ca="1" si="154"/>
        <v>2</v>
      </c>
      <c r="AS209" s="48">
        <f t="shared" ca="1" si="154"/>
        <v>3</v>
      </c>
      <c r="AT209" s="48">
        <f t="shared" ca="1" si="155"/>
        <v>2</v>
      </c>
      <c r="AU209" s="48">
        <f t="shared" ca="1" si="155"/>
        <v>3</v>
      </c>
      <c r="AV209" s="48">
        <f t="shared" ca="1" si="155"/>
        <v>2</v>
      </c>
      <c r="AW209" s="48">
        <f t="shared" ca="1" si="155"/>
        <v>2</v>
      </c>
      <c r="AX209" s="48">
        <f t="shared" ca="1" si="155"/>
        <v>2</v>
      </c>
      <c r="AY209" s="48">
        <f t="shared" ca="1" si="155"/>
        <v>2</v>
      </c>
      <c r="AZ209" s="48">
        <f t="shared" ca="1" si="155"/>
        <v>3</v>
      </c>
      <c r="BA209" s="48">
        <f t="shared" ca="1" si="155"/>
        <v>3</v>
      </c>
      <c r="BB209" s="48">
        <f t="shared" ca="1" si="155"/>
        <v>3</v>
      </c>
      <c r="BC209" s="48">
        <f t="shared" ca="1" si="155"/>
        <v>2</v>
      </c>
      <c r="BD209" s="48">
        <f t="shared" ca="1" si="156"/>
        <v>3</v>
      </c>
      <c r="BE209" s="48">
        <f t="shared" ca="1" si="156"/>
        <v>3</v>
      </c>
      <c r="BF209" s="48">
        <f t="shared" ca="1" si="156"/>
        <v>3</v>
      </c>
      <c r="BG209" s="48">
        <f t="shared" ca="1" si="156"/>
        <v>3</v>
      </c>
      <c r="BH209" s="48">
        <f t="shared" ca="1" si="156"/>
        <v>3</v>
      </c>
      <c r="BI209" s="48">
        <f t="shared" ca="1" si="156"/>
        <v>3</v>
      </c>
      <c r="BJ209" s="48">
        <f t="shared" ca="1" si="156"/>
        <v>2</v>
      </c>
      <c r="BK209" s="48">
        <f t="shared" ca="1" si="156"/>
        <v>2</v>
      </c>
      <c r="BL209" s="48">
        <f t="shared" ca="1" si="156"/>
        <v>3</v>
      </c>
      <c r="BM209" s="48">
        <f t="shared" ca="1" si="156"/>
        <v>3</v>
      </c>
      <c r="BN209" s="48">
        <f t="shared" ca="1" si="156"/>
        <v>3</v>
      </c>
      <c r="BO209" s="48">
        <f t="shared" ca="1" si="156"/>
        <v>2</v>
      </c>
    </row>
    <row r="210" spans="1:67" x14ac:dyDescent="0.25">
      <c r="A210" s="48">
        <v>209</v>
      </c>
      <c r="B210" s="48">
        <f t="shared" ca="1" si="139"/>
        <v>16</v>
      </c>
      <c r="C210" s="48">
        <f ca="1">SUM($P210:S210)</f>
        <v>11</v>
      </c>
      <c r="D210" s="48">
        <f t="shared" ca="1" si="140"/>
        <v>22</v>
      </c>
      <c r="E210" s="48">
        <f t="shared" ca="1" si="141"/>
        <v>31</v>
      </c>
      <c r="F210" s="48">
        <f t="shared" ca="1" si="142"/>
        <v>42</v>
      </c>
      <c r="G210" s="48">
        <f t="shared" ca="1" si="143"/>
        <v>51</v>
      </c>
      <c r="H210" s="48">
        <f t="shared" ca="1" si="144"/>
        <v>62</v>
      </c>
      <c r="I210" s="48">
        <f t="shared" ca="1" si="145"/>
        <v>73</v>
      </c>
      <c r="J210" s="48">
        <f t="shared" ca="1" si="146"/>
        <v>83</v>
      </c>
      <c r="K210" s="48">
        <f t="shared" ca="1" si="147"/>
        <v>93</v>
      </c>
      <c r="L210" s="48">
        <f t="shared" ca="1" si="148"/>
        <v>105</v>
      </c>
      <c r="M210" s="48">
        <f t="shared" ca="1" si="149"/>
        <v>117</v>
      </c>
      <c r="N210" s="48">
        <f t="shared" ca="1" si="150"/>
        <v>126</v>
      </c>
      <c r="O210" s="48">
        <f t="shared" ca="1" si="151"/>
        <v>136</v>
      </c>
      <c r="P210" s="48">
        <f t="shared" ca="1" si="152"/>
        <v>3</v>
      </c>
      <c r="Q210" s="48">
        <f t="shared" ca="1" si="152"/>
        <v>3</v>
      </c>
      <c r="R210" s="48">
        <f t="shared" ca="1" si="152"/>
        <v>2</v>
      </c>
      <c r="S210" s="48">
        <f t="shared" ca="1" si="152"/>
        <v>3</v>
      </c>
      <c r="T210" s="48">
        <f t="shared" ca="1" si="152"/>
        <v>2</v>
      </c>
      <c r="U210" s="48">
        <f t="shared" ca="1" si="152"/>
        <v>3</v>
      </c>
      <c r="V210" s="48">
        <f t="shared" ca="1" si="152"/>
        <v>3</v>
      </c>
      <c r="W210" s="48">
        <f t="shared" ca="1" si="152"/>
        <v>3</v>
      </c>
      <c r="X210" s="48">
        <f t="shared" ca="1" si="152"/>
        <v>2</v>
      </c>
      <c r="Y210" s="48">
        <f t="shared" ca="1" si="152"/>
        <v>2</v>
      </c>
      <c r="Z210" s="48">
        <f t="shared" ca="1" si="153"/>
        <v>2</v>
      </c>
      <c r="AA210" s="48">
        <f t="shared" ca="1" si="153"/>
        <v>3</v>
      </c>
      <c r="AB210" s="48">
        <f t="shared" ca="1" si="153"/>
        <v>3</v>
      </c>
      <c r="AC210" s="48">
        <f t="shared" ca="1" si="153"/>
        <v>3</v>
      </c>
      <c r="AD210" s="48">
        <f t="shared" ca="1" si="153"/>
        <v>3</v>
      </c>
      <c r="AE210" s="48">
        <f t="shared" ca="1" si="153"/>
        <v>2</v>
      </c>
      <c r="AF210" s="48">
        <f t="shared" ca="1" si="153"/>
        <v>2</v>
      </c>
      <c r="AG210" s="48">
        <f t="shared" ca="1" si="153"/>
        <v>2</v>
      </c>
      <c r="AH210" s="48">
        <f t="shared" ca="1" si="153"/>
        <v>3</v>
      </c>
      <c r="AI210" s="48">
        <f t="shared" ca="1" si="153"/>
        <v>2</v>
      </c>
      <c r="AJ210" s="48">
        <f t="shared" ca="1" si="154"/>
        <v>2</v>
      </c>
      <c r="AK210" s="48">
        <f t="shared" ca="1" si="154"/>
        <v>3</v>
      </c>
      <c r="AL210" s="48">
        <f t="shared" ca="1" si="154"/>
        <v>3</v>
      </c>
      <c r="AM210" s="48">
        <f t="shared" ca="1" si="154"/>
        <v>3</v>
      </c>
      <c r="AN210" s="48">
        <f t="shared" ca="1" si="154"/>
        <v>3</v>
      </c>
      <c r="AO210" s="48">
        <f t="shared" ca="1" si="154"/>
        <v>3</v>
      </c>
      <c r="AP210" s="48">
        <f t="shared" ca="1" si="154"/>
        <v>2</v>
      </c>
      <c r="AQ210" s="48">
        <f t="shared" ca="1" si="154"/>
        <v>3</v>
      </c>
      <c r="AR210" s="48">
        <f t="shared" ca="1" si="154"/>
        <v>3</v>
      </c>
      <c r="AS210" s="48">
        <f t="shared" ca="1" si="154"/>
        <v>3</v>
      </c>
      <c r="AT210" s="48">
        <f t="shared" ca="1" si="155"/>
        <v>2</v>
      </c>
      <c r="AU210" s="48">
        <f t="shared" ca="1" si="155"/>
        <v>2</v>
      </c>
      <c r="AV210" s="48">
        <f t="shared" ca="1" si="155"/>
        <v>2</v>
      </c>
      <c r="AW210" s="48">
        <f t="shared" ca="1" si="155"/>
        <v>2</v>
      </c>
      <c r="AX210" s="48">
        <f t="shared" ca="1" si="155"/>
        <v>3</v>
      </c>
      <c r="AY210" s="48">
        <f t="shared" ca="1" si="155"/>
        <v>3</v>
      </c>
      <c r="AZ210" s="48">
        <f t="shared" ca="1" si="155"/>
        <v>3</v>
      </c>
      <c r="BA210" s="48">
        <f t="shared" ca="1" si="155"/>
        <v>3</v>
      </c>
      <c r="BB210" s="48">
        <f t="shared" ca="1" si="155"/>
        <v>3</v>
      </c>
      <c r="BC210" s="48">
        <f t="shared" ca="1" si="155"/>
        <v>3</v>
      </c>
      <c r="BD210" s="48">
        <f t="shared" ca="1" si="156"/>
        <v>3</v>
      </c>
      <c r="BE210" s="48">
        <f t="shared" ca="1" si="156"/>
        <v>3</v>
      </c>
      <c r="BF210" s="48">
        <f t="shared" ca="1" si="156"/>
        <v>3</v>
      </c>
      <c r="BG210" s="48">
        <f t="shared" ca="1" si="156"/>
        <v>3</v>
      </c>
      <c r="BH210" s="48">
        <f t="shared" ca="1" si="156"/>
        <v>2</v>
      </c>
      <c r="BI210" s="48">
        <f t="shared" ca="1" si="156"/>
        <v>2</v>
      </c>
      <c r="BJ210" s="48">
        <f t="shared" ca="1" si="156"/>
        <v>3</v>
      </c>
      <c r="BK210" s="48">
        <f t="shared" ca="1" si="156"/>
        <v>2</v>
      </c>
      <c r="BL210" s="48">
        <f t="shared" ca="1" si="156"/>
        <v>3</v>
      </c>
      <c r="BM210" s="48">
        <f t="shared" ca="1" si="156"/>
        <v>2</v>
      </c>
      <c r="BN210" s="48">
        <f t="shared" ca="1" si="156"/>
        <v>3</v>
      </c>
      <c r="BO210" s="48">
        <f t="shared" ca="1" si="156"/>
        <v>2</v>
      </c>
    </row>
    <row r="211" spans="1:67" x14ac:dyDescent="0.25">
      <c r="A211" s="48">
        <v>210</v>
      </c>
      <c r="B211" s="48">
        <f t="shared" ca="1" si="139"/>
        <v>16</v>
      </c>
      <c r="C211" s="48">
        <f ca="1">SUM($P211:S211)</f>
        <v>11</v>
      </c>
      <c r="D211" s="48">
        <f t="shared" ca="1" si="140"/>
        <v>21</v>
      </c>
      <c r="E211" s="48">
        <f t="shared" ca="1" si="141"/>
        <v>30</v>
      </c>
      <c r="F211" s="48">
        <f t="shared" ca="1" si="142"/>
        <v>40</v>
      </c>
      <c r="G211" s="48">
        <f t="shared" ca="1" si="143"/>
        <v>51</v>
      </c>
      <c r="H211" s="48">
        <f t="shared" ca="1" si="144"/>
        <v>61</v>
      </c>
      <c r="I211" s="48">
        <f t="shared" ca="1" si="145"/>
        <v>71</v>
      </c>
      <c r="J211" s="48">
        <f t="shared" ca="1" si="146"/>
        <v>81</v>
      </c>
      <c r="K211" s="48">
        <f t="shared" ca="1" si="147"/>
        <v>91</v>
      </c>
      <c r="L211" s="48">
        <f t="shared" ca="1" si="148"/>
        <v>100</v>
      </c>
      <c r="M211" s="48">
        <f t="shared" ca="1" si="149"/>
        <v>111</v>
      </c>
      <c r="N211" s="48">
        <f t="shared" ca="1" si="150"/>
        <v>121</v>
      </c>
      <c r="O211" s="48">
        <f t="shared" ca="1" si="151"/>
        <v>131</v>
      </c>
      <c r="P211" s="48">
        <f t="shared" ca="1" si="152"/>
        <v>3</v>
      </c>
      <c r="Q211" s="48">
        <f t="shared" ca="1" si="152"/>
        <v>3</v>
      </c>
      <c r="R211" s="48">
        <f t="shared" ca="1" si="152"/>
        <v>3</v>
      </c>
      <c r="S211" s="48">
        <f t="shared" ca="1" si="152"/>
        <v>2</v>
      </c>
      <c r="T211" s="48">
        <f t="shared" ca="1" si="152"/>
        <v>2</v>
      </c>
      <c r="U211" s="48">
        <f t="shared" ca="1" si="152"/>
        <v>3</v>
      </c>
      <c r="V211" s="48">
        <f t="shared" ca="1" si="152"/>
        <v>3</v>
      </c>
      <c r="W211" s="48">
        <f t="shared" ca="1" si="152"/>
        <v>2</v>
      </c>
      <c r="X211" s="48">
        <f t="shared" ca="1" si="152"/>
        <v>2</v>
      </c>
      <c r="Y211" s="48">
        <f t="shared" ca="1" si="152"/>
        <v>3</v>
      </c>
      <c r="Z211" s="48">
        <f t="shared" ca="1" si="153"/>
        <v>2</v>
      </c>
      <c r="AA211" s="48">
        <f t="shared" ca="1" si="153"/>
        <v>2</v>
      </c>
      <c r="AB211" s="48">
        <f t="shared" ca="1" si="153"/>
        <v>3</v>
      </c>
      <c r="AC211" s="48">
        <f t="shared" ca="1" si="153"/>
        <v>3</v>
      </c>
      <c r="AD211" s="48">
        <f t="shared" ca="1" si="153"/>
        <v>2</v>
      </c>
      <c r="AE211" s="48">
        <f t="shared" ca="1" si="153"/>
        <v>2</v>
      </c>
      <c r="AF211" s="48">
        <f t="shared" ca="1" si="153"/>
        <v>3</v>
      </c>
      <c r="AG211" s="48">
        <f t="shared" ca="1" si="153"/>
        <v>3</v>
      </c>
      <c r="AH211" s="48">
        <f t="shared" ca="1" si="153"/>
        <v>3</v>
      </c>
      <c r="AI211" s="48">
        <f t="shared" ca="1" si="153"/>
        <v>2</v>
      </c>
      <c r="AJ211" s="48">
        <f t="shared" ca="1" si="154"/>
        <v>2</v>
      </c>
      <c r="AK211" s="48">
        <f t="shared" ca="1" si="154"/>
        <v>3</v>
      </c>
      <c r="AL211" s="48">
        <f t="shared" ca="1" si="154"/>
        <v>2</v>
      </c>
      <c r="AM211" s="48">
        <f t="shared" ca="1" si="154"/>
        <v>3</v>
      </c>
      <c r="AN211" s="48">
        <f t="shared" ca="1" si="154"/>
        <v>3</v>
      </c>
      <c r="AO211" s="48">
        <f t="shared" ca="1" si="154"/>
        <v>2</v>
      </c>
      <c r="AP211" s="48">
        <f t="shared" ca="1" si="154"/>
        <v>3</v>
      </c>
      <c r="AQ211" s="48">
        <f t="shared" ca="1" si="154"/>
        <v>2</v>
      </c>
      <c r="AR211" s="48">
        <f t="shared" ca="1" si="154"/>
        <v>2</v>
      </c>
      <c r="AS211" s="48">
        <f t="shared" ca="1" si="154"/>
        <v>3</v>
      </c>
      <c r="AT211" s="48">
        <f t="shared" ca="1" si="155"/>
        <v>3</v>
      </c>
      <c r="AU211" s="48">
        <f t="shared" ca="1" si="155"/>
        <v>2</v>
      </c>
      <c r="AV211" s="48">
        <f t="shared" ca="1" si="155"/>
        <v>3</v>
      </c>
      <c r="AW211" s="48">
        <f t="shared" ca="1" si="155"/>
        <v>2</v>
      </c>
      <c r="AX211" s="48">
        <f t="shared" ca="1" si="155"/>
        <v>3</v>
      </c>
      <c r="AY211" s="48">
        <f t="shared" ca="1" si="155"/>
        <v>2</v>
      </c>
      <c r="AZ211" s="48">
        <f t="shared" ca="1" si="155"/>
        <v>2</v>
      </c>
      <c r="BA211" s="48">
        <f t="shared" ca="1" si="155"/>
        <v>2</v>
      </c>
      <c r="BB211" s="48">
        <f t="shared" ca="1" si="155"/>
        <v>3</v>
      </c>
      <c r="BC211" s="48">
        <f t="shared" ca="1" si="155"/>
        <v>2</v>
      </c>
      <c r="BD211" s="48">
        <f t="shared" ca="1" si="156"/>
        <v>3</v>
      </c>
      <c r="BE211" s="48">
        <f t="shared" ca="1" si="156"/>
        <v>3</v>
      </c>
      <c r="BF211" s="48">
        <f t="shared" ca="1" si="156"/>
        <v>3</v>
      </c>
      <c r="BG211" s="48">
        <f t="shared" ca="1" si="156"/>
        <v>2</v>
      </c>
      <c r="BH211" s="48">
        <f t="shared" ca="1" si="156"/>
        <v>2</v>
      </c>
      <c r="BI211" s="48">
        <f t="shared" ca="1" si="156"/>
        <v>3</v>
      </c>
      <c r="BJ211" s="48">
        <f t="shared" ca="1" si="156"/>
        <v>2</v>
      </c>
      <c r="BK211" s="48">
        <f t="shared" ca="1" si="156"/>
        <v>3</v>
      </c>
      <c r="BL211" s="48">
        <f t="shared" ca="1" si="156"/>
        <v>2</v>
      </c>
      <c r="BM211" s="48">
        <f t="shared" ca="1" si="156"/>
        <v>3</v>
      </c>
      <c r="BN211" s="48">
        <f t="shared" ca="1" si="156"/>
        <v>2</v>
      </c>
      <c r="BO211" s="48">
        <f t="shared" ca="1" si="156"/>
        <v>3</v>
      </c>
    </row>
    <row r="212" spans="1:67" x14ac:dyDescent="0.25">
      <c r="A212" s="48">
        <v>211</v>
      </c>
      <c r="B212" s="48">
        <f t="shared" ca="1" si="139"/>
        <v>14</v>
      </c>
      <c r="C212" s="48">
        <f ca="1">SUM($P212:S212)</f>
        <v>10</v>
      </c>
      <c r="D212" s="48">
        <f t="shared" ca="1" si="140"/>
        <v>20</v>
      </c>
      <c r="E212" s="48">
        <f t="shared" ca="1" si="141"/>
        <v>29</v>
      </c>
      <c r="F212" s="48">
        <f t="shared" ca="1" si="142"/>
        <v>38</v>
      </c>
      <c r="G212" s="48">
        <f t="shared" ca="1" si="143"/>
        <v>49</v>
      </c>
      <c r="H212" s="48">
        <f t="shared" ca="1" si="144"/>
        <v>58</v>
      </c>
      <c r="I212" s="48">
        <f t="shared" ca="1" si="145"/>
        <v>69</v>
      </c>
      <c r="J212" s="48">
        <f t="shared" ca="1" si="146"/>
        <v>79</v>
      </c>
      <c r="K212" s="48">
        <f t="shared" ca="1" si="147"/>
        <v>89</v>
      </c>
      <c r="L212" s="48">
        <f t="shared" ca="1" si="148"/>
        <v>97</v>
      </c>
      <c r="M212" s="48">
        <f t="shared" ca="1" si="149"/>
        <v>106</v>
      </c>
      <c r="N212" s="48">
        <f t="shared" ca="1" si="150"/>
        <v>117</v>
      </c>
      <c r="O212" s="48">
        <f t="shared" ca="1" si="151"/>
        <v>128</v>
      </c>
      <c r="P212" s="48">
        <f t="shared" ref="P212:Y221" ca="1" si="157">MAX(1,IF(SamplesOrEstimateFlag = "Data", INDEX(Samples,RANDBETWEEN(1, TotalCount), 0), RANDBETWEEN(ThroughputLowEstimate,ThroughputHighEstimate)) / RANDBETWEEN(StorySplitRateLowEstimate,StorySplitRateHighEstimate))</f>
        <v>2</v>
      </c>
      <c r="Q212" s="48">
        <f t="shared" ca="1" si="157"/>
        <v>3</v>
      </c>
      <c r="R212" s="48">
        <f t="shared" ca="1" si="157"/>
        <v>2</v>
      </c>
      <c r="S212" s="48">
        <f t="shared" ca="1" si="157"/>
        <v>3</v>
      </c>
      <c r="T212" s="48">
        <f t="shared" ca="1" si="157"/>
        <v>2</v>
      </c>
      <c r="U212" s="48">
        <f t="shared" ca="1" si="157"/>
        <v>2</v>
      </c>
      <c r="V212" s="48">
        <f t="shared" ca="1" si="157"/>
        <v>3</v>
      </c>
      <c r="W212" s="48">
        <f t="shared" ca="1" si="157"/>
        <v>3</v>
      </c>
      <c r="X212" s="48">
        <f t="shared" ca="1" si="157"/>
        <v>2</v>
      </c>
      <c r="Y212" s="48">
        <f t="shared" ca="1" si="157"/>
        <v>2</v>
      </c>
      <c r="Z212" s="48">
        <f t="shared" ref="Z212:AI221" ca="1" si="158">MAX(1,IF(SamplesOrEstimateFlag = "Data", INDEX(Samples,RANDBETWEEN(1, TotalCount), 0), RANDBETWEEN(ThroughputLowEstimate,ThroughputHighEstimate)) / RANDBETWEEN(StorySplitRateLowEstimate,StorySplitRateHighEstimate))</f>
        <v>2</v>
      </c>
      <c r="AA212" s="48">
        <f t="shared" ca="1" si="158"/>
        <v>3</v>
      </c>
      <c r="AB212" s="48">
        <f t="shared" ca="1" si="158"/>
        <v>3</v>
      </c>
      <c r="AC212" s="48">
        <f t="shared" ca="1" si="158"/>
        <v>2</v>
      </c>
      <c r="AD212" s="48">
        <f t="shared" ca="1" si="158"/>
        <v>2</v>
      </c>
      <c r="AE212" s="48">
        <f t="shared" ca="1" si="158"/>
        <v>2</v>
      </c>
      <c r="AF212" s="48">
        <f t="shared" ca="1" si="158"/>
        <v>3</v>
      </c>
      <c r="AG212" s="48">
        <f t="shared" ca="1" si="158"/>
        <v>3</v>
      </c>
      <c r="AH212" s="48">
        <f t="shared" ca="1" si="158"/>
        <v>2</v>
      </c>
      <c r="AI212" s="48">
        <f t="shared" ca="1" si="158"/>
        <v>3</v>
      </c>
      <c r="AJ212" s="48">
        <f t="shared" ref="AJ212:AS221" ca="1" si="159">MAX(1,IF(SamplesOrEstimateFlag = "Data", INDEX(Samples,RANDBETWEEN(1, TotalCount), 0), RANDBETWEEN(ThroughputLowEstimate,ThroughputHighEstimate)) / RANDBETWEEN(StorySplitRateLowEstimate,StorySplitRateHighEstimate))</f>
        <v>2</v>
      </c>
      <c r="AK212" s="48">
        <f t="shared" ca="1" si="159"/>
        <v>3</v>
      </c>
      <c r="AL212" s="48">
        <f t="shared" ca="1" si="159"/>
        <v>2</v>
      </c>
      <c r="AM212" s="48">
        <f t="shared" ca="1" si="159"/>
        <v>2</v>
      </c>
      <c r="AN212" s="48">
        <f t="shared" ca="1" si="159"/>
        <v>3</v>
      </c>
      <c r="AO212" s="48">
        <f t="shared" ca="1" si="159"/>
        <v>3</v>
      </c>
      <c r="AP212" s="48">
        <f t="shared" ca="1" si="159"/>
        <v>3</v>
      </c>
      <c r="AQ212" s="48">
        <f t="shared" ca="1" si="159"/>
        <v>2</v>
      </c>
      <c r="AR212" s="48">
        <f t="shared" ca="1" si="159"/>
        <v>3</v>
      </c>
      <c r="AS212" s="48">
        <f t="shared" ca="1" si="159"/>
        <v>2</v>
      </c>
      <c r="AT212" s="48">
        <f t="shared" ref="AT212:BC221" ca="1" si="160">MAX(1,IF(SamplesOrEstimateFlag = "Data", INDEX(Samples,RANDBETWEEN(1, TotalCount), 0), RANDBETWEEN(ThroughputLowEstimate,ThroughputHighEstimate)) / RANDBETWEEN(StorySplitRateLowEstimate,StorySplitRateHighEstimate))</f>
        <v>2</v>
      </c>
      <c r="AU212" s="48">
        <f t="shared" ca="1" si="160"/>
        <v>3</v>
      </c>
      <c r="AV212" s="48">
        <f t="shared" ca="1" si="160"/>
        <v>2</v>
      </c>
      <c r="AW212" s="48">
        <f t="shared" ca="1" si="160"/>
        <v>3</v>
      </c>
      <c r="AX212" s="48">
        <f t="shared" ca="1" si="160"/>
        <v>3</v>
      </c>
      <c r="AY212" s="48">
        <f t="shared" ca="1" si="160"/>
        <v>2</v>
      </c>
      <c r="AZ212" s="48">
        <f t="shared" ca="1" si="160"/>
        <v>2</v>
      </c>
      <c r="BA212" s="48">
        <f t="shared" ca="1" si="160"/>
        <v>2</v>
      </c>
      <c r="BB212" s="48">
        <f t="shared" ca="1" si="160"/>
        <v>2</v>
      </c>
      <c r="BC212" s="48">
        <f t="shared" ca="1" si="160"/>
        <v>2</v>
      </c>
      <c r="BD212" s="48">
        <f t="shared" ref="BD212:BO221" ca="1" si="161">MAX(1,IF(SamplesOrEstimateFlag = "Data", INDEX(Samples,RANDBETWEEN(1, TotalCount), 0), RANDBETWEEN(ThroughputLowEstimate,ThroughputHighEstimate)) / RANDBETWEEN(StorySplitRateLowEstimate,StorySplitRateHighEstimate))</f>
        <v>2</v>
      </c>
      <c r="BE212" s="48">
        <f t="shared" ca="1" si="161"/>
        <v>3</v>
      </c>
      <c r="BF212" s="48">
        <f t="shared" ca="1" si="161"/>
        <v>2</v>
      </c>
      <c r="BG212" s="48">
        <f t="shared" ca="1" si="161"/>
        <v>2</v>
      </c>
      <c r="BH212" s="48">
        <f t="shared" ca="1" si="161"/>
        <v>3</v>
      </c>
      <c r="BI212" s="48">
        <f t="shared" ca="1" si="161"/>
        <v>3</v>
      </c>
      <c r="BJ212" s="48">
        <f t="shared" ca="1" si="161"/>
        <v>3</v>
      </c>
      <c r="BK212" s="48">
        <f t="shared" ca="1" si="161"/>
        <v>2</v>
      </c>
      <c r="BL212" s="48">
        <f t="shared" ca="1" si="161"/>
        <v>3</v>
      </c>
      <c r="BM212" s="48">
        <f t="shared" ca="1" si="161"/>
        <v>3</v>
      </c>
      <c r="BN212" s="48">
        <f t="shared" ca="1" si="161"/>
        <v>3</v>
      </c>
      <c r="BO212" s="48">
        <f t="shared" ca="1" si="161"/>
        <v>2</v>
      </c>
    </row>
    <row r="213" spans="1:67" x14ac:dyDescent="0.25">
      <c r="A213" s="48">
        <v>212</v>
      </c>
      <c r="B213" s="48">
        <f t="shared" ca="1" si="139"/>
        <v>16</v>
      </c>
      <c r="C213" s="48">
        <f ca="1">SUM($P213:S213)</f>
        <v>11</v>
      </c>
      <c r="D213" s="48">
        <f t="shared" ca="1" si="140"/>
        <v>21</v>
      </c>
      <c r="E213" s="48">
        <f t="shared" ca="1" si="141"/>
        <v>31</v>
      </c>
      <c r="F213" s="48">
        <f t="shared" ca="1" si="142"/>
        <v>41</v>
      </c>
      <c r="G213" s="48">
        <f t="shared" ca="1" si="143"/>
        <v>49</v>
      </c>
      <c r="H213" s="48">
        <f t="shared" ca="1" si="144"/>
        <v>59</v>
      </c>
      <c r="I213" s="48">
        <f t="shared" ca="1" si="145"/>
        <v>71</v>
      </c>
      <c r="J213" s="48">
        <f t="shared" ca="1" si="146"/>
        <v>81</v>
      </c>
      <c r="K213" s="48">
        <f t="shared" ca="1" si="147"/>
        <v>89</v>
      </c>
      <c r="L213" s="48">
        <f t="shared" ca="1" si="148"/>
        <v>99</v>
      </c>
      <c r="M213" s="48">
        <f t="shared" ca="1" si="149"/>
        <v>109</v>
      </c>
      <c r="N213" s="48">
        <f t="shared" ca="1" si="150"/>
        <v>119</v>
      </c>
      <c r="O213" s="48">
        <f t="shared" ca="1" si="151"/>
        <v>129</v>
      </c>
      <c r="P213" s="48">
        <f t="shared" ca="1" si="157"/>
        <v>3</v>
      </c>
      <c r="Q213" s="48">
        <f t="shared" ca="1" si="157"/>
        <v>3</v>
      </c>
      <c r="R213" s="48">
        <f t="shared" ca="1" si="157"/>
        <v>3</v>
      </c>
      <c r="S213" s="48">
        <f t="shared" ca="1" si="157"/>
        <v>2</v>
      </c>
      <c r="T213" s="48">
        <f t="shared" ca="1" si="157"/>
        <v>3</v>
      </c>
      <c r="U213" s="48">
        <f t="shared" ca="1" si="157"/>
        <v>2</v>
      </c>
      <c r="V213" s="48">
        <f t="shared" ca="1" si="157"/>
        <v>2</v>
      </c>
      <c r="W213" s="48">
        <f t="shared" ca="1" si="157"/>
        <v>3</v>
      </c>
      <c r="X213" s="48">
        <f t="shared" ca="1" si="157"/>
        <v>2</v>
      </c>
      <c r="Y213" s="48">
        <f t="shared" ca="1" si="157"/>
        <v>3</v>
      </c>
      <c r="Z213" s="48">
        <f t="shared" ca="1" si="158"/>
        <v>2</v>
      </c>
      <c r="AA213" s="48">
        <f t="shared" ca="1" si="158"/>
        <v>3</v>
      </c>
      <c r="AB213" s="48">
        <f t="shared" ca="1" si="158"/>
        <v>2</v>
      </c>
      <c r="AC213" s="48">
        <f t="shared" ca="1" si="158"/>
        <v>3</v>
      </c>
      <c r="AD213" s="48">
        <f t="shared" ca="1" si="158"/>
        <v>2</v>
      </c>
      <c r="AE213" s="48">
        <f t="shared" ca="1" si="158"/>
        <v>3</v>
      </c>
      <c r="AF213" s="48">
        <f t="shared" ca="1" si="158"/>
        <v>2</v>
      </c>
      <c r="AG213" s="48">
        <f t="shared" ca="1" si="158"/>
        <v>2</v>
      </c>
      <c r="AH213" s="48">
        <f t="shared" ca="1" si="158"/>
        <v>2</v>
      </c>
      <c r="AI213" s="48">
        <f t="shared" ca="1" si="158"/>
        <v>2</v>
      </c>
      <c r="AJ213" s="48">
        <f t="shared" ca="1" si="159"/>
        <v>2</v>
      </c>
      <c r="AK213" s="48">
        <f t="shared" ca="1" si="159"/>
        <v>2</v>
      </c>
      <c r="AL213" s="48">
        <f t="shared" ca="1" si="159"/>
        <v>3</v>
      </c>
      <c r="AM213" s="48">
        <f t="shared" ca="1" si="159"/>
        <v>3</v>
      </c>
      <c r="AN213" s="48">
        <f t="shared" ca="1" si="159"/>
        <v>3</v>
      </c>
      <c r="AO213" s="48">
        <f t="shared" ca="1" si="159"/>
        <v>3</v>
      </c>
      <c r="AP213" s="48">
        <f t="shared" ca="1" si="159"/>
        <v>3</v>
      </c>
      <c r="AQ213" s="48">
        <f t="shared" ca="1" si="159"/>
        <v>3</v>
      </c>
      <c r="AR213" s="48">
        <f t="shared" ca="1" si="159"/>
        <v>2</v>
      </c>
      <c r="AS213" s="48">
        <f t="shared" ca="1" si="159"/>
        <v>3</v>
      </c>
      <c r="AT213" s="48">
        <f t="shared" ca="1" si="160"/>
        <v>3</v>
      </c>
      <c r="AU213" s="48">
        <f t="shared" ca="1" si="160"/>
        <v>2</v>
      </c>
      <c r="AV213" s="48">
        <f t="shared" ca="1" si="160"/>
        <v>2</v>
      </c>
      <c r="AW213" s="48">
        <f t="shared" ca="1" si="160"/>
        <v>2</v>
      </c>
      <c r="AX213" s="48">
        <f t="shared" ca="1" si="160"/>
        <v>2</v>
      </c>
      <c r="AY213" s="48">
        <f t="shared" ca="1" si="160"/>
        <v>2</v>
      </c>
      <c r="AZ213" s="48">
        <f t="shared" ca="1" si="160"/>
        <v>2</v>
      </c>
      <c r="BA213" s="48">
        <f t="shared" ca="1" si="160"/>
        <v>3</v>
      </c>
      <c r="BB213" s="48">
        <f t="shared" ca="1" si="160"/>
        <v>3</v>
      </c>
      <c r="BC213" s="48">
        <f t="shared" ca="1" si="160"/>
        <v>2</v>
      </c>
      <c r="BD213" s="48">
        <f t="shared" ca="1" si="161"/>
        <v>3</v>
      </c>
      <c r="BE213" s="48">
        <f t="shared" ca="1" si="161"/>
        <v>3</v>
      </c>
      <c r="BF213" s="48">
        <f t="shared" ca="1" si="161"/>
        <v>2</v>
      </c>
      <c r="BG213" s="48">
        <f t="shared" ca="1" si="161"/>
        <v>2</v>
      </c>
      <c r="BH213" s="48">
        <f t="shared" ca="1" si="161"/>
        <v>3</v>
      </c>
      <c r="BI213" s="48">
        <f t="shared" ca="1" si="161"/>
        <v>2</v>
      </c>
      <c r="BJ213" s="48">
        <f t="shared" ca="1" si="161"/>
        <v>2</v>
      </c>
      <c r="BK213" s="48">
        <f t="shared" ca="1" si="161"/>
        <v>3</v>
      </c>
      <c r="BL213" s="48">
        <f t="shared" ca="1" si="161"/>
        <v>3</v>
      </c>
      <c r="BM213" s="48">
        <f t="shared" ca="1" si="161"/>
        <v>3</v>
      </c>
      <c r="BN213" s="48">
        <f t="shared" ca="1" si="161"/>
        <v>2</v>
      </c>
      <c r="BO213" s="48">
        <f t="shared" ca="1" si="161"/>
        <v>2</v>
      </c>
    </row>
    <row r="214" spans="1:67" x14ac:dyDescent="0.25">
      <c r="A214" s="48">
        <v>213</v>
      </c>
      <c r="B214" s="48">
        <f t="shared" ca="1" si="139"/>
        <v>17</v>
      </c>
      <c r="C214" s="48">
        <f ca="1">SUM($P214:S214)</f>
        <v>11</v>
      </c>
      <c r="D214" s="48">
        <f t="shared" ca="1" si="140"/>
        <v>23</v>
      </c>
      <c r="E214" s="48">
        <f t="shared" ca="1" si="141"/>
        <v>31</v>
      </c>
      <c r="F214" s="48">
        <f t="shared" ca="1" si="142"/>
        <v>40</v>
      </c>
      <c r="G214" s="48">
        <f t="shared" ca="1" si="143"/>
        <v>50</v>
      </c>
      <c r="H214" s="48">
        <f t="shared" ca="1" si="144"/>
        <v>59</v>
      </c>
      <c r="I214" s="48">
        <f t="shared" ca="1" si="145"/>
        <v>69</v>
      </c>
      <c r="J214" s="48">
        <f t="shared" ca="1" si="146"/>
        <v>80</v>
      </c>
      <c r="K214" s="48">
        <f t="shared" ca="1" si="147"/>
        <v>91</v>
      </c>
      <c r="L214" s="48">
        <f t="shared" ca="1" si="148"/>
        <v>99</v>
      </c>
      <c r="M214" s="48">
        <f t="shared" ca="1" si="149"/>
        <v>109</v>
      </c>
      <c r="N214" s="48">
        <f t="shared" ca="1" si="150"/>
        <v>119</v>
      </c>
      <c r="O214" s="48">
        <f t="shared" ca="1" si="151"/>
        <v>128</v>
      </c>
      <c r="P214" s="48">
        <f t="shared" ca="1" si="157"/>
        <v>3</v>
      </c>
      <c r="Q214" s="48">
        <f t="shared" ca="1" si="157"/>
        <v>3</v>
      </c>
      <c r="R214" s="48">
        <f t="shared" ca="1" si="157"/>
        <v>2</v>
      </c>
      <c r="S214" s="48">
        <f t="shared" ca="1" si="157"/>
        <v>3</v>
      </c>
      <c r="T214" s="48">
        <f t="shared" ca="1" si="157"/>
        <v>3</v>
      </c>
      <c r="U214" s="48">
        <f t="shared" ca="1" si="157"/>
        <v>3</v>
      </c>
      <c r="V214" s="48">
        <f t="shared" ca="1" si="157"/>
        <v>3</v>
      </c>
      <c r="W214" s="48">
        <f t="shared" ca="1" si="157"/>
        <v>3</v>
      </c>
      <c r="X214" s="48">
        <f t="shared" ca="1" si="157"/>
        <v>2</v>
      </c>
      <c r="Y214" s="48">
        <f t="shared" ca="1" si="157"/>
        <v>2</v>
      </c>
      <c r="Z214" s="48">
        <f t="shared" ca="1" si="158"/>
        <v>2</v>
      </c>
      <c r="AA214" s="48">
        <f t="shared" ca="1" si="158"/>
        <v>2</v>
      </c>
      <c r="AB214" s="48">
        <f t="shared" ca="1" si="158"/>
        <v>2</v>
      </c>
      <c r="AC214" s="48">
        <f t="shared" ca="1" si="158"/>
        <v>3</v>
      </c>
      <c r="AD214" s="48">
        <f t="shared" ca="1" si="158"/>
        <v>2</v>
      </c>
      <c r="AE214" s="48">
        <f t="shared" ca="1" si="158"/>
        <v>2</v>
      </c>
      <c r="AF214" s="48">
        <f t="shared" ca="1" si="158"/>
        <v>3</v>
      </c>
      <c r="AG214" s="48">
        <f t="shared" ca="1" si="158"/>
        <v>3</v>
      </c>
      <c r="AH214" s="48">
        <f t="shared" ca="1" si="158"/>
        <v>2</v>
      </c>
      <c r="AI214" s="48">
        <f t="shared" ca="1" si="158"/>
        <v>2</v>
      </c>
      <c r="AJ214" s="48">
        <f t="shared" ca="1" si="159"/>
        <v>2</v>
      </c>
      <c r="AK214" s="48">
        <f t="shared" ca="1" si="159"/>
        <v>2</v>
      </c>
      <c r="AL214" s="48">
        <f t="shared" ca="1" si="159"/>
        <v>2</v>
      </c>
      <c r="AM214" s="48">
        <f t="shared" ca="1" si="159"/>
        <v>3</v>
      </c>
      <c r="AN214" s="48">
        <f t="shared" ca="1" si="159"/>
        <v>2</v>
      </c>
      <c r="AO214" s="48">
        <f t="shared" ca="1" si="159"/>
        <v>2</v>
      </c>
      <c r="AP214" s="48">
        <f t="shared" ca="1" si="159"/>
        <v>3</v>
      </c>
      <c r="AQ214" s="48">
        <f t="shared" ca="1" si="159"/>
        <v>3</v>
      </c>
      <c r="AR214" s="48">
        <f t="shared" ca="1" si="159"/>
        <v>3</v>
      </c>
      <c r="AS214" s="48">
        <f t="shared" ca="1" si="159"/>
        <v>3</v>
      </c>
      <c r="AT214" s="48">
        <f t="shared" ca="1" si="160"/>
        <v>2</v>
      </c>
      <c r="AU214" s="48">
        <f t="shared" ca="1" si="160"/>
        <v>3</v>
      </c>
      <c r="AV214" s="48">
        <f t="shared" ca="1" si="160"/>
        <v>2</v>
      </c>
      <c r="AW214" s="48">
        <f t="shared" ca="1" si="160"/>
        <v>3</v>
      </c>
      <c r="AX214" s="48">
        <f t="shared" ca="1" si="160"/>
        <v>3</v>
      </c>
      <c r="AY214" s="48">
        <f t="shared" ca="1" si="160"/>
        <v>3</v>
      </c>
      <c r="AZ214" s="48">
        <f t="shared" ca="1" si="160"/>
        <v>2</v>
      </c>
      <c r="BA214" s="48">
        <f t="shared" ca="1" si="160"/>
        <v>2</v>
      </c>
      <c r="BB214" s="48">
        <f t="shared" ca="1" si="160"/>
        <v>2</v>
      </c>
      <c r="BC214" s="48">
        <f t="shared" ca="1" si="160"/>
        <v>2</v>
      </c>
      <c r="BD214" s="48">
        <f t="shared" ca="1" si="161"/>
        <v>3</v>
      </c>
      <c r="BE214" s="48">
        <f t="shared" ca="1" si="161"/>
        <v>2</v>
      </c>
      <c r="BF214" s="48">
        <f t="shared" ca="1" si="161"/>
        <v>3</v>
      </c>
      <c r="BG214" s="48">
        <f t="shared" ca="1" si="161"/>
        <v>2</v>
      </c>
      <c r="BH214" s="48">
        <f t="shared" ca="1" si="161"/>
        <v>2</v>
      </c>
      <c r="BI214" s="48">
        <f t="shared" ca="1" si="161"/>
        <v>3</v>
      </c>
      <c r="BJ214" s="48">
        <f t="shared" ca="1" si="161"/>
        <v>3</v>
      </c>
      <c r="BK214" s="48">
        <f t="shared" ca="1" si="161"/>
        <v>2</v>
      </c>
      <c r="BL214" s="48">
        <f t="shared" ca="1" si="161"/>
        <v>2</v>
      </c>
      <c r="BM214" s="48">
        <f t="shared" ca="1" si="161"/>
        <v>2</v>
      </c>
      <c r="BN214" s="48">
        <f t="shared" ca="1" si="161"/>
        <v>3</v>
      </c>
      <c r="BO214" s="48">
        <f t="shared" ca="1" si="161"/>
        <v>2</v>
      </c>
    </row>
    <row r="215" spans="1:67" x14ac:dyDescent="0.25">
      <c r="A215" s="48">
        <v>214</v>
      </c>
      <c r="B215" s="48">
        <f t="shared" ca="1" si="139"/>
        <v>15</v>
      </c>
      <c r="C215" s="48">
        <f ca="1">SUM($P215:S215)</f>
        <v>10</v>
      </c>
      <c r="D215" s="48">
        <f t="shared" ca="1" si="140"/>
        <v>20</v>
      </c>
      <c r="E215" s="48">
        <f t="shared" ca="1" si="141"/>
        <v>28</v>
      </c>
      <c r="F215" s="48">
        <f t="shared" ca="1" si="142"/>
        <v>38</v>
      </c>
      <c r="G215" s="48">
        <f t="shared" ca="1" si="143"/>
        <v>48</v>
      </c>
      <c r="H215" s="48">
        <f t="shared" ca="1" si="144"/>
        <v>60</v>
      </c>
      <c r="I215" s="48">
        <f t="shared" ca="1" si="145"/>
        <v>71</v>
      </c>
      <c r="J215" s="48">
        <f t="shared" ca="1" si="146"/>
        <v>82</v>
      </c>
      <c r="K215" s="48">
        <f t="shared" ca="1" si="147"/>
        <v>93</v>
      </c>
      <c r="L215" s="48">
        <f t="shared" ca="1" si="148"/>
        <v>104</v>
      </c>
      <c r="M215" s="48">
        <f t="shared" ca="1" si="149"/>
        <v>114</v>
      </c>
      <c r="N215" s="48">
        <f t="shared" ca="1" si="150"/>
        <v>123</v>
      </c>
      <c r="O215" s="48">
        <f t="shared" ca="1" si="151"/>
        <v>132</v>
      </c>
      <c r="P215" s="48">
        <f t="shared" ca="1" si="157"/>
        <v>2</v>
      </c>
      <c r="Q215" s="48">
        <f t="shared" ca="1" si="157"/>
        <v>3</v>
      </c>
      <c r="R215" s="48">
        <f t="shared" ca="1" si="157"/>
        <v>2</v>
      </c>
      <c r="S215" s="48">
        <f t="shared" ca="1" si="157"/>
        <v>3</v>
      </c>
      <c r="T215" s="48">
        <f t="shared" ca="1" si="157"/>
        <v>2</v>
      </c>
      <c r="U215" s="48">
        <f t="shared" ca="1" si="157"/>
        <v>3</v>
      </c>
      <c r="V215" s="48">
        <f t="shared" ca="1" si="157"/>
        <v>2</v>
      </c>
      <c r="W215" s="48">
        <f t="shared" ca="1" si="157"/>
        <v>3</v>
      </c>
      <c r="X215" s="48">
        <f t="shared" ca="1" si="157"/>
        <v>2</v>
      </c>
      <c r="Y215" s="48">
        <f t="shared" ca="1" si="157"/>
        <v>2</v>
      </c>
      <c r="Z215" s="48">
        <f t="shared" ca="1" si="158"/>
        <v>2</v>
      </c>
      <c r="AA215" s="48">
        <f t="shared" ca="1" si="158"/>
        <v>2</v>
      </c>
      <c r="AB215" s="48">
        <f t="shared" ca="1" si="158"/>
        <v>2</v>
      </c>
      <c r="AC215" s="48">
        <f t="shared" ca="1" si="158"/>
        <v>3</v>
      </c>
      <c r="AD215" s="48">
        <f t="shared" ca="1" si="158"/>
        <v>2</v>
      </c>
      <c r="AE215" s="48">
        <f t="shared" ca="1" si="158"/>
        <v>3</v>
      </c>
      <c r="AF215" s="48">
        <f t="shared" ca="1" si="158"/>
        <v>2</v>
      </c>
      <c r="AG215" s="48">
        <f t="shared" ca="1" si="158"/>
        <v>3</v>
      </c>
      <c r="AH215" s="48">
        <f t="shared" ca="1" si="158"/>
        <v>2</v>
      </c>
      <c r="AI215" s="48">
        <f t="shared" ca="1" si="158"/>
        <v>3</v>
      </c>
      <c r="AJ215" s="48">
        <f t="shared" ca="1" si="159"/>
        <v>3</v>
      </c>
      <c r="AK215" s="48">
        <f t="shared" ca="1" si="159"/>
        <v>3</v>
      </c>
      <c r="AL215" s="48">
        <f t="shared" ca="1" si="159"/>
        <v>3</v>
      </c>
      <c r="AM215" s="48">
        <f t="shared" ca="1" si="159"/>
        <v>3</v>
      </c>
      <c r="AN215" s="48">
        <f t="shared" ca="1" si="159"/>
        <v>3</v>
      </c>
      <c r="AO215" s="48">
        <f t="shared" ca="1" si="159"/>
        <v>3</v>
      </c>
      <c r="AP215" s="48">
        <f t="shared" ca="1" si="159"/>
        <v>3</v>
      </c>
      <c r="AQ215" s="48">
        <f t="shared" ca="1" si="159"/>
        <v>2</v>
      </c>
      <c r="AR215" s="48">
        <f t="shared" ca="1" si="159"/>
        <v>2</v>
      </c>
      <c r="AS215" s="48">
        <f t="shared" ca="1" si="159"/>
        <v>3</v>
      </c>
      <c r="AT215" s="48">
        <f t="shared" ca="1" si="160"/>
        <v>3</v>
      </c>
      <c r="AU215" s="48">
        <f t="shared" ca="1" si="160"/>
        <v>3</v>
      </c>
      <c r="AV215" s="48">
        <f t="shared" ca="1" si="160"/>
        <v>3</v>
      </c>
      <c r="AW215" s="48">
        <f t="shared" ca="1" si="160"/>
        <v>3</v>
      </c>
      <c r="AX215" s="48">
        <f t="shared" ca="1" si="160"/>
        <v>2</v>
      </c>
      <c r="AY215" s="48">
        <f t="shared" ca="1" si="160"/>
        <v>3</v>
      </c>
      <c r="AZ215" s="48">
        <f t="shared" ca="1" si="160"/>
        <v>3</v>
      </c>
      <c r="BA215" s="48">
        <f t="shared" ca="1" si="160"/>
        <v>2</v>
      </c>
      <c r="BB215" s="48">
        <f t="shared" ca="1" si="160"/>
        <v>3</v>
      </c>
      <c r="BC215" s="48">
        <f t="shared" ca="1" si="160"/>
        <v>3</v>
      </c>
      <c r="BD215" s="48">
        <f t="shared" ca="1" si="161"/>
        <v>2</v>
      </c>
      <c r="BE215" s="48">
        <f t="shared" ca="1" si="161"/>
        <v>3</v>
      </c>
      <c r="BF215" s="48">
        <f t="shared" ca="1" si="161"/>
        <v>3</v>
      </c>
      <c r="BG215" s="48">
        <f t="shared" ca="1" si="161"/>
        <v>2</v>
      </c>
      <c r="BH215" s="48">
        <f t="shared" ca="1" si="161"/>
        <v>2</v>
      </c>
      <c r="BI215" s="48">
        <f t="shared" ca="1" si="161"/>
        <v>3</v>
      </c>
      <c r="BJ215" s="48">
        <f t="shared" ca="1" si="161"/>
        <v>2</v>
      </c>
      <c r="BK215" s="48">
        <f t="shared" ca="1" si="161"/>
        <v>2</v>
      </c>
      <c r="BL215" s="48">
        <f t="shared" ca="1" si="161"/>
        <v>3</v>
      </c>
      <c r="BM215" s="48">
        <f t="shared" ca="1" si="161"/>
        <v>2</v>
      </c>
      <c r="BN215" s="48">
        <f t="shared" ca="1" si="161"/>
        <v>2</v>
      </c>
      <c r="BO215" s="48">
        <f t="shared" ca="1" si="161"/>
        <v>2</v>
      </c>
    </row>
    <row r="216" spans="1:67" x14ac:dyDescent="0.25">
      <c r="A216" s="48">
        <v>215</v>
      </c>
      <c r="B216" s="48">
        <f t="shared" ca="1" si="139"/>
        <v>14</v>
      </c>
      <c r="C216" s="48">
        <f ca="1">SUM($P216:S216)</f>
        <v>9</v>
      </c>
      <c r="D216" s="48">
        <f t="shared" ca="1" si="140"/>
        <v>19</v>
      </c>
      <c r="E216" s="48">
        <f t="shared" ca="1" si="141"/>
        <v>30</v>
      </c>
      <c r="F216" s="48">
        <f t="shared" ca="1" si="142"/>
        <v>39</v>
      </c>
      <c r="G216" s="48">
        <f t="shared" ca="1" si="143"/>
        <v>48</v>
      </c>
      <c r="H216" s="48">
        <f t="shared" ca="1" si="144"/>
        <v>57</v>
      </c>
      <c r="I216" s="48">
        <f t="shared" ca="1" si="145"/>
        <v>69</v>
      </c>
      <c r="J216" s="48">
        <f t="shared" ca="1" si="146"/>
        <v>79</v>
      </c>
      <c r="K216" s="48">
        <f t="shared" ca="1" si="147"/>
        <v>89</v>
      </c>
      <c r="L216" s="48">
        <f t="shared" ca="1" si="148"/>
        <v>100</v>
      </c>
      <c r="M216" s="48">
        <f t="shared" ca="1" si="149"/>
        <v>110</v>
      </c>
      <c r="N216" s="48">
        <f t="shared" ca="1" si="150"/>
        <v>121</v>
      </c>
      <c r="O216" s="48">
        <f t="shared" ca="1" si="151"/>
        <v>133</v>
      </c>
      <c r="P216" s="48">
        <f t="shared" ca="1" si="157"/>
        <v>2</v>
      </c>
      <c r="Q216" s="48">
        <f t="shared" ca="1" si="157"/>
        <v>2</v>
      </c>
      <c r="R216" s="48">
        <f t="shared" ca="1" si="157"/>
        <v>3</v>
      </c>
      <c r="S216" s="48">
        <f t="shared" ca="1" si="157"/>
        <v>2</v>
      </c>
      <c r="T216" s="48">
        <f t="shared" ca="1" si="157"/>
        <v>3</v>
      </c>
      <c r="U216" s="48">
        <f t="shared" ca="1" si="157"/>
        <v>2</v>
      </c>
      <c r="V216" s="48">
        <f t="shared" ca="1" si="157"/>
        <v>2</v>
      </c>
      <c r="W216" s="48">
        <f t="shared" ca="1" si="157"/>
        <v>3</v>
      </c>
      <c r="X216" s="48">
        <f t="shared" ca="1" si="157"/>
        <v>3</v>
      </c>
      <c r="Y216" s="48">
        <f t="shared" ca="1" si="157"/>
        <v>3</v>
      </c>
      <c r="Z216" s="48">
        <f t="shared" ca="1" si="158"/>
        <v>2</v>
      </c>
      <c r="AA216" s="48">
        <f t="shared" ca="1" si="158"/>
        <v>3</v>
      </c>
      <c r="AB216" s="48">
        <f t="shared" ca="1" si="158"/>
        <v>2</v>
      </c>
      <c r="AC216" s="48">
        <f t="shared" ca="1" si="158"/>
        <v>3</v>
      </c>
      <c r="AD216" s="48">
        <f t="shared" ca="1" si="158"/>
        <v>2</v>
      </c>
      <c r="AE216" s="48">
        <f t="shared" ca="1" si="158"/>
        <v>2</v>
      </c>
      <c r="AF216" s="48">
        <f t="shared" ca="1" si="158"/>
        <v>2</v>
      </c>
      <c r="AG216" s="48">
        <f t="shared" ca="1" si="158"/>
        <v>2</v>
      </c>
      <c r="AH216" s="48">
        <f t="shared" ca="1" si="158"/>
        <v>3</v>
      </c>
      <c r="AI216" s="48">
        <f t="shared" ca="1" si="158"/>
        <v>2</v>
      </c>
      <c r="AJ216" s="48">
        <f t="shared" ca="1" si="159"/>
        <v>2</v>
      </c>
      <c r="AK216" s="48">
        <f t="shared" ca="1" si="159"/>
        <v>2</v>
      </c>
      <c r="AL216" s="48">
        <f t="shared" ca="1" si="159"/>
        <v>2</v>
      </c>
      <c r="AM216" s="48">
        <f t="shared" ca="1" si="159"/>
        <v>3</v>
      </c>
      <c r="AN216" s="48">
        <f t="shared" ca="1" si="159"/>
        <v>3</v>
      </c>
      <c r="AO216" s="48">
        <f t="shared" ca="1" si="159"/>
        <v>3</v>
      </c>
      <c r="AP216" s="48">
        <f t="shared" ca="1" si="159"/>
        <v>3</v>
      </c>
      <c r="AQ216" s="48">
        <f t="shared" ca="1" si="159"/>
        <v>3</v>
      </c>
      <c r="AR216" s="48">
        <f t="shared" ca="1" si="159"/>
        <v>2</v>
      </c>
      <c r="AS216" s="48">
        <f t="shared" ca="1" si="159"/>
        <v>3</v>
      </c>
      <c r="AT216" s="48">
        <f t="shared" ca="1" si="160"/>
        <v>2</v>
      </c>
      <c r="AU216" s="48">
        <f t="shared" ca="1" si="160"/>
        <v>3</v>
      </c>
      <c r="AV216" s="48">
        <f t="shared" ca="1" si="160"/>
        <v>3</v>
      </c>
      <c r="AW216" s="48">
        <f t="shared" ca="1" si="160"/>
        <v>3</v>
      </c>
      <c r="AX216" s="48">
        <f t="shared" ca="1" si="160"/>
        <v>2</v>
      </c>
      <c r="AY216" s="48">
        <f t="shared" ca="1" si="160"/>
        <v>2</v>
      </c>
      <c r="AZ216" s="48">
        <f t="shared" ca="1" si="160"/>
        <v>3</v>
      </c>
      <c r="BA216" s="48">
        <f t="shared" ca="1" si="160"/>
        <v>3</v>
      </c>
      <c r="BB216" s="48">
        <f t="shared" ca="1" si="160"/>
        <v>2</v>
      </c>
      <c r="BC216" s="48">
        <f t="shared" ca="1" si="160"/>
        <v>3</v>
      </c>
      <c r="BD216" s="48">
        <f t="shared" ca="1" si="161"/>
        <v>2</v>
      </c>
      <c r="BE216" s="48">
        <f t="shared" ca="1" si="161"/>
        <v>3</v>
      </c>
      <c r="BF216" s="48">
        <f t="shared" ca="1" si="161"/>
        <v>2</v>
      </c>
      <c r="BG216" s="48">
        <f t="shared" ca="1" si="161"/>
        <v>3</v>
      </c>
      <c r="BH216" s="48">
        <f t="shared" ca="1" si="161"/>
        <v>3</v>
      </c>
      <c r="BI216" s="48">
        <f t="shared" ca="1" si="161"/>
        <v>2</v>
      </c>
      <c r="BJ216" s="48">
        <f t="shared" ca="1" si="161"/>
        <v>3</v>
      </c>
      <c r="BK216" s="48">
        <f t="shared" ca="1" si="161"/>
        <v>3</v>
      </c>
      <c r="BL216" s="48">
        <f t="shared" ca="1" si="161"/>
        <v>3</v>
      </c>
      <c r="BM216" s="48">
        <f t="shared" ca="1" si="161"/>
        <v>3</v>
      </c>
      <c r="BN216" s="48">
        <f t="shared" ca="1" si="161"/>
        <v>3</v>
      </c>
      <c r="BO216" s="48">
        <f t="shared" ca="1" si="161"/>
        <v>3</v>
      </c>
    </row>
    <row r="217" spans="1:67" x14ac:dyDescent="0.25">
      <c r="A217" s="48">
        <v>216</v>
      </c>
      <c r="B217" s="48">
        <f t="shared" ca="1" si="139"/>
        <v>16</v>
      </c>
      <c r="C217" s="48">
        <f ca="1">SUM($P217:S217)</f>
        <v>10</v>
      </c>
      <c r="D217" s="48">
        <f t="shared" ca="1" si="140"/>
        <v>20</v>
      </c>
      <c r="E217" s="48">
        <f t="shared" ca="1" si="141"/>
        <v>30</v>
      </c>
      <c r="F217" s="48">
        <f t="shared" ca="1" si="142"/>
        <v>42</v>
      </c>
      <c r="G217" s="48">
        <f t="shared" ca="1" si="143"/>
        <v>52</v>
      </c>
      <c r="H217" s="48">
        <f t="shared" ca="1" si="144"/>
        <v>64</v>
      </c>
      <c r="I217" s="48">
        <f t="shared" ca="1" si="145"/>
        <v>75</v>
      </c>
      <c r="J217" s="48">
        <f t="shared" ca="1" si="146"/>
        <v>86</v>
      </c>
      <c r="K217" s="48">
        <f t="shared" ca="1" si="147"/>
        <v>96</v>
      </c>
      <c r="L217" s="48">
        <f t="shared" ca="1" si="148"/>
        <v>106</v>
      </c>
      <c r="M217" s="48">
        <f t="shared" ca="1" si="149"/>
        <v>114</v>
      </c>
      <c r="N217" s="48">
        <f t="shared" ca="1" si="150"/>
        <v>125</v>
      </c>
      <c r="O217" s="48">
        <f t="shared" ca="1" si="151"/>
        <v>134</v>
      </c>
      <c r="P217" s="48">
        <f t="shared" ca="1" si="157"/>
        <v>3</v>
      </c>
      <c r="Q217" s="48">
        <f t="shared" ca="1" si="157"/>
        <v>2</v>
      </c>
      <c r="R217" s="48">
        <f t="shared" ca="1" si="157"/>
        <v>2</v>
      </c>
      <c r="S217" s="48">
        <f t="shared" ca="1" si="157"/>
        <v>3</v>
      </c>
      <c r="T217" s="48">
        <f t="shared" ca="1" si="157"/>
        <v>3</v>
      </c>
      <c r="U217" s="48">
        <f t="shared" ca="1" si="157"/>
        <v>3</v>
      </c>
      <c r="V217" s="48">
        <f t="shared" ca="1" si="157"/>
        <v>2</v>
      </c>
      <c r="W217" s="48">
        <f t="shared" ca="1" si="157"/>
        <v>2</v>
      </c>
      <c r="X217" s="48">
        <f t="shared" ca="1" si="157"/>
        <v>2</v>
      </c>
      <c r="Y217" s="48">
        <f t="shared" ca="1" si="157"/>
        <v>3</v>
      </c>
      <c r="Z217" s="48">
        <f t="shared" ca="1" si="158"/>
        <v>3</v>
      </c>
      <c r="AA217" s="48">
        <f t="shared" ca="1" si="158"/>
        <v>2</v>
      </c>
      <c r="AB217" s="48">
        <f t="shared" ca="1" si="158"/>
        <v>3</v>
      </c>
      <c r="AC217" s="48">
        <f t="shared" ca="1" si="158"/>
        <v>3</v>
      </c>
      <c r="AD217" s="48">
        <f t="shared" ca="1" si="158"/>
        <v>3</v>
      </c>
      <c r="AE217" s="48">
        <f t="shared" ca="1" si="158"/>
        <v>3</v>
      </c>
      <c r="AF217" s="48">
        <f t="shared" ca="1" si="158"/>
        <v>3</v>
      </c>
      <c r="AG217" s="48">
        <f t="shared" ca="1" si="158"/>
        <v>2</v>
      </c>
      <c r="AH217" s="48">
        <f t="shared" ca="1" si="158"/>
        <v>3</v>
      </c>
      <c r="AI217" s="48">
        <f t="shared" ca="1" si="158"/>
        <v>2</v>
      </c>
      <c r="AJ217" s="48">
        <f t="shared" ca="1" si="159"/>
        <v>3</v>
      </c>
      <c r="AK217" s="48">
        <f t="shared" ca="1" si="159"/>
        <v>3</v>
      </c>
      <c r="AL217" s="48">
        <f t="shared" ca="1" si="159"/>
        <v>3</v>
      </c>
      <c r="AM217" s="48">
        <f t="shared" ca="1" si="159"/>
        <v>3</v>
      </c>
      <c r="AN217" s="48">
        <f t="shared" ca="1" si="159"/>
        <v>3</v>
      </c>
      <c r="AO217" s="48">
        <f t="shared" ca="1" si="159"/>
        <v>3</v>
      </c>
      <c r="AP217" s="48">
        <f t="shared" ca="1" si="159"/>
        <v>2</v>
      </c>
      <c r="AQ217" s="48">
        <f t="shared" ca="1" si="159"/>
        <v>3</v>
      </c>
      <c r="AR217" s="48">
        <f t="shared" ca="1" si="159"/>
        <v>3</v>
      </c>
      <c r="AS217" s="48">
        <f t="shared" ca="1" si="159"/>
        <v>3</v>
      </c>
      <c r="AT217" s="48">
        <f t="shared" ca="1" si="160"/>
        <v>3</v>
      </c>
      <c r="AU217" s="48">
        <f t="shared" ca="1" si="160"/>
        <v>2</v>
      </c>
      <c r="AV217" s="48">
        <f t="shared" ca="1" si="160"/>
        <v>3</v>
      </c>
      <c r="AW217" s="48">
        <f t="shared" ca="1" si="160"/>
        <v>3</v>
      </c>
      <c r="AX217" s="48">
        <f t="shared" ca="1" si="160"/>
        <v>2</v>
      </c>
      <c r="AY217" s="48">
        <f t="shared" ca="1" si="160"/>
        <v>2</v>
      </c>
      <c r="AZ217" s="48">
        <f t="shared" ca="1" si="160"/>
        <v>3</v>
      </c>
      <c r="BA217" s="48">
        <f t="shared" ca="1" si="160"/>
        <v>2</v>
      </c>
      <c r="BB217" s="48">
        <f t="shared" ca="1" si="160"/>
        <v>2</v>
      </c>
      <c r="BC217" s="48">
        <f t="shared" ca="1" si="160"/>
        <v>3</v>
      </c>
      <c r="BD217" s="48">
        <f t="shared" ca="1" si="161"/>
        <v>2</v>
      </c>
      <c r="BE217" s="48">
        <f t="shared" ca="1" si="161"/>
        <v>2</v>
      </c>
      <c r="BF217" s="48">
        <f t="shared" ca="1" si="161"/>
        <v>2</v>
      </c>
      <c r="BG217" s="48">
        <f t="shared" ca="1" si="161"/>
        <v>2</v>
      </c>
      <c r="BH217" s="48">
        <f t="shared" ca="1" si="161"/>
        <v>3</v>
      </c>
      <c r="BI217" s="48">
        <f t="shared" ca="1" si="161"/>
        <v>2</v>
      </c>
      <c r="BJ217" s="48">
        <f t="shared" ca="1" si="161"/>
        <v>3</v>
      </c>
      <c r="BK217" s="48">
        <f t="shared" ca="1" si="161"/>
        <v>3</v>
      </c>
      <c r="BL217" s="48">
        <f t="shared" ca="1" si="161"/>
        <v>3</v>
      </c>
      <c r="BM217" s="48">
        <f t="shared" ca="1" si="161"/>
        <v>2</v>
      </c>
      <c r="BN217" s="48">
        <f t="shared" ca="1" si="161"/>
        <v>2</v>
      </c>
      <c r="BO217" s="48">
        <f t="shared" ca="1" si="161"/>
        <v>2</v>
      </c>
    </row>
    <row r="218" spans="1:67" x14ac:dyDescent="0.25">
      <c r="A218" s="48">
        <v>217</v>
      </c>
      <c r="B218" s="48">
        <f t="shared" ca="1" si="139"/>
        <v>16</v>
      </c>
      <c r="C218" s="48">
        <f ca="1">SUM($P218:S218)</f>
        <v>10</v>
      </c>
      <c r="D218" s="48">
        <f t="shared" ca="1" si="140"/>
        <v>21</v>
      </c>
      <c r="E218" s="48">
        <f t="shared" ca="1" si="141"/>
        <v>29</v>
      </c>
      <c r="F218" s="48">
        <f t="shared" ca="1" si="142"/>
        <v>40</v>
      </c>
      <c r="G218" s="48">
        <f t="shared" ca="1" si="143"/>
        <v>51</v>
      </c>
      <c r="H218" s="48">
        <f t="shared" ca="1" si="144"/>
        <v>62</v>
      </c>
      <c r="I218" s="48">
        <f t="shared" ca="1" si="145"/>
        <v>71</v>
      </c>
      <c r="J218" s="48">
        <f t="shared" ca="1" si="146"/>
        <v>82</v>
      </c>
      <c r="K218" s="48">
        <f t="shared" ca="1" si="147"/>
        <v>92</v>
      </c>
      <c r="L218" s="48">
        <f t="shared" ca="1" si="148"/>
        <v>103</v>
      </c>
      <c r="M218" s="48">
        <f t="shared" ca="1" si="149"/>
        <v>112</v>
      </c>
      <c r="N218" s="48">
        <f t="shared" ca="1" si="150"/>
        <v>124</v>
      </c>
      <c r="O218" s="48">
        <f t="shared" ca="1" si="151"/>
        <v>133</v>
      </c>
      <c r="P218" s="48">
        <f t="shared" ca="1" si="157"/>
        <v>3</v>
      </c>
      <c r="Q218" s="48">
        <f t="shared" ca="1" si="157"/>
        <v>3</v>
      </c>
      <c r="R218" s="48">
        <f t="shared" ca="1" si="157"/>
        <v>2</v>
      </c>
      <c r="S218" s="48">
        <f t="shared" ca="1" si="157"/>
        <v>2</v>
      </c>
      <c r="T218" s="48">
        <f t="shared" ca="1" si="157"/>
        <v>3</v>
      </c>
      <c r="U218" s="48">
        <f t="shared" ca="1" si="157"/>
        <v>3</v>
      </c>
      <c r="V218" s="48">
        <f t="shared" ca="1" si="157"/>
        <v>3</v>
      </c>
      <c r="W218" s="48">
        <f t="shared" ca="1" si="157"/>
        <v>2</v>
      </c>
      <c r="X218" s="48">
        <f t="shared" ca="1" si="157"/>
        <v>2</v>
      </c>
      <c r="Y218" s="48">
        <f t="shared" ca="1" si="157"/>
        <v>2</v>
      </c>
      <c r="Z218" s="48">
        <f t="shared" ca="1" si="158"/>
        <v>2</v>
      </c>
      <c r="AA218" s="48">
        <f t="shared" ca="1" si="158"/>
        <v>2</v>
      </c>
      <c r="AB218" s="48">
        <f t="shared" ca="1" si="158"/>
        <v>3</v>
      </c>
      <c r="AC218" s="48">
        <f t="shared" ca="1" si="158"/>
        <v>2</v>
      </c>
      <c r="AD218" s="48">
        <f t="shared" ca="1" si="158"/>
        <v>3</v>
      </c>
      <c r="AE218" s="48">
        <f t="shared" ca="1" si="158"/>
        <v>3</v>
      </c>
      <c r="AF218" s="48">
        <f t="shared" ca="1" si="158"/>
        <v>3</v>
      </c>
      <c r="AG218" s="48">
        <f t="shared" ca="1" si="158"/>
        <v>3</v>
      </c>
      <c r="AH218" s="48">
        <f t="shared" ca="1" si="158"/>
        <v>2</v>
      </c>
      <c r="AI218" s="48">
        <f t="shared" ca="1" si="158"/>
        <v>3</v>
      </c>
      <c r="AJ218" s="48">
        <f t="shared" ca="1" si="159"/>
        <v>2</v>
      </c>
      <c r="AK218" s="48">
        <f t="shared" ca="1" si="159"/>
        <v>3</v>
      </c>
      <c r="AL218" s="48">
        <f t="shared" ca="1" si="159"/>
        <v>3</v>
      </c>
      <c r="AM218" s="48">
        <f t="shared" ca="1" si="159"/>
        <v>3</v>
      </c>
      <c r="AN218" s="48">
        <f t="shared" ca="1" si="159"/>
        <v>2</v>
      </c>
      <c r="AO218" s="48">
        <f t="shared" ca="1" si="159"/>
        <v>3</v>
      </c>
      <c r="AP218" s="48">
        <f t="shared" ca="1" si="159"/>
        <v>2</v>
      </c>
      <c r="AQ218" s="48">
        <f t="shared" ca="1" si="159"/>
        <v>2</v>
      </c>
      <c r="AR218" s="48">
        <f t="shared" ca="1" si="159"/>
        <v>3</v>
      </c>
      <c r="AS218" s="48">
        <f t="shared" ca="1" si="159"/>
        <v>2</v>
      </c>
      <c r="AT218" s="48">
        <f t="shared" ca="1" si="160"/>
        <v>3</v>
      </c>
      <c r="AU218" s="48">
        <f t="shared" ca="1" si="160"/>
        <v>3</v>
      </c>
      <c r="AV218" s="48">
        <f t="shared" ca="1" si="160"/>
        <v>3</v>
      </c>
      <c r="AW218" s="48">
        <f t="shared" ca="1" si="160"/>
        <v>2</v>
      </c>
      <c r="AX218" s="48">
        <f t="shared" ca="1" si="160"/>
        <v>2</v>
      </c>
      <c r="AY218" s="48">
        <f t="shared" ca="1" si="160"/>
        <v>3</v>
      </c>
      <c r="AZ218" s="48">
        <f t="shared" ca="1" si="160"/>
        <v>2</v>
      </c>
      <c r="BA218" s="48">
        <f t="shared" ca="1" si="160"/>
        <v>3</v>
      </c>
      <c r="BB218" s="48">
        <f t="shared" ca="1" si="160"/>
        <v>3</v>
      </c>
      <c r="BC218" s="48">
        <f t="shared" ca="1" si="160"/>
        <v>3</v>
      </c>
      <c r="BD218" s="48">
        <f t="shared" ca="1" si="161"/>
        <v>2</v>
      </c>
      <c r="BE218" s="48">
        <f t="shared" ca="1" si="161"/>
        <v>2</v>
      </c>
      <c r="BF218" s="48">
        <f t="shared" ca="1" si="161"/>
        <v>3</v>
      </c>
      <c r="BG218" s="48">
        <f t="shared" ca="1" si="161"/>
        <v>2</v>
      </c>
      <c r="BH218" s="48">
        <f t="shared" ca="1" si="161"/>
        <v>3</v>
      </c>
      <c r="BI218" s="48">
        <f t="shared" ca="1" si="161"/>
        <v>3</v>
      </c>
      <c r="BJ218" s="48">
        <f t="shared" ca="1" si="161"/>
        <v>3</v>
      </c>
      <c r="BK218" s="48">
        <f t="shared" ca="1" si="161"/>
        <v>3</v>
      </c>
      <c r="BL218" s="48">
        <f t="shared" ca="1" si="161"/>
        <v>2</v>
      </c>
      <c r="BM218" s="48">
        <f t="shared" ca="1" si="161"/>
        <v>2</v>
      </c>
      <c r="BN218" s="48">
        <f t="shared" ca="1" si="161"/>
        <v>3</v>
      </c>
      <c r="BO218" s="48">
        <f t="shared" ca="1" si="161"/>
        <v>2</v>
      </c>
    </row>
    <row r="219" spans="1:67" x14ac:dyDescent="0.25">
      <c r="A219" s="48">
        <v>218</v>
      </c>
      <c r="B219" s="48">
        <f t="shared" ca="1" si="139"/>
        <v>16</v>
      </c>
      <c r="C219" s="48">
        <f ca="1">SUM($P219:S219)</f>
        <v>11</v>
      </c>
      <c r="D219" s="48">
        <f t="shared" ca="1" si="140"/>
        <v>20</v>
      </c>
      <c r="E219" s="48">
        <f t="shared" ca="1" si="141"/>
        <v>28</v>
      </c>
      <c r="F219" s="48">
        <f t="shared" ca="1" si="142"/>
        <v>38</v>
      </c>
      <c r="G219" s="48">
        <f t="shared" ca="1" si="143"/>
        <v>49</v>
      </c>
      <c r="H219" s="48">
        <f t="shared" ca="1" si="144"/>
        <v>60</v>
      </c>
      <c r="I219" s="48">
        <f t="shared" ca="1" si="145"/>
        <v>72</v>
      </c>
      <c r="J219" s="48">
        <f t="shared" ca="1" si="146"/>
        <v>83</v>
      </c>
      <c r="K219" s="48">
        <f t="shared" ca="1" si="147"/>
        <v>92</v>
      </c>
      <c r="L219" s="48">
        <f t="shared" ca="1" si="148"/>
        <v>102</v>
      </c>
      <c r="M219" s="48">
        <f t="shared" ca="1" si="149"/>
        <v>112</v>
      </c>
      <c r="N219" s="48">
        <f t="shared" ca="1" si="150"/>
        <v>122</v>
      </c>
      <c r="O219" s="48">
        <f t="shared" ca="1" si="151"/>
        <v>133</v>
      </c>
      <c r="P219" s="48">
        <f t="shared" ca="1" si="157"/>
        <v>2</v>
      </c>
      <c r="Q219" s="48">
        <f t="shared" ca="1" si="157"/>
        <v>3</v>
      </c>
      <c r="R219" s="48">
        <f t="shared" ca="1" si="157"/>
        <v>3</v>
      </c>
      <c r="S219" s="48">
        <f t="shared" ca="1" si="157"/>
        <v>3</v>
      </c>
      <c r="T219" s="48">
        <f t="shared" ca="1" si="157"/>
        <v>3</v>
      </c>
      <c r="U219" s="48">
        <f t="shared" ca="1" si="157"/>
        <v>2</v>
      </c>
      <c r="V219" s="48">
        <f t="shared" ca="1" si="157"/>
        <v>2</v>
      </c>
      <c r="W219" s="48">
        <f t="shared" ca="1" si="157"/>
        <v>2</v>
      </c>
      <c r="X219" s="48">
        <f t="shared" ca="1" si="157"/>
        <v>2</v>
      </c>
      <c r="Y219" s="48">
        <f t="shared" ca="1" si="157"/>
        <v>2</v>
      </c>
      <c r="Z219" s="48">
        <f t="shared" ca="1" si="158"/>
        <v>2</v>
      </c>
      <c r="AA219" s="48">
        <f t="shared" ca="1" si="158"/>
        <v>2</v>
      </c>
      <c r="AB219" s="48">
        <f t="shared" ca="1" si="158"/>
        <v>3</v>
      </c>
      <c r="AC219" s="48">
        <f t="shared" ca="1" si="158"/>
        <v>2</v>
      </c>
      <c r="AD219" s="48">
        <f t="shared" ca="1" si="158"/>
        <v>2</v>
      </c>
      <c r="AE219" s="48">
        <f t="shared" ca="1" si="158"/>
        <v>3</v>
      </c>
      <c r="AF219" s="48">
        <f t="shared" ca="1" si="158"/>
        <v>3</v>
      </c>
      <c r="AG219" s="48">
        <f t="shared" ca="1" si="158"/>
        <v>3</v>
      </c>
      <c r="AH219" s="48">
        <f t="shared" ca="1" si="158"/>
        <v>2</v>
      </c>
      <c r="AI219" s="48">
        <f t="shared" ca="1" si="158"/>
        <v>3</v>
      </c>
      <c r="AJ219" s="48">
        <f t="shared" ca="1" si="159"/>
        <v>3</v>
      </c>
      <c r="AK219" s="48">
        <f t="shared" ca="1" si="159"/>
        <v>3</v>
      </c>
      <c r="AL219" s="48">
        <f t="shared" ca="1" si="159"/>
        <v>2</v>
      </c>
      <c r="AM219" s="48">
        <f t="shared" ca="1" si="159"/>
        <v>3</v>
      </c>
      <c r="AN219" s="48">
        <f t="shared" ca="1" si="159"/>
        <v>3</v>
      </c>
      <c r="AO219" s="48">
        <f t="shared" ca="1" si="159"/>
        <v>3</v>
      </c>
      <c r="AP219" s="48">
        <f t="shared" ca="1" si="159"/>
        <v>3</v>
      </c>
      <c r="AQ219" s="48">
        <f t="shared" ca="1" si="159"/>
        <v>3</v>
      </c>
      <c r="AR219" s="48">
        <f t="shared" ca="1" si="159"/>
        <v>2</v>
      </c>
      <c r="AS219" s="48">
        <f t="shared" ca="1" si="159"/>
        <v>3</v>
      </c>
      <c r="AT219" s="48">
        <f t="shared" ca="1" si="160"/>
        <v>3</v>
      </c>
      <c r="AU219" s="48">
        <f t="shared" ca="1" si="160"/>
        <v>3</v>
      </c>
      <c r="AV219" s="48">
        <f t="shared" ca="1" si="160"/>
        <v>2</v>
      </c>
      <c r="AW219" s="48">
        <f t="shared" ca="1" si="160"/>
        <v>2</v>
      </c>
      <c r="AX219" s="48">
        <f t="shared" ca="1" si="160"/>
        <v>2</v>
      </c>
      <c r="AY219" s="48">
        <f t="shared" ca="1" si="160"/>
        <v>3</v>
      </c>
      <c r="AZ219" s="48">
        <f t="shared" ca="1" si="160"/>
        <v>2</v>
      </c>
      <c r="BA219" s="48">
        <f t="shared" ca="1" si="160"/>
        <v>3</v>
      </c>
      <c r="BB219" s="48">
        <f t="shared" ca="1" si="160"/>
        <v>3</v>
      </c>
      <c r="BC219" s="48">
        <f t="shared" ca="1" si="160"/>
        <v>2</v>
      </c>
      <c r="BD219" s="48">
        <f t="shared" ca="1" si="161"/>
        <v>3</v>
      </c>
      <c r="BE219" s="48">
        <f t="shared" ca="1" si="161"/>
        <v>3</v>
      </c>
      <c r="BF219" s="48">
        <f t="shared" ca="1" si="161"/>
        <v>2</v>
      </c>
      <c r="BG219" s="48">
        <f t="shared" ca="1" si="161"/>
        <v>2</v>
      </c>
      <c r="BH219" s="48">
        <f t="shared" ca="1" si="161"/>
        <v>2</v>
      </c>
      <c r="BI219" s="48">
        <f t="shared" ca="1" si="161"/>
        <v>2</v>
      </c>
      <c r="BJ219" s="48">
        <f t="shared" ca="1" si="161"/>
        <v>3</v>
      </c>
      <c r="BK219" s="48">
        <f t="shared" ca="1" si="161"/>
        <v>3</v>
      </c>
      <c r="BL219" s="48">
        <f t="shared" ca="1" si="161"/>
        <v>3</v>
      </c>
      <c r="BM219" s="48">
        <f t="shared" ca="1" si="161"/>
        <v>2</v>
      </c>
      <c r="BN219" s="48">
        <f t="shared" ca="1" si="161"/>
        <v>3</v>
      </c>
      <c r="BO219" s="48">
        <f t="shared" ca="1" si="161"/>
        <v>3</v>
      </c>
    </row>
    <row r="220" spans="1:67" x14ac:dyDescent="0.25">
      <c r="A220" s="48">
        <v>219</v>
      </c>
      <c r="B220" s="48">
        <f t="shared" ca="1" si="139"/>
        <v>12</v>
      </c>
      <c r="C220" s="48">
        <f ca="1">SUM($P220:S220)</f>
        <v>8</v>
      </c>
      <c r="D220" s="48">
        <f t="shared" ca="1" si="140"/>
        <v>17</v>
      </c>
      <c r="E220" s="48">
        <f t="shared" ca="1" si="141"/>
        <v>27</v>
      </c>
      <c r="F220" s="48">
        <f t="shared" ca="1" si="142"/>
        <v>36</v>
      </c>
      <c r="G220" s="48">
        <f t="shared" ca="1" si="143"/>
        <v>47</v>
      </c>
      <c r="H220" s="48">
        <f t="shared" ca="1" si="144"/>
        <v>57</v>
      </c>
      <c r="I220" s="48">
        <f t="shared" ca="1" si="145"/>
        <v>67</v>
      </c>
      <c r="J220" s="48">
        <f t="shared" ca="1" si="146"/>
        <v>76</v>
      </c>
      <c r="K220" s="48">
        <f t="shared" ca="1" si="147"/>
        <v>86</v>
      </c>
      <c r="L220" s="48">
        <f t="shared" ca="1" si="148"/>
        <v>95</v>
      </c>
      <c r="M220" s="48">
        <f t="shared" ca="1" si="149"/>
        <v>106</v>
      </c>
      <c r="N220" s="48">
        <f t="shared" ca="1" si="150"/>
        <v>115</v>
      </c>
      <c r="O220" s="48">
        <f t="shared" ca="1" si="151"/>
        <v>126</v>
      </c>
      <c r="P220" s="48">
        <f t="shared" ca="1" si="157"/>
        <v>2</v>
      </c>
      <c r="Q220" s="48">
        <f t="shared" ca="1" si="157"/>
        <v>2</v>
      </c>
      <c r="R220" s="48">
        <f t="shared" ca="1" si="157"/>
        <v>2</v>
      </c>
      <c r="S220" s="48">
        <f t="shared" ca="1" si="157"/>
        <v>2</v>
      </c>
      <c r="T220" s="48">
        <f t="shared" ca="1" si="157"/>
        <v>2</v>
      </c>
      <c r="U220" s="48">
        <f t="shared" ca="1" si="157"/>
        <v>2</v>
      </c>
      <c r="V220" s="48">
        <f t="shared" ca="1" si="157"/>
        <v>3</v>
      </c>
      <c r="W220" s="48">
        <f t="shared" ca="1" si="157"/>
        <v>2</v>
      </c>
      <c r="X220" s="48">
        <f t="shared" ca="1" si="157"/>
        <v>2</v>
      </c>
      <c r="Y220" s="48">
        <f t="shared" ca="1" si="157"/>
        <v>3</v>
      </c>
      <c r="Z220" s="48">
        <f t="shared" ca="1" si="158"/>
        <v>2</v>
      </c>
      <c r="AA220" s="48">
        <f t="shared" ca="1" si="158"/>
        <v>3</v>
      </c>
      <c r="AB220" s="48">
        <f t="shared" ca="1" si="158"/>
        <v>2</v>
      </c>
      <c r="AC220" s="48">
        <f t="shared" ca="1" si="158"/>
        <v>3</v>
      </c>
      <c r="AD220" s="48">
        <f t="shared" ca="1" si="158"/>
        <v>2</v>
      </c>
      <c r="AE220" s="48">
        <f t="shared" ca="1" si="158"/>
        <v>2</v>
      </c>
      <c r="AF220" s="48">
        <f t="shared" ca="1" si="158"/>
        <v>3</v>
      </c>
      <c r="AG220" s="48">
        <f t="shared" ca="1" si="158"/>
        <v>3</v>
      </c>
      <c r="AH220" s="48">
        <f t="shared" ca="1" si="158"/>
        <v>2</v>
      </c>
      <c r="AI220" s="48">
        <f t="shared" ca="1" si="158"/>
        <v>3</v>
      </c>
      <c r="AJ220" s="48">
        <f t="shared" ca="1" si="159"/>
        <v>2</v>
      </c>
      <c r="AK220" s="48">
        <f t="shared" ca="1" si="159"/>
        <v>3</v>
      </c>
      <c r="AL220" s="48">
        <f t="shared" ca="1" si="159"/>
        <v>3</v>
      </c>
      <c r="AM220" s="48">
        <f t="shared" ca="1" si="159"/>
        <v>2</v>
      </c>
      <c r="AN220" s="48">
        <f t="shared" ca="1" si="159"/>
        <v>3</v>
      </c>
      <c r="AO220" s="48">
        <f t="shared" ca="1" si="159"/>
        <v>3</v>
      </c>
      <c r="AP220" s="48">
        <f t="shared" ca="1" si="159"/>
        <v>2</v>
      </c>
      <c r="AQ220" s="48">
        <f t="shared" ca="1" si="159"/>
        <v>2</v>
      </c>
      <c r="AR220" s="48">
        <f t="shared" ca="1" si="159"/>
        <v>2</v>
      </c>
      <c r="AS220" s="48">
        <f t="shared" ca="1" si="159"/>
        <v>3</v>
      </c>
      <c r="AT220" s="48">
        <f t="shared" ca="1" si="160"/>
        <v>2</v>
      </c>
      <c r="AU220" s="48">
        <f t="shared" ca="1" si="160"/>
        <v>2</v>
      </c>
      <c r="AV220" s="48">
        <f t="shared" ca="1" si="160"/>
        <v>2</v>
      </c>
      <c r="AW220" s="48">
        <f t="shared" ca="1" si="160"/>
        <v>2</v>
      </c>
      <c r="AX220" s="48">
        <f t="shared" ca="1" si="160"/>
        <v>3</v>
      </c>
      <c r="AY220" s="48">
        <f t="shared" ca="1" si="160"/>
        <v>3</v>
      </c>
      <c r="AZ220" s="48">
        <f t="shared" ca="1" si="160"/>
        <v>2</v>
      </c>
      <c r="BA220" s="48">
        <f t="shared" ca="1" si="160"/>
        <v>2</v>
      </c>
      <c r="BB220" s="48">
        <f t="shared" ca="1" si="160"/>
        <v>3</v>
      </c>
      <c r="BC220" s="48">
        <f t="shared" ca="1" si="160"/>
        <v>2</v>
      </c>
      <c r="BD220" s="48">
        <f t="shared" ca="1" si="161"/>
        <v>3</v>
      </c>
      <c r="BE220" s="48">
        <f t="shared" ca="1" si="161"/>
        <v>3</v>
      </c>
      <c r="BF220" s="48">
        <f t="shared" ca="1" si="161"/>
        <v>3</v>
      </c>
      <c r="BG220" s="48">
        <f t="shared" ca="1" si="161"/>
        <v>2</v>
      </c>
      <c r="BH220" s="48">
        <f t="shared" ca="1" si="161"/>
        <v>2</v>
      </c>
      <c r="BI220" s="48">
        <f t="shared" ca="1" si="161"/>
        <v>2</v>
      </c>
      <c r="BJ220" s="48">
        <f t="shared" ca="1" si="161"/>
        <v>2</v>
      </c>
      <c r="BK220" s="48">
        <f t="shared" ca="1" si="161"/>
        <v>3</v>
      </c>
      <c r="BL220" s="48">
        <f t="shared" ca="1" si="161"/>
        <v>3</v>
      </c>
      <c r="BM220" s="48">
        <f t="shared" ca="1" si="161"/>
        <v>3</v>
      </c>
      <c r="BN220" s="48">
        <f t="shared" ca="1" si="161"/>
        <v>3</v>
      </c>
      <c r="BO220" s="48">
        <f t="shared" ca="1" si="161"/>
        <v>2</v>
      </c>
    </row>
    <row r="221" spans="1:67" x14ac:dyDescent="0.25">
      <c r="A221" s="48">
        <v>220</v>
      </c>
      <c r="B221" s="48">
        <f t="shared" ca="1" si="139"/>
        <v>15</v>
      </c>
      <c r="C221" s="48">
        <f ca="1">SUM($P221:S221)</f>
        <v>10</v>
      </c>
      <c r="D221" s="48">
        <f t="shared" ca="1" si="140"/>
        <v>20</v>
      </c>
      <c r="E221" s="48">
        <f t="shared" ca="1" si="141"/>
        <v>31</v>
      </c>
      <c r="F221" s="48">
        <f t="shared" ca="1" si="142"/>
        <v>42</v>
      </c>
      <c r="G221" s="48">
        <f t="shared" ca="1" si="143"/>
        <v>53</v>
      </c>
      <c r="H221" s="48">
        <f t="shared" ca="1" si="144"/>
        <v>62</v>
      </c>
      <c r="I221" s="48">
        <f t="shared" ca="1" si="145"/>
        <v>70</v>
      </c>
      <c r="J221" s="48">
        <f t="shared" ca="1" si="146"/>
        <v>80</v>
      </c>
      <c r="K221" s="48">
        <f t="shared" ca="1" si="147"/>
        <v>91</v>
      </c>
      <c r="L221" s="48">
        <f t="shared" ca="1" si="148"/>
        <v>100</v>
      </c>
      <c r="M221" s="48">
        <f t="shared" ca="1" si="149"/>
        <v>109</v>
      </c>
      <c r="N221" s="48">
        <f t="shared" ca="1" si="150"/>
        <v>121</v>
      </c>
      <c r="O221" s="48">
        <f t="shared" ca="1" si="151"/>
        <v>131</v>
      </c>
      <c r="P221" s="48">
        <f t="shared" ca="1" si="157"/>
        <v>2</v>
      </c>
      <c r="Q221" s="48">
        <f t="shared" ca="1" si="157"/>
        <v>3</v>
      </c>
      <c r="R221" s="48">
        <f t="shared" ca="1" si="157"/>
        <v>3</v>
      </c>
      <c r="S221" s="48">
        <f t="shared" ca="1" si="157"/>
        <v>2</v>
      </c>
      <c r="T221" s="48">
        <f t="shared" ca="1" si="157"/>
        <v>3</v>
      </c>
      <c r="U221" s="48">
        <f t="shared" ca="1" si="157"/>
        <v>2</v>
      </c>
      <c r="V221" s="48">
        <f t="shared" ca="1" si="157"/>
        <v>3</v>
      </c>
      <c r="W221" s="48">
        <f t="shared" ca="1" si="157"/>
        <v>2</v>
      </c>
      <c r="X221" s="48">
        <f t="shared" ca="1" si="157"/>
        <v>3</v>
      </c>
      <c r="Y221" s="48">
        <f t="shared" ca="1" si="157"/>
        <v>2</v>
      </c>
      <c r="Z221" s="48">
        <f t="shared" ca="1" si="158"/>
        <v>3</v>
      </c>
      <c r="AA221" s="48">
        <f t="shared" ca="1" si="158"/>
        <v>3</v>
      </c>
      <c r="AB221" s="48">
        <f t="shared" ca="1" si="158"/>
        <v>2</v>
      </c>
      <c r="AC221" s="48">
        <f t="shared" ca="1" si="158"/>
        <v>3</v>
      </c>
      <c r="AD221" s="48">
        <f t="shared" ca="1" si="158"/>
        <v>3</v>
      </c>
      <c r="AE221" s="48">
        <f t="shared" ca="1" si="158"/>
        <v>3</v>
      </c>
      <c r="AF221" s="48">
        <f t="shared" ca="1" si="158"/>
        <v>3</v>
      </c>
      <c r="AG221" s="48">
        <f t="shared" ca="1" si="158"/>
        <v>3</v>
      </c>
      <c r="AH221" s="48">
        <f t="shared" ca="1" si="158"/>
        <v>2</v>
      </c>
      <c r="AI221" s="48">
        <f t="shared" ca="1" si="158"/>
        <v>3</v>
      </c>
      <c r="AJ221" s="48">
        <f t="shared" ca="1" si="159"/>
        <v>2</v>
      </c>
      <c r="AK221" s="48">
        <f t="shared" ca="1" si="159"/>
        <v>3</v>
      </c>
      <c r="AL221" s="48">
        <f t="shared" ca="1" si="159"/>
        <v>2</v>
      </c>
      <c r="AM221" s="48">
        <f t="shared" ca="1" si="159"/>
        <v>2</v>
      </c>
      <c r="AN221" s="48">
        <f t="shared" ca="1" si="159"/>
        <v>2</v>
      </c>
      <c r="AO221" s="48">
        <f t="shared" ca="1" si="159"/>
        <v>2</v>
      </c>
      <c r="AP221" s="48">
        <f t="shared" ca="1" si="159"/>
        <v>2</v>
      </c>
      <c r="AQ221" s="48">
        <f t="shared" ca="1" si="159"/>
        <v>2</v>
      </c>
      <c r="AR221" s="48">
        <f t="shared" ca="1" si="159"/>
        <v>3</v>
      </c>
      <c r="AS221" s="48">
        <f t="shared" ca="1" si="159"/>
        <v>3</v>
      </c>
      <c r="AT221" s="48">
        <f t="shared" ca="1" si="160"/>
        <v>2</v>
      </c>
      <c r="AU221" s="48">
        <f t="shared" ca="1" si="160"/>
        <v>2</v>
      </c>
      <c r="AV221" s="48">
        <f t="shared" ca="1" si="160"/>
        <v>3</v>
      </c>
      <c r="AW221" s="48">
        <f t="shared" ca="1" si="160"/>
        <v>3</v>
      </c>
      <c r="AX221" s="48">
        <f t="shared" ca="1" si="160"/>
        <v>2</v>
      </c>
      <c r="AY221" s="48">
        <f t="shared" ca="1" si="160"/>
        <v>3</v>
      </c>
      <c r="AZ221" s="48">
        <f t="shared" ca="1" si="160"/>
        <v>2</v>
      </c>
      <c r="BA221" s="48">
        <f t="shared" ca="1" si="160"/>
        <v>3</v>
      </c>
      <c r="BB221" s="48">
        <f t="shared" ca="1" si="160"/>
        <v>2</v>
      </c>
      <c r="BC221" s="48">
        <f t="shared" ca="1" si="160"/>
        <v>2</v>
      </c>
      <c r="BD221" s="48">
        <f t="shared" ca="1" si="161"/>
        <v>3</v>
      </c>
      <c r="BE221" s="48">
        <f t="shared" ca="1" si="161"/>
        <v>2</v>
      </c>
      <c r="BF221" s="48">
        <f t="shared" ca="1" si="161"/>
        <v>2</v>
      </c>
      <c r="BG221" s="48">
        <f t="shared" ca="1" si="161"/>
        <v>2</v>
      </c>
      <c r="BH221" s="48">
        <f t="shared" ca="1" si="161"/>
        <v>3</v>
      </c>
      <c r="BI221" s="48">
        <f t="shared" ca="1" si="161"/>
        <v>3</v>
      </c>
      <c r="BJ221" s="48">
        <f t="shared" ca="1" si="161"/>
        <v>3</v>
      </c>
      <c r="BK221" s="48">
        <f t="shared" ca="1" si="161"/>
        <v>3</v>
      </c>
      <c r="BL221" s="48">
        <f t="shared" ca="1" si="161"/>
        <v>2</v>
      </c>
      <c r="BM221" s="48">
        <f t="shared" ca="1" si="161"/>
        <v>2</v>
      </c>
      <c r="BN221" s="48">
        <f t="shared" ca="1" si="161"/>
        <v>3</v>
      </c>
      <c r="BO221" s="48">
        <f t="shared" ca="1" si="161"/>
        <v>3</v>
      </c>
    </row>
    <row r="222" spans="1:67" x14ac:dyDescent="0.25">
      <c r="A222" s="48">
        <v>221</v>
      </c>
      <c r="B222" s="48">
        <f t="shared" ca="1" si="139"/>
        <v>17</v>
      </c>
      <c r="C222" s="48">
        <f ca="1">SUM($P222:S222)</f>
        <v>12</v>
      </c>
      <c r="D222" s="48">
        <f t="shared" ca="1" si="140"/>
        <v>22</v>
      </c>
      <c r="E222" s="48">
        <f t="shared" ca="1" si="141"/>
        <v>31</v>
      </c>
      <c r="F222" s="48">
        <f t="shared" ca="1" si="142"/>
        <v>40</v>
      </c>
      <c r="G222" s="48">
        <f t="shared" ca="1" si="143"/>
        <v>51</v>
      </c>
      <c r="H222" s="48">
        <f t="shared" ca="1" si="144"/>
        <v>62</v>
      </c>
      <c r="I222" s="48">
        <f t="shared" ca="1" si="145"/>
        <v>72</v>
      </c>
      <c r="J222" s="48">
        <f t="shared" ca="1" si="146"/>
        <v>84</v>
      </c>
      <c r="K222" s="48">
        <f t="shared" ca="1" si="147"/>
        <v>94</v>
      </c>
      <c r="L222" s="48">
        <f t="shared" ca="1" si="148"/>
        <v>103</v>
      </c>
      <c r="M222" s="48">
        <f t="shared" ca="1" si="149"/>
        <v>113</v>
      </c>
      <c r="N222" s="48">
        <f t="shared" ca="1" si="150"/>
        <v>122</v>
      </c>
      <c r="O222" s="48">
        <f t="shared" ca="1" si="151"/>
        <v>133</v>
      </c>
      <c r="P222" s="48">
        <f t="shared" ref="P222:Y231" ca="1" si="162">MAX(1,IF(SamplesOrEstimateFlag = "Data", INDEX(Samples,RANDBETWEEN(1, TotalCount), 0), RANDBETWEEN(ThroughputLowEstimate,ThroughputHighEstimate)) / RANDBETWEEN(StorySplitRateLowEstimate,StorySplitRateHighEstimate))</f>
        <v>3</v>
      </c>
      <c r="Q222" s="48">
        <f t="shared" ca="1" si="162"/>
        <v>3</v>
      </c>
      <c r="R222" s="48">
        <f t="shared" ca="1" si="162"/>
        <v>3</v>
      </c>
      <c r="S222" s="48">
        <f t="shared" ca="1" si="162"/>
        <v>3</v>
      </c>
      <c r="T222" s="48">
        <f t="shared" ca="1" si="162"/>
        <v>3</v>
      </c>
      <c r="U222" s="48">
        <f t="shared" ca="1" si="162"/>
        <v>2</v>
      </c>
      <c r="V222" s="48">
        <f t="shared" ca="1" si="162"/>
        <v>2</v>
      </c>
      <c r="W222" s="48">
        <f t="shared" ca="1" si="162"/>
        <v>3</v>
      </c>
      <c r="X222" s="48">
        <f t="shared" ca="1" si="162"/>
        <v>2</v>
      </c>
      <c r="Y222" s="48">
        <f t="shared" ca="1" si="162"/>
        <v>2</v>
      </c>
      <c r="Z222" s="48">
        <f t="shared" ref="Z222:AI231" ca="1" si="163">MAX(1,IF(SamplesOrEstimateFlag = "Data", INDEX(Samples,RANDBETWEEN(1, TotalCount), 0), RANDBETWEEN(ThroughputLowEstimate,ThroughputHighEstimate)) / RANDBETWEEN(StorySplitRateLowEstimate,StorySplitRateHighEstimate))</f>
        <v>2</v>
      </c>
      <c r="AA222" s="48">
        <f t="shared" ca="1" si="163"/>
        <v>3</v>
      </c>
      <c r="AB222" s="48">
        <f t="shared" ca="1" si="163"/>
        <v>3</v>
      </c>
      <c r="AC222" s="48">
        <f t="shared" ca="1" si="163"/>
        <v>2</v>
      </c>
      <c r="AD222" s="48">
        <f t="shared" ca="1" si="163"/>
        <v>2</v>
      </c>
      <c r="AE222" s="48">
        <f t="shared" ca="1" si="163"/>
        <v>2</v>
      </c>
      <c r="AF222" s="48">
        <f t="shared" ca="1" si="163"/>
        <v>3</v>
      </c>
      <c r="AG222" s="48">
        <f t="shared" ca="1" si="163"/>
        <v>3</v>
      </c>
      <c r="AH222" s="48">
        <f t="shared" ca="1" si="163"/>
        <v>2</v>
      </c>
      <c r="AI222" s="48">
        <f t="shared" ca="1" si="163"/>
        <v>3</v>
      </c>
      <c r="AJ222" s="48">
        <f t="shared" ref="AJ222:AS231" ca="1" si="164">MAX(1,IF(SamplesOrEstimateFlag = "Data", INDEX(Samples,RANDBETWEEN(1, TotalCount), 0), RANDBETWEEN(ThroughputLowEstimate,ThroughputHighEstimate)) / RANDBETWEEN(StorySplitRateLowEstimate,StorySplitRateHighEstimate))</f>
        <v>3</v>
      </c>
      <c r="AK222" s="48">
        <f t="shared" ca="1" si="164"/>
        <v>2</v>
      </c>
      <c r="AL222" s="48">
        <f t="shared" ca="1" si="164"/>
        <v>3</v>
      </c>
      <c r="AM222" s="48">
        <f t="shared" ca="1" si="164"/>
        <v>3</v>
      </c>
      <c r="AN222" s="48">
        <f t="shared" ca="1" si="164"/>
        <v>3</v>
      </c>
      <c r="AO222" s="48">
        <f t="shared" ca="1" si="164"/>
        <v>3</v>
      </c>
      <c r="AP222" s="48">
        <f t="shared" ca="1" si="164"/>
        <v>2</v>
      </c>
      <c r="AQ222" s="48">
        <f t="shared" ca="1" si="164"/>
        <v>2</v>
      </c>
      <c r="AR222" s="48">
        <f t="shared" ca="1" si="164"/>
        <v>3</v>
      </c>
      <c r="AS222" s="48">
        <f t="shared" ca="1" si="164"/>
        <v>3</v>
      </c>
      <c r="AT222" s="48">
        <f t="shared" ref="AT222:BC231" ca="1" si="165">MAX(1,IF(SamplesOrEstimateFlag = "Data", INDEX(Samples,RANDBETWEEN(1, TotalCount), 0), RANDBETWEEN(ThroughputLowEstimate,ThroughputHighEstimate)) / RANDBETWEEN(StorySplitRateLowEstimate,StorySplitRateHighEstimate))</f>
        <v>3</v>
      </c>
      <c r="AU222" s="48">
        <f t="shared" ca="1" si="165"/>
        <v>3</v>
      </c>
      <c r="AV222" s="48">
        <f t="shared" ca="1" si="165"/>
        <v>3</v>
      </c>
      <c r="AW222" s="48">
        <f t="shared" ca="1" si="165"/>
        <v>3</v>
      </c>
      <c r="AX222" s="48">
        <f t="shared" ca="1" si="165"/>
        <v>2</v>
      </c>
      <c r="AY222" s="48">
        <f t="shared" ca="1" si="165"/>
        <v>2</v>
      </c>
      <c r="AZ222" s="48">
        <f t="shared" ca="1" si="165"/>
        <v>2</v>
      </c>
      <c r="BA222" s="48">
        <f t="shared" ca="1" si="165"/>
        <v>3</v>
      </c>
      <c r="BB222" s="48">
        <f t="shared" ca="1" si="165"/>
        <v>2</v>
      </c>
      <c r="BC222" s="48">
        <f t="shared" ca="1" si="165"/>
        <v>2</v>
      </c>
      <c r="BD222" s="48">
        <f t="shared" ref="BD222:BO231" ca="1" si="166">MAX(1,IF(SamplesOrEstimateFlag = "Data", INDEX(Samples,RANDBETWEEN(1, TotalCount), 0), RANDBETWEEN(ThroughputLowEstimate,ThroughputHighEstimate)) / RANDBETWEEN(StorySplitRateLowEstimate,StorySplitRateHighEstimate))</f>
        <v>2</v>
      </c>
      <c r="BE222" s="48">
        <f t="shared" ca="1" si="166"/>
        <v>3</v>
      </c>
      <c r="BF222" s="48">
        <f t="shared" ca="1" si="166"/>
        <v>3</v>
      </c>
      <c r="BG222" s="48">
        <f t="shared" ca="1" si="166"/>
        <v>2</v>
      </c>
      <c r="BH222" s="48">
        <f t="shared" ca="1" si="166"/>
        <v>2</v>
      </c>
      <c r="BI222" s="48">
        <f t="shared" ca="1" si="166"/>
        <v>2</v>
      </c>
      <c r="BJ222" s="48">
        <f t="shared" ca="1" si="166"/>
        <v>2</v>
      </c>
      <c r="BK222" s="48">
        <f t="shared" ca="1" si="166"/>
        <v>3</v>
      </c>
      <c r="BL222" s="48">
        <f t="shared" ca="1" si="166"/>
        <v>3</v>
      </c>
      <c r="BM222" s="48">
        <f t="shared" ca="1" si="166"/>
        <v>3</v>
      </c>
      <c r="BN222" s="48">
        <f t="shared" ca="1" si="166"/>
        <v>3</v>
      </c>
      <c r="BO222" s="48">
        <f t="shared" ca="1" si="166"/>
        <v>2</v>
      </c>
    </row>
    <row r="223" spans="1:67" x14ac:dyDescent="0.25">
      <c r="A223" s="48">
        <v>222</v>
      </c>
      <c r="B223" s="48">
        <f t="shared" ca="1" si="139"/>
        <v>16</v>
      </c>
      <c r="C223" s="48">
        <f ca="1">SUM($P223:S223)</f>
        <v>11</v>
      </c>
      <c r="D223" s="48">
        <f t="shared" ca="1" si="140"/>
        <v>22</v>
      </c>
      <c r="E223" s="48">
        <f t="shared" ca="1" si="141"/>
        <v>31</v>
      </c>
      <c r="F223" s="48">
        <f t="shared" ca="1" si="142"/>
        <v>41</v>
      </c>
      <c r="G223" s="48">
        <f t="shared" ca="1" si="143"/>
        <v>53</v>
      </c>
      <c r="H223" s="48">
        <f t="shared" ca="1" si="144"/>
        <v>63</v>
      </c>
      <c r="I223" s="48">
        <f t="shared" ca="1" si="145"/>
        <v>73</v>
      </c>
      <c r="J223" s="48">
        <f t="shared" ca="1" si="146"/>
        <v>83</v>
      </c>
      <c r="K223" s="48">
        <f t="shared" ca="1" si="147"/>
        <v>93</v>
      </c>
      <c r="L223" s="48">
        <f t="shared" ca="1" si="148"/>
        <v>103</v>
      </c>
      <c r="M223" s="48">
        <f t="shared" ca="1" si="149"/>
        <v>115</v>
      </c>
      <c r="N223" s="48">
        <f t="shared" ca="1" si="150"/>
        <v>126</v>
      </c>
      <c r="O223" s="48">
        <f t="shared" ca="1" si="151"/>
        <v>135</v>
      </c>
      <c r="P223" s="48">
        <f t="shared" ca="1" si="162"/>
        <v>3</v>
      </c>
      <c r="Q223" s="48">
        <f t="shared" ca="1" si="162"/>
        <v>3</v>
      </c>
      <c r="R223" s="48">
        <f t="shared" ca="1" si="162"/>
        <v>2</v>
      </c>
      <c r="S223" s="48">
        <f t="shared" ca="1" si="162"/>
        <v>3</v>
      </c>
      <c r="T223" s="48">
        <f t="shared" ca="1" si="162"/>
        <v>2</v>
      </c>
      <c r="U223" s="48">
        <f t="shared" ca="1" si="162"/>
        <v>3</v>
      </c>
      <c r="V223" s="48">
        <f t="shared" ca="1" si="162"/>
        <v>3</v>
      </c>
      <c r="W223" s="48">
        <f t="shared" ca="1" si="162"/>
        <v>3</v>
      </c>
      <c r="X223" s="48">
        <f t="shared" ca="1" si="162"/>
        <v>2</v>
      </c>
      <c r="Y223" s="48">
        <f t="shared" ca="1" si="162"/>
        <v>2</v>
      </c>
      <c r="Z223" s="48">
        <f t="shared" ca="1" si="163"/>
        <v>3</v>
      </c>
      <c r="AA223" s="48">
        <f t="shared" ca="1" si="163"/>
        <v>2</v>
      </c>
      <c r="AB223" s="48">
        <f t="shared" ca="1" si="163"/>
        <v>2</v>
      </c>
      <c r="AC223" s="48">
        <f t="shared" ca="1" si="163"/>
        <v>2</v>
      </c>
      <c r="AD223" s="48">
        <f t="shared" ca="1" si="163"/>
        <v>3</v>
      </c>
      <c r="AE223" s="48">
        <f t="shared" ca="1" si="163"/>
        <v>3</v>
      </c>
      <c r="AF223" s="48">
        <f t="shared" ca="1" si="163"/>
        <v>3</v>
      </c>
      <c r="AG223" s="48">
        <f t="shared" ca="1" si="163"/>
        <v>3</v>
      </c>
      <c r="AH223" s="48">
        <f t="shared" ca="1" si="163"/>
        <v>3</v>
      </c>
      <c r="AI223" s="48">
        <f t="shared" ca="1" si="163"/>
        <v>3</v>
      </c>
      <c r="AJ223" s="48">
        <f t="shared" ca="1" si="164"/>
        <v>2</v>
      </c>
      <c r="AK223" s="48">
        <f t="shared" ca="1" si="164"/>
        <v>2</v>
      </c>
      <c r="AL223" s="48">
        <f t="shared" ca="1" si="164"/>
        <v>3</v>
      </c>
      <c r="AM223" s="48">
        <f t="shared" ca="1" si="164"/>
        <v>3</v>
      </c>
      <c r="AN223" s="48">
        <f t="shared" ca="1" si="164"/>
        <v>3</v>
      </c>
      <c r="AO223" s="48">
        <f t="shared" ca="1" si="164"/>
        <v>3</v>
      </c>
      <c r="AP223" s="48">
        <f t="shared" ca="1" si="164"/>
        <v>2</v>
      </c>
      <c r="AQ223" s="48">
        <f t="shared" ca="1" si="164"/>
        <v>2</v>
      </c>
      <c r="AR223" s="48">
        <f t="shared" ca="1" si="164"/>
        <v>2</v>
      </c>
      <c r="AS223" s="48">
        <f t="shared" ca="1" si="164"/>
        <v>2</v>
      </c>
      <c r="AT223" s="48">
        <f t="shared" ca="1" si="165"/>
        <v>3</v>
      </c>
      <c r="AU223" s="48">
        <f t="shared" ca="1" si="165"/>
        <v>3</v>
      </c>
      <c r="AV223" s="48">
        <f t="shared" ca="1" si="165"/>
        <v>3</v>
      </c>
      <c r="AW223" s="48">
        <f t="shared" ca="1" si="165"/>
        <v>2</v>
      </c>
      <c r="AX223" s="48">
        <f t="shared" ca="1" si="165"/>
        <v>2</v>
      </c>
      <c r="AY223" s="48">
        <f t="shared" ca="1" si="165"/>
        <v>3</v>
      </c>
      <c r="AZ223" s="48">
        <f t="shared" ca="1" si="165"/>
        <v>2</v>
      </c>
      <c r="BA223" s="48">
        <f t="shared" ca="1" si="165"/>
        <v>3</v>
      </c>
      <c r="BB223" s="48">
        <f t="shared" ca="1" si="165"/>
        <v>2</v>
      </c>
      <c r="BC223" s="48">
        <f t="shared" ca="1" si="165"/>
        <v>3</v>
      </c>
      <c r="BD223" s="48">
        <f t="shared" ca="1" si="166"/>
        <v>3</v>
      </c>
      <c r="BE223" s="48">
        <f t="shared" ca="1" si="166"/>
        <v>3</v>
      </c>
      <c r="BF223" s="48">
        <f t="shared" ca="1" si="166"/>
        <v>3</v>
      </c>
      <c r="BG223" s="48">
        <f t="shared" ca="1" si="166"/>
        <v>3</v>
      </c>
      <c r="BH223" s="48">
        <f t="shared" ca="1" si="166"/>
        <v>3</v>
      </c>
      <c r="BI223" s="48">
        <f t="shared" ca="1" si="166"/>
        <v>2</v>
      </c>
      <c r="BJ223" s="48">
        <f t="shared" ca="1" si="166"/>
        <v>3</v>
      </c>
      <c r="BK223" s="48">
        <f t="shared" ca="1" si="166"/>
        <v>3</v>
      </c>
      <c r="BL223" s="48">
        <f t="shared" ca="1" si="166"/>
        <v>2</v>
      </c>
      <c r="BM223" s="48">
        <f t="shared" ca="1" si="166"/>
        <v>2</v>
      </c>
      <c r="BN223" s="48">
        <f t="shared" ca="1" si="166"/>
        <v>2</v>
      </c>
      <c r="BO223" s="48">
        <f t="shared" ca="1" si="166"/>
        <v>3</v>
      </c>
    </row>
    <row r="224" spans="1:67" x14ac:dyDescent="0.25">
      <c r="A224" s="48">
        <v>223</v>
      </c>
      <c r="B224" s="48">
        <f t="shared" ca="1" si="139"/>
        <v>15</v>
      </c>
      <c r="C224" s="48">
        <f ca="1">SUM($P224:S224)</f>
        <v>11</v>
      </c>
      <c r="D224" s="48">
        <f t="shared" ca="1" si="140"/>
        <v>19</v>
      </c>
      <c r="E224" s="48">
        <f t="shared" ca="1" si="141"/>
        <v>29</v>
      </c>
      <c r="F224" s="48">
        <f t="shared" ca="1" si="142"/>
        <v>38</v>
      </c>
      <c r="G224" s="48">
        <f t="shared" ca="1" si="143"/>
        <v>48</v>
      </c>
      <c r="H224" s="48">
        <f t="shared" ca="1" si="144"/>
        <v>57</v>
      </c>
      <c r="I224" s="48">
        <f t="shared" ca="1" si="145"/>
        <v>68</v>
      </c>
      <c r="J224" s="48">
        <f t="shared" ca="1" si="146"/>
        <v>80</v>
      </c>
      <c r="K224" s="48">
        <f t="shared" ca="1" si="147"/>
        <v>89</v>
      </c>
      <c r="L224" s="48">
        <f t="shared" ca="1" si="148"/>
        <v>98</v>
      </c>
      <c r="M224" s="48">
        <f t="shared" ca="1" si="149"/>
        <v>110</v>
      </c>
      <c r="N224" s="48">
        <f t="shared" ca="1" si="150"/>
        <v>120</v>
      </c>
      <c r="O224" s="48">
        <f t="shared" ca="1" si="151"/>
        <v>130</v>
      </c>
      <c r="P224" s="48">
        <f t="shared" ca="1" si="162"/>
        <v>2</v>
      </c>
      <c r="Q224" s="48">
        <f t="shared" ca="1" si="162"/>
        <v>3</v>
      </c>
      <c r="R224" s="48">
        <f t="shared" ca="1" si="162"/>
        <v>3</v>
      </c>
      <c r="S224" s="48">
        <f t="shared" ca="1" si="162"/>
        <v>3</v>
      </c>
      <c r="T224" s="48">
        <f t="shared" ca="1" si="162"/>
        <v>2</v>
      </c>
      <c r="U224" s="48">
        <f t="shared" ca="1" si="162"/>
        <v>2</v>
      </c>
      <c r="V224" s="48">
        <f t="shared" ca="1" si="162"/>
        <v>2</v>
      </c>
      <c r="W224" s="48">
        <f t="shared" ca="1" si="162"/>
        <v>2</v>
      </c>
      <c r="X224" s="48">
        <f t="shared" ca="1" si="162"/>
        <v>3</v>
      </c>
      <c r="Y224" s="48">
        <f t="shared" ca="1" si="162"/>
        <v>2</v>
      </c>
      <c r="Z224" s="48">
        <f t="shared" ca="1" si="163"/>
        <v>2</v>
      </c>
      <c r="AA224" s="48">
        <f t="shared" ca="1" si="163"/>
        <v>3</v>
      </c>
      <c r="AB224" s="48">
        <f t="shared" ca="1" si="163"/>
        <v>2</v>
      </c>
      <c r="AC224" s="48">
        <f t="shared" ca="1" si="163"/>
        <v>2</v>
      </c>
      <c r="AD224" s="48">
        <f t="shared" ca="1" si="163"/>
        <v>3</v>
      </c>
      <c r="AE224" s="48">
        <f t="shared" ca="1" si="163"/>
        <v>2</v>
      </c>
      <c r="AF224" s="48">
        <f t="shared" ca="1" si="163"/>
        <v>3</v>
      </c>
      <c r="AG224" s="48">
        <f t="shared" ca="1" si="163"/>
        <v>2</v>
      </c>
      <c r="AH224" s="48">
        <f t="shared" ca="1" si="163"/>
        <v>3</v>
      </c>
      <c r="AI224" s="48">
        <f t="shared" ca="1" si="163"/>
        <v>2</v>
      </c>
      <c r="AJ224" s="48">
        <f t="shared" ca="1" si="164"/>
        <v>2</v>
      </c>
      <c r="AK224" s="48">
        <f t="shared" ca="1" si="164"/>
        <v>3</v>
      </c>
      <c r="AL224" s="48">
        <f t="shared" ca="1" si="164"/>
        <v>2</v>
      </c>
      <c r="AM224" s="48">
        <f t="shared" ca="1" si="164"/>
        <v>2</v>
      </c>
      <c r="AN224" s="48">
        <f t="shared" ca="1" si="164"/>
        <v>3</v>
      </c>
      <c r="AO224" s="48">
        <f t="shared" ca="1" si="164"/>
        <v>3</v>
      </c>
      <c r="AP224" s="48">
        <f t="shared" ca="1" si="164"/>
        <v>3</v>
      </c>
      <c r="AQ224" s="48">
        <f t="shared" ca="1" si="164"/>
        <v>2</v>
      </c>
      <c r="AR224" s="48">
        <f t="shared" ca="1" si="164"/>
        <v>3</v>
      </c>
      <c r="AS224" s="48">
        <f t="shared" ca="1" si="164"/>
        <v>3</v>
      </c>
      <c r="AT224" s="48">
        <f t="shared" ca="1" si="165"/>
        <v>3</v>
      </c>
      <c r="AU224" s="48">
        <f t="shared" ca="1" si="165"/>
        <v>3</v>
      </c>
      <c r="AV224" s="48">
        <f t="shared" ca="1" si="165"/>
        <v>3</v>
      </c>
      <c r="AW224" s="48">
        <f t="shared" ca="1" si="165"/>
        <v>2</v>
      </c>
      <c r="AX224" s="48">
        <f t="shared" ca="1" si="165"/>
        <v>2</v>
      </c>
      <c r="AY224" s="48">
        <f t="shared" ca="1" si="165"/>
        <v>2</v>
      </c>
      <c r="AZ224" s="48">
        <f t="shared" ca="1" si="165"/>
        <v>3</v>
      </c>
      <c r="BA224" s="48">
        <f t="shared" ca="1" si="165"/>
        <v>2</v>
      </c>
      <c r="BB224" s="48">
        <f t="shared" ca="1" si="165"/>
        <v>2</v>
      </c>
      <c r="BC224" s="48">
        <f t="shared" ca="1" si="165"/>
        <v>2</v>
      </c>
      <c r="BD224" s="48">
        <f t="shared" ca="1" si="166"/>
        <v>3</v>
      </c>
      <c r="BE224" s="48">
        <f t="shared" ca="1" si="166"/>
        <v>3</v>
      </c>
      <c r="BF224" s="48">
        <f t="shared" ca="1" si="166"/>
        <v>3</v>
      </c>
      <c r="BG224" s="48">
        <f t="shared" ca="1" si="166"/>
        <v>3</v>
      </c>
      <c r="BH224" s="48">
        <f t="shared" ca="1" si="166"/>
        <v>2</v>
      </c>
      <c r="BI224" s="48">
        <f t="shared" ca="1" si="166"/>
        <v>3</v>
      </c>
      <c r="BJ224" s="48">
        <f t="shared" ca="1" si="166"/>
        <v>2</v>
      </c>
      <c r="BK224" s="48">
        <f t="shared" ca="1" si="166"/>
        <v>3</v>
      </c>
      <c r="BL224" s="48">
        <f t="shared" ca="1" si="166"/>
        <v>2</v>
      </c>
      <c r="BM224" s="48">
        <f t="shared" ca="1" si="166"/>
        <v>3</v>
      </c>
      <c r="BN224" s="48">
        <f t="shared" ca="1" si="166"/>
        <v>2</v>
      </c>
      <c r="BO224" s="48">
        <f t="shared" ca="1" si="166"/>
        <v>3</v>
      </c>
    </row>
    <row r="225" spans="1:67" x14ac:dyDescent="0.25">
      <c r="A225" s="48">
        <v>224</v>
      </c>
      <c r="B225" s="48">
        <f t="shared" ca="1" si="139"/>
        <v>12</v>
      </c>
      <c r="C225" s="48">
        <f ca="1">SUM($P225:S225)</f>
        <v>8</v>
      </c>
      <c r="D225" s="48">
        <f t="shared" ca="1" si="140"/>
        <v>16</v>
      </c>
      <c r="E225" s="48">
        <f t="shared" ca="1" si="141"/>
        <v>26</v>
      </c>
      <c r="F225" s="48">
        <f t="shared" ca="1" si="142"/>
        <v>37</v>
      </c>
      <c r="G225" s="48">
        <f t="shared" ca="1" si="143"/>
        <v>49</v>
      </c>
      <c r="H225" s="48">
        <f t="shared" ca="1" si="144"/>
        <v>58</v>
      </c>
      <c r="I225" s="48">
        <f t="shared" ca="1" si="145"/>
        <v>68</v>
      </c>
      <c r="J225" s="48">
        <f t="shared" ca="1" si="146"/>
        <v>79</v>
      </c>
      <c r="K225" s="48">
        <f t="shared" ca="1" si="147"/>
        <v>89</v>
      </c>
      <c r="L225" s="48">
        <f t="shared" ca="1" si="148"/>
        <v>101</v>
      </c>
      <c r="M225" s="48">
        <f t="shared" ca="1" si="149"/>
        <v>111</v>
      </c>
      <c r="N225" s="48">
        <f t="shared" ca="1" si="150"/>
        <v>120</v>
      </c>
      <c r="O225" s="48">
        <f t="shared" ca="1" si="151"/>
        <v>132</v>
      </c>
      <c r="P225" s="48">
        <f t="shared" ca="1" si="162"/>
        <v>2</v>
      </c>
      <c r="Q225" s="48">
        <f t="shared" ca="1" si="162"/>
        <v>2</v>
      </c>
      <c r="R225" s="48">
        <f t="shared" ca="1" si="162"/>
        <v>2</v>
      </c>
      <c r="S225" s="48">
        <f t="shared" ca="1" si="162"/>
        <v>2</v>
      </c>
      <c r="T225" s="48">
        <f t="shared" ca="1" si="162"/>
        <v>2</v>
      </c>
      <c r="U225" s="48">
        <f t="shared" ca="1" si="162"/>
        <v>2</v>
      </c>
      <c r="V225" s="48">
        <f t="shared" ca="1" si="162"/>
        <v>2</v>
      </c>
      <c r="W225" s="48">
        <f t="shared" ca="1" si="162"/>
        <v>2</v>
      </c>
      <c r="X225" s="48">
        <f t="shared" ca="1" si="162"/>
        <v>2</v>
      </c>
      <c r="Y225" s="48">
        <f t="shared" ca="1" si="162"/>
        <v>2</v>
      </c>
      <c r="Z225" s="48">
        <f t="shared" ca="1" si="163"/>
        <v>3</v>
      </c>
      <c r="AA225" s="48">
        <f t="shared" ca="1" si="163"/>
        <v>3</v>
      </c>
      <c r="AB225" s="48">
        <f t="shared" ca="1" si="163"/>
        <v>3</v>
      </c>
      <c r="AC225" s="48">
        <f t="shared" ca="1" si="163"/>
        <v>3</v>
      </c>
      <c r="AD225" s="48">
        <f t="shared" ca="1" si="163"/>
        <v>2</v>
      </c>
      <c r="AE225" s="48">
        <f t="shared" ca="1" si="163"/>
        <v>3</v>
      </c>
      <c r="AF225" s="48">
        <f t="shared" ca="1" si="163"/>
        <v>3</v>
      </c>
      <c r="AG225" s="48">
        <f t="shared" ca="1" si="163"/>
        <v>3</v>
      </c>
      <c r="AH225" s="48">
        <f t="shared" ca="1" si="163"/>
        <v>3</v>
      </c>
      <c r="AI225" s="48">
        <f t="shared" ca="1" si="163"/>
        <v>3</v>
      </c>
      <c r="AJ225" s="48">
        <f t="shared" ca="1" si="164"/>
        <v>2</v>
      </c>
      <c r="AK225" s="48">
        <f t="shared" ca="1" si="164"/>
        <v>2</v>
      </c>
      <c r="AL225" s="48">
        <f t="shared" ca="1" si="164"/>
        <v>3</v>
      </c>
      <c r="AM225" s="48">
        <f t="shared" ca="1" si="164"/>
        <v>2</v>
      </c>
      <c r="AN225" s="48">
        <f t="shared" ca="1" si="164"/>
        <v>2</v>
      </c>
      <c r="AO225" s="48">
        <f t="shared" ca="1" si="164"/>
        <v>3</v>
      </c>
      <c r="AP225" s="48">
        <f t="shared" ca="1" si="164"/>
        <v>3</v>
      </c>
      <c r="AQ225" s="48">
        <f t="shared" ca="1" si="164"/>
        <v>2</v>
      </c>
      <c r="AR225" s="48">
        <f t="shared" ca="1" si="164"/>
        <v>2</v>
      </c>
      <c r="AS225" s="48">
        <f t="shared" ca="1" si="164"/>
        <v>3</v>
      </c>
      <c r="AT225" s="48">
        <f t="shared" ca="1" si="165"/>
        <v>3</v>
      </c>
      <c r="AU225" s="48">
        <f t="shared" ca="1" si="165"/>
        <v>3</v>
      </c>
      <c r="AV225" s="48">
        <f t="shared" ca="1" si="165"/>
        <v>2</v>
      </c>
      <c r="AW225" s="48">
        <f t="shared" ca="1" si="165"/>
        <v>2</v>
      </c>
      <c r="AX225" s="48">
        <f t="shared" ca="1" si="165"/>
        <v>3</v>
      </c>
      <c r="AY225" s="48">
        <f t="shared" ca="1" si="165"/>
        <v>3</v>
      </c>
      <c r="AZ225" s="48">
        <f t="shared" ca="1" si="165"/>
        <v>3</v>
      </c>
      <c r="BA225" s="48">
        <f t="shared" ca="1" si="165"/>
        <v>3</v>
      </c>
      <c r="BB225" s="48">
        <f t="shared" ca="1" si="165"/>
        <v>3</v>
      </c>
      <c r="BC225" s="48">
        <f t="shared" ca="1" si="165"/>
        <v>3</v>
      </c>
      <c r="BD225" s="48">
        <f t="shared" ca="1" si="166"/>
        <v>2</v>
      </c>
      <c r="BE225" s="48">
        <f t="shared" ca="1" si="166"/>
        <v>3</v>
      </c>
      <c r="BF225" s="48">
        <f t="shared" ca="1" si="166"/>
        <v>3</v>
      </c>
      <c r="BG225" s="48">
        <f t="shared" ca="1" si="166"/>
        <v>2</v>
      </c>
      <c r="BH225" s="48">
        <f t="shared" ca="1" si="166"/>
        <v>2</v>
      </c>
      <c r="BI225" s="48">
        <f t="shared" ca="1" si="166"/>
        <v>2</v>
      </c>
      <c r="BJ225" s="48">
        <f t="shared" ca="1" si="166"/>
        <v>3</v>
      </c>
      <c r="BK225" s="48">
        <f t="shared" ca="1" si="166"/>
        <v>2</v>
      </c>
      <c r="BL225" s="48">
        <f t="shared" ca="1" si="166"/>
        <v>3</v>
      </c>
      <c r="BM225" s="48">
        <f t="shared" ca="1" si="166"/>
        <v>3</v>
      </c>
      <c r="BN225" s="48">
        <f t="shared" ca="1" si="166"/>
        <v>3</v>
      </c>
      <c r="BO225" s="48">
        <f t="shared" ca="1" si="166"/>
        <v>3</v>
      </c>
    </row>
    <row r="226" spans="1:67" x14ac:dyDescent="0.25">
      <c r="A226" s="48">
        <v>225</v>
      </c>
      <c r="B226" s="48">
        <f t="shared" ca="1" si="139"/>
        <v>15</v>
      </c>
      <c r="C226" s="48">
        <f ca="1">SUM($P226:S226)</f>
        <v>10</v>
      </c>
      <c r="D226" s="48">
        <f t="shared" ca="1" si="140"/>
        <v>21</v>
      </c>
      <c r="E226" s="48">
        <f t="shared" ca="1" si="141"/>
        <v>29</v>
      </c>
      <c r="F226" s="48">
        <f t="shared" ca="1" si="142"/>
        <v>40</v>
      </c>
      <c r="G226" s="48">
        <f t="shared" ca="1" si="143"/>
        <v>51</v>
      </c>
      <c r="H226" s="48">
        <f t="shared" ca="1" si="144"/>
        <v>60</v>
      </c>
      <c r="I226" s="48">
        <f t="shared" ca="1" si="145"/>
        <v>69</v>
      </c>
      <c r="J226" s="48">
        <f t="shared" ca="1" si="146"/>
        <v>77</v>
      </c>
      <c r="K226" s="48">
        <f t="shared" ca="1" si="147"/>
        <v>86</v>
      </c>
      <c r="L226" s="48">
        <f t="shared" ca="1" si="148"/>
        <v>97</v>
      </c>
      <c r="M226" s="48">
        <f t="shared" ca="1" si="149"/>
        <v>106</v>
      </c>
      <c r="N226" s="48">
        <f t="shared" ca="1" si="150"/>
        <v>116</v>
      </c>
      <c r="O226" s="48">
        <f t="shared" ca="1" si="151"/>
        <v>125</v>
      </c>
      <c r="P226" s="48">
        <f t="shared" ca="1" si="162"/>
        <v>2</v>
      </c>
      <c r="Q226" s="48">
        <f t="shared" ca="1" si="162"/>
        <v>2</v>
      </c>
      <c r="R226" s="48">
        <f t="shared" ca="1" si="162"/>
        <v>3</v>
      </c>
      <c r="S226" s="48">
        <f t="shared" ca="1" si="162"/>
        <v>3</v>
      </c>
      <c r="T226" s="48">
        <f t="shared" ca="1" si="162"/>
        <v>3</v>
      </c>
      <c r="U226" s="48">
        <f t="shared" ca="1" si="162"/>
        <v>2</v>
      </c>
      <c r="V226" s="48">
        <f t="shared" ca="1" si="162"/>
        <v>3</v>
      </c>
      <c r="W226" s="48">
        <f t="shared" ca="1" si="162"/>
        <v>3</v>
      </c>
      <c r="X226" s="48">
        <f t="shared" ca="1" si="162"/>
        <v>2</v>
      </c>
      <c r="Y226" s="48">
        <f t="shared" ca="1" si="162"/>
        <v>2</v>
      </c>
      <c r="Z226" s="48">
        <f t="shared" ca="1" si="163"/>
        <v>2</v>
      </c>
      <c r="AA226" s="48">
        <f t="shared" ca="1" si="163"/>
        <v>2</v>
      </c>
      <c r="AB226" s="48">
        <f t="shared" ca="1" si="163"/>
        <v>3</v>
      </c>
      <c r="AC226" s="48">
        <f t="shared" ca="1" si="163"/>
        <v>3</v>
      </c>
      <c r="AD226" s="48">
        <f t="shared" ca="1" si="163"/>
        <v>3</v>
      </c>
      <c r="AE226" s="48">
        <f t="shared" ca="1" si="163"/>
        <v>2</v>
      </c>
      <c r="AF226" s="48">
        <f t="shared" ca="1" si="163"/>
        <v>3</v>
      </c>
      <c r="AG226" s="48">
        <f t="shared" ca="1" si="163"/>
        <v>3</v>
      </c>
      <c r="AH226" s="48">
        <f t="shared" ca="1" si="163"/>
        <v>2</v>
      </c>
      <c r="AI226" s="48">
        <f t="shared" ca="1" si="163"/>
        <v>3</v>
      </c>
      <c r="AJ226" s="48">
        <f t="shared" ca="1" si="164"/>
        <v>2</v>
      </c>
      <c r="AK226" s="48">
        <f t="shared" ca="1" si="164"/>
        <v>3</v>
      </c>
      <c r="AL226" s="48">
        <f t="shared" ca="1" si="164"/>
        <v>2</v>
      </c>
      <c r="AM226" s="48">
        <f t="shared" ca="1" si="164"/>
        <v>2</v>
      </c>
      <c r="AN226" s="48">
        <f t="shared" ca="1" si="164"/>
        <v>2</v>
      </c>
      <c r="AO226" s="48">
        <f t="shared" ca="1" si="164"/>
        <v>2</v>
      </c>
      <c r="AP226" s="48">
        <f t="shared" ca="1" si="164"/>
        <v>3</v>
      </c>
      <c r="AQ226" s="48">
        <f t="shared" ca="1" si="164"/>
        <v>2</v>
      </c>
      <c r="AR226" s="48">
        <f t="shared" ca="1" si="164"/>
        <v>2</v>
      </c>
      <c r="AS226" s="48">
        <f t="shared" ca="1" si="164"/>
        <v>2</v>
      </c>
      <c r="AT226" s="48">
        <f t="shared" ca="1" si="165"/>
        <v>2</v>
      </c>
      <c r="AU226" s="48">
        <f t="shared" ca="1" si="165"/>
        <v>2</v>
      </c>
      <c r="AV226" s="48">
        <f t="shared" ca="1" si="165"/>
        <v>2</v>
      </c>
      <c r="AW226" s="48">
        <f t="shared" ca="1" si="165"/>
        <v>3</v>
      </c>
      <c r="AX226" s="48">
        <f t="shared" ca="1" si="165"/>
        <v>2</v>
      </c>
      <c r="AY226" s="48">
        <f t="shared" ca="1" si="165"/>
        <v>2</v>
      </c>
      <c r="AZ226" s="48">
        <f t="shared" ca="1" si="165"/>
        <v>2</v>
      </c>
      <c r="BA226" s="48">
        <f t="shared" ca="1" si="165"/>
        <v>3</v>
      </c>
      <c r="BB226" s="48">
        <f t="shared" ca="1" si="165"/>
        <v>3</v>
      </c>
      <c r="BC226" s="48">
        <f t="shared" ca="1" si="165"/>
        <v>3</v>
      </c>
      <c r="BD226" s="48">
        <f t="shared" ca="1" si="166"/>
        <v>2</v>
      </c>
      <c r="BE226" s="48">
        <f t="shared" ca="1" si="166"/>
        <v>2</v>
      </c>
      <c r="BF226" s="48">
        <f t="shared" ca="1" si="166"/>
        <v>2</v>
      </c>
      <c r="BG226" s="48">
        <f t="shared" ca="1" si="166"/>
        <v>3</v>
      </c>
      <c r="BH226" s="48">
        <f t="shared" ca="1" si="166"/>
        <v>3</v>
      </c>
      <c r="BI226" s="48">
        <f t="shared" ca="1" si="166"/>
        <v>3</v>
      </c>
      <c r="BJ226" s="48">
        <f t="shared" ca="1" si="166"/>
        <v>2</v>
      </c>
      <c r="BK226" s="48">
        <f t="shared" ca="1" si="166"/>
        <v>2</v>
      </c>
      <c r="BL226" s="48">
        <f t="shared" ca="1" si="166"/>
        <v>3</v>
      </c>
      <c r="BM226" s="48">
        <f t="shared" ca="1" si="166"/>
        <v>2</v>
      </c>
      <c r="BN226" s="48">
        <f t="shared" ca="1" si="166"/>
        <v>2</v>
      </c>
      <c r="BO226" s="48">
        <f t="shared" ca="1" si="166"/>
        <v>2</v>
      </c>
    </row>
    <row r="227" spans="1:67" x14ac:dyDescent="0.25">
      <c r="A227" s="48">
        <v>226</v>
      </c>
      <c r="B227" s="48">
        <f t="shared" ca="1" si="139"/>
        <v>15</v>
      </c>
      <c r="C227" s="48">
        <f ca="1">SUM($P227:S227)</f>
        <v>10</v>
      </c>
      <c r="D227" s="48">
        <f t="shared" ca="1" si="140"/>
        <v>20</v>
      </c>
      <c r="E227" s="48">
        <f t="shared" ca="1" si="141"/>
        <v>29</v>
      </c>
      <c r="F227" s="48">
        <f t="shared" ca="1" si="142"/>
        <v>40</v>
      </c>
      <c r="G227" s="48">
        <f t="shared" ca="1" si="143"/>
        <v>51</v>
      </c>
      <c r="H227" s="48">
        <f t="shared" ca="1" si="144"/>
        <v>62</v>
      </c>
      <c r="I227" s="48">
        <f t="shared" ca="1" si="145"/>
        <v>73</v>
      </c>
      <c r="J227" s="48">
        <f t="shared" ca="1" si="146"/>
        <v>84</v>
      </c>
      <c r="K227" s="48">
        <f t="shared" ca="1" si="147"/>
        <v>95</v>
      </c>
      <c r="L227" s="48">
        <f t="shared" ca="1" si="148"/>
        <v>105</v>
      </c>
      <c r="M227" s="48">
        <f t="shared" ca="1" si="149"/>
        <v>116</v>
      </c>
      <c r="N227" s="48">
        <f t="shared" ca="1" si="150"/>
        <v>127</v>
      </c>
      <c r="O227" s="48">
        <f t="shared" ca="1" si="151"/>
        <v>138</v>
      </c>
      <c r="P227" s="48">
        <f t="shared" ca="1" si="162"/>
        <v>2</v>
      </c>
      <c r="Q227" s="48">
        <f t="shared" ca="1" si="162"/>
        <v>2</v>
      </c>
      <c r="R227" s="48">
        <f t="shared" ca="1" si="162"/>
        <v>3</v>
      </c>
      <c r="S227" s="48">
        <f t="shared" ca="1" si="162"/>
        <v>3</v>
      </c>
      <c r="T227" s="48">
        <f t="shared" ca="1" si="162"/>
        <v>2</v>
      </c>
      <c r="U227" s="48">
        <f t="shared" ca="1" si="162"/>
        <v>3</v>
      </c>
      <c r="V227" s="48">
        <f t="shared" ca="1" si="162"/>
        <v>2</v>
      </c>
      <c r="W227" s="48">
        <f t="shared" ca="1" si="162"/>
        <v>3</v>
      </c>
      <c r="X227" s="48">
        <f t="shared" ca="1" si="162"/>
        <v>3</v>
      </c>
      <c r="Y227" s="48">
        <f t="shared" ca="1" si="162"/>
        <v>2</v>
      </c>
      <c r="Z227" s="48">
        <f t="shared" ca="1" si="163"/>
        <v>2</v>
      </c>
      <c r="AA227" s="48">
        <f t="shared" ca="1" si="163"/>
        <v>2</v>
      </c>
      <c r="AB227" s="48">
        <f t="shared" ca="1" si="163"/>
        <v>3</v>
      </c>
      <c r="AC227" s="48">
        <f t="shared" ca="1" si="163"/>
        <v>3</v>
      </c>
      <c r="AD227" s="48">
        <f t="shared" ca="1" si="163"/>
        <v>2</v>
      </c>
      <c r="AE227" s="48">
        <f t="shared" ca="1" si="163"/>
        <v>3</v>
      </c>
      <c r="AF227" s="48">
        <f t="shared" ca="1" si="163"/>
        <v>3</v>
      </c>
      <c r="AG227" s="48">
        <f t="shared" ca="1" si="163"/>
        <v>2</v>
      </c>
      <c r="AH227" s="48">
        <f t="shared" ca="1" si="163"/>
        <v>3</v>
      </c>
      <c r="AI227" s="48">
        <f t="shared" ca="1" si="163"/>
        <v>3</v>
      </c>
      <c r="AJ227" s="48">
        <f t="shared" ca="1" si="164"/>
        <v>3</v>
      </c>
      <c r="AK227" s="48">
        <f t="shared" ca="1" si="164"/>
        <v>3</v>
      </c>
      <c r="AL227" s="48">
        <f t="shared" ca="1" si="164"/>
        <v>3</v>
      </c>
      <c r="AM227" s="48">
        <f t="shared" ca="1" si="164"/>
        <v>2</v>
      </c>
      <c r="AN227" s="48">
        <f t="shared" ca="1" si="164"/>
        <v>3</v>
      </c>
      <c r="AO227" s="48">
        <f t="shared" ca="1" si="164"/>
        <v>3</v>
      </c>
      <c r="AP227" s="48">
        <f t="shared" ca="1" si="164"/>
        <v>3</v>
      </c>
      <c r="AQ227" s="48">
        <f t="shared" ca="1" si="164"/>
        <v>2</v>
      </c>
      <c r="AR227" s="48">
        <f t="shared" ca="1" si="164"/>
        <v>3</v>
      </c>
      <c r="AS227" s="48">
        <f t="shared" ca="1" si="164"/>
        <v>3</v>
      </c>
      <c r="AT227" s="48">
        <f t="shared" ca="1" si="165"/>
        <v>3</v>
      </c>
      <c r="AU227" s="48">
        <f t="shared" ca="1" si="165"/>
        <v>2</v>
      </c>
      <c r="AV227" s="48">
        <f t="shared" ca="1" si="165"/>
        <v>3</v>
      </c>
      <c r="AW227" s="48">
        <f t="shared" ca="1" si="165"/>
        <v>3</v>
      </c>
      <c r="AX227" s="48">
        <f t="shared" ca="1" si="165"/>
        <v>3</v>
      </c>
      <c r="AY227" s="48">
        <f t="shared" ca="1" si="165"/>
        <v>2</v>
      </c>
      <c r="AZ227" s="48">
        <f t="shared" ca="1" si="165"/>
        <v>3</v>
      </c>
      <c r="BA227" s="48">
        <f t="shared" ca="1" si="165"/>
        <v>2</v>
      </c>
      <c r="BB227" s="48">
        <f t="shared" ca="1" si="165"/>
        <v>2</v>
      </c>
      <c r="BC227" s="48">
        <f t="shared" ca="1" si="165"/>
        <v>3</v>
      </c>
      <c r="BD227" s="48">
        <f t="shared" ca="1" si="166"/>
        <v>2</v>
      </c>
      <c r="BE227" s="48">
        <f t="shared" ca="1" si="166"/>
        <v>3</v>
      </c>
      <c r="BF227" s="48">
        <f t="shared" ca="1" si="166"/>
        <v>3</v>
      </c>
      <c r="BG227" s="48">
        <f t="shared" ca="1" si="166"/>
        <v>3</v>
      </c>
      <c r="BH227" s="48">
        <f t="shared" ca="1" si="166"/>
        <v>3</v>
      </c>
      <c r="BI227" s="48">
        <f t="shared" ca="1" si="166"/>
        <v>3</v>
      </c>
      <c r="BJ227" s="48">
        <f t="shared" ca="1" si="166"/>
        <v>2</v>
      </c>
      <c r="BK227" s="48">
        <f t="shared" ca="1" si="166"/>
        <v>3</v>
      </c>
      <c r="BL227" s="48">
        <f t="shared" ca="1" si="166"/>
        <v>3</v>
      </c>
      <c r="BM227" s="48">
        <f t="shared" ca="1" si="166"/>
        <v>2</v>
      </c>
      <c r="BN227" s="48">
        <f t="shared" ca="1" si="166"/>
        <v>3</v>
      </c>
      <c r="BO227" s="48">
        <f t="shared" ca="1" si="166"/>
        <v>3</v>
      </c>
    </row>
    <row r="228" spans="1:67" x14ac:dyDescent="0.25">
      <c r="A228" s="48">
        <v>227</v>
      </c>
      <c r="B228" s="48">
        <f t="shared" ca="1" si="139"/>
        <v>18</v>
      </c>
      <c r="C228" s="48">
        <f ca="1">SUM($P228:S228)</f>
        <v>12</v>
      </c>
      <c r="D228" s="48">
        <f t="shared" ca="1" si="140"/>
        <v>22</v>
      </c>
      <c r="E228" s="48">
        <f t="shared" ca="1" si="141"/>
        <v>33</v>
      </c>
      <c r="F228" s="48">
        <f t="shared" ca="1" si="142"/>
        <v>42</v>
      </c>
      <c r="G228" s="48">
        <f t="shared" ca="1" si="143"/>
        <v>51</v>
      </c>
      <c r="H228" s="48">
        <f t="shared" ca="1" si="144"/>
        <v>61</v>
      </c>
      <c r="I228" s="48">
        <f t="shared" ca="1" si="145"/>
        <v>72</v>
      </c>
      <c r="J228" s="48">
        <f t="shared" ca="1" si="146"/>
        <v>81</v>
      </c>
      <c r="K228" s="48">
        <f t="shared" ca="1" si="147"/>
        <v>90</v>
      </c>
      <c r="L228" s="48">
        <f t="shared" ca="1" si="148"/>
        <v>100</v>
      </c>
      <c r="M228" s="48">
        <f t="shared" ca="1" si="149"/>
        <v>110</v>
      </c>
      <c r="N228" s="48">
        <f t="shared" ca="1" si="150"/>
        <v>120</v>
      </c>
      <c r="O228" s="48">
        <f t="shared" ca="1" si="151"/>
        <v>131</v>
      </c>
      <c r="P228" s="48">
        <f t="shared" ca="1" si="162"/>
        <v>3</v>
      </c>
      <c r="Q228" s="48">
        <f t="shared" ca="1" si="162"/>
        <v>3</v>
      </c>
      <c r="R228" s="48">
        <f t="shared" ca="1" si="162"/>
        <v>3</v>
      </c>
      <c r="S228" s="48">
        <f t="shared" ca="1" si="162"/>
        <v>3</v>
      </c>
      <c r="T228" s="48">
        <f t="shared" ca="1" si="162"/>
        <v>3</v>
      </c>
      <c r="U228" s="48">
        <f t="shared" ca="1" si="162"/>
        <v>3</v>
      </c>
      <c r="V228" s="48">
        <f t="shared" ca="1" si="162"/>
        <v>2</v>
      </c>
      <c r="W228" s="48">
        <f t="shared" ca="1" si="162"/>
        <v>2</v>
      </c>
      <c r="X228" s="48">
        <f t="shared" ca="1" si="162"/>
        <v>3</v>
      </c>
      <c r="Y228" s="48">
        <f t="shared" ca="1" si="162"/>
        <v>2</v>
      </c>
      <c r="Z228" s="48">
        <f t="shared" ca="1" si="163"/>
        <v>3</v>
      </c>
      <c r="AA228" s="48">
        <f t="shared" ca="1" si="163"/>
        <v>3</v>
      </c>
      <c r="AB228" s="48">
        <f t="shared" ca="1" si="163"/>
        <v>2</v>
      </c>
      <c r="AC228" s="48">
        <f t="shared" ca="1" si="163"/>
        <v>3</v>
      </c>
      <c r="AD228" s="48">
        <f t="shared" ca="1" si="163"/>
        <v>2</v>
      </c>
      <c r="AE228" s="48">
        <f t="shared" ca="1" si="163"/>
        <v>2</v>
      </c>
      <c r="AF228" s="48">
        <f t="shared" ca="1" si="163"/>
        <v>2</v>
      </c>
      <c r="AG228" s="48">
        <f t="shared" ca="1" si="163"/>
        <v>2</v>
      </c>
      <c r="AH228" s="48">
        <f t="shared" ca="1" si="163"/>
        <v>3</v>
      </c>
      <c r="AI228" s="48">
        <f t="shared" ca="1" si="163"/>
        <v>2</v>
      </c>
      <c r="AJ228" s="48">
        <f t="shared" ca="1" si="164"/>
        <v>3</v>
      </c>
      <c r="AK228" s="48">
        <f t="shared" ca="1" si="164"/>
        <v>2</v>
      </c>
      <c r="AL228" s="48">
        <f t="shared" ca="1" si="164"/>
        <v>2</v>
      </c>
      <c r="AM228" s="48">
        <f t="shared" ca="1" si="164"/>
        <v>3</v>
      </c>
      <c r="AN228" s="48">
        <f t="shared" ca="1" si="164"/>
        <v>3</v>
      </c>
      <c r="AO228" s="48">
        <f t="shared" ca="1" si="164"/>
        <v>3</v>
      </c>
      <c r="AP228" s="48">
        <f t="shared" ca="1" si="164"/>
        <v>3</v>
      </c>
      <c r="AQ228" s="48">
        <f t="shared" ca="1" si="164"/>
        <v>2</v>
      </c>
      <c r="AR228" s="48">
        <f t="shared" ca="1" si="164"/>
        <v>3</v>
      </c>
      <c r="AS228" s="48">
        <f t="shared" ca="1" si="164"/>
        <v>2</v>
      </c>
      <c r="AT228" s="48">
        <f t="shared" ca="1" si="165"/>
        <v>2</v>
      </c>
      <c r="AU228" s="48">
        <f t="shared" ca="1" si="165"/>
        <v>2</v>
      </c>
      <c r="AV228" s="48">
        <f t="shared" ca="1" si="165"/>
        <v>3</v>
      </c>
      <c r="AW228" s="48">
        <f t="shared" ca="1" si="165"/>
        <v>2</v>
      </c>
      <c r="AX228" s="48">
        <f t="shared" ca="1" si="165"/>
        <v>2</v>
      </c>
      <c r="AY228" s="48">
        <f t="shared" ca="1" si="165"/>
        <v>2</v>
      </c>
      <c r="AZ228" s="48">
        <f t="shared" ca="1" si="165"/>
        <v>3</v>
      </c>
      <c r="BA228" s="48">
        <f t="shared" ca="1" si="165"/>
        <v>2</v>
      </c>
      <c r="BB228" s="48">
        <f t="shared" ca="1" si="165"/>
        <v>3</v>
      </c>
      <c r="BC228" s="48">
        <f t="shared" ca="1" si="165"/>
        <v>2</v>
      </c>
      <c r="BD228" s="48">
        <f t="shared" ca="1" si="166"/>
        <v>3</v>
      </c>
      <c r="BE228" s="48">
        <f t="shared" ca="1" si="166"/>
        <v>2</v>
      </c>
      <c r="BF228" s="48">
        <f t="shared" ca="1" si="166"/>
        <v>3</v>
      </c>
      <c r="BG228" s="48">
        <f t="shared" ca="1" si="166"/>
        <v>2</v>
      </c>
      <c r="BH228" s="48">
        <f t="shared" ca="1" si="166"/>
        <v>3</v>
      </c>
      <c r="BI228" s="48">
        <f t="shared" ca="1" si="166"/>
        <v>2</v>
      </c>
      <c r="BJ228" s="48">
        <f t="shared" ca="1" si="166"/>
        <v>2</v>
      </c>
      <c r="BK228" s="48">
        <f t="shared" ca="1" si="166"/>
        <v>3</v>
      </c>
      <c r="BL228" s="48">
        <f t="shared" ca="1" si="166"/>
        <v>2</v>
      </c>
      <c r="BM228" s="48">
        <f t="shared" ca="1" si="166"/>
        <v>3</v>
      </c>
      <c r="BN228" s="48">
        <f t="shared" ca="1" si="166"/>
        <v>3</v>
      </c>
      <c r="BO228" s="48">
        <f t="shared" ca="1" si="166"/>
        <v>3</v>
      </c>
    </row>
    <row r="229" spans="1:67" x14ac:dyDescent="0.25">
      <c r="A229" s="48">
        <v>228</v>
      </c>
      <c r="B229" s="48">
        <f t="shared" ca="1" si="139"/>
        <v>16</v>
      </c>
      <c r="C229" s="48">
        <f ca="1">SUM($P229:S229)</f>
        <v>11</v>
      </c>
      <c r="D229" s="48">
        <f t="shared" ca="1" si="140"/>
        <v>20</v>
      </c>
      <c r="E229" s="48">
        <f t="shared" ca="1" si="141"/>
        <v>30</v>
      </c>
      <c r="F229" s="48">
        <f t="shared" ca="1" si="142"/>
        <v>39</v>
      </c>
      <c r="G229" s="48">
        <f t="shared" ca="1" si="143"/>
        <v>49</v>
      </c>
      <c r="H229" s="48">
        <f t="shared" ca="1" si="144"/>
        <v>58</v>
      </c>
      <c r="I229" s="48">
        <f t="shared" ca="1" si="145"/>
        <v>68</v>
      </c>
      <c r="J229" s="48">
        <f t="shared" ca="1" si="146"/>
        <v>76</v>
      </c>
      <c r="K229" s="48">
        <f t="shared" ca="1" si="147"/>
        <v>86</v>
      </c>
      <c r="L229" s="48">
        <f t="shared" ca="1" si="148"/>
        <v>97</v>
      </c>
      <c r="M229" s="48">
        <f t="shared" ca="1" si="149"/>
        <v>107</v>
      </c>
      <c r="N229" s="48">
        <f t="shared" ca="1" si="150"/>
        <v>118</v>
      </c>
      <c r="O229" s="48">
        <f t="shared" ca="1" si="151"/>
        <v>129</v>
      </c>
      <c r="P229" s="48">
        <f t="shared" ca="1" si="162"/>
        <v>3</v>
      </c>
      <c r="Q229" s="48">
        <f t="shared" ca="1" si="162"/>
        <v>2</v>
      </c>
      <c r="R229" s="48">
        <f t="shared" ca="1" si="162"/>
        <v>3</v>
      </c>
      <c r="S229" s="48">
        <f t="shared" ca="1" si="162"/>
        <v>3</v>
      </c>
      <c r="T229" s="48">
        <f t="shared" ca="1" si="162"/>
        <v>2</v>
      </c>
      <c r="U229" s="48">
        <f t="shared" ca="1" si="162"/>
        <v>3</v>
      </c>
      <c r="V229" s="48">
        <f t="shared" ca="1" si="162"/>
        <v>2</v>
      </c>
      <c r="W229" s="48">
        <f t="shared" ca="1" si="162"/>
        <v>2</v>
      </c>
      <c r="X229" s="48">
        <f t="shared" ca="1" si="162"/>
        <v>3</v>
      </c>
      <c r="Y229" s="48">
        <f t="shared" ca="1" si="162"/>
        <v>3</v>
      </c>
      <c r="Z229" s="48">
        <f t="shared" ca="1" si="163"/>
        <v>2</v>
      </c>
      <c r="AA229" s="48">
        <f t="shared" ca="1" si="163"/>
        <v>2</v>
      </c>
      <c r="AB229" s="48">
        <f t="shared" ca="1" si="163"/>
        <v>2</v>
      </c>
      <c r="AC229" s="48">
        <f t="shared" ca="1" si="163"/>
        <v>2</v>
      </c>
      <c r="AD229" s="48">
        <f t="shared" ca="1" si="163"/>
        <v>3</v>
      </c>
      <c r="AE229" s="48">
        <f t="shared" ca="1" si="163"/>
        <v>2</v>
      </c>
      <c r="AF229" s="48">
        <f t="shared" ca="1" si="163"/>
        <v>3</v>
      </c>
      <c r="AG229" s="48">
        <f t="shared" ca="1" si="163"/>
        <v>2</v>
      </c>
      <c r="AH229" s="48">
        <f t="shared" ca="1" si="163"/>
        <v>3</v>
      </c>
      <c r="AI229" s="48">
        <f t="shared" ca="1" si="163"/>
        <v>2</v>
      </c>
      <c r="AJ229" s="48">
        <f t="shared" ca="1" si="164"/>
        <v>2</v>
      </c>
      <c r="AK229" s="48">
        <f t="shared" ca="1" si="164"/>
        <v>3</v>
      </c>
      <c r="AL229" s="48">
        <f t="shared" ca="1" si="164"/>
        <v>2</v>
      </c>
      <c r="AM229" s="48">
        <f t="shared" ca="1" si="164"/>
        <v>2</v>
      </c>
      <c r="AN229" s="48">
        <f t="shared" ca="1" si="164"/>
        <v>2</v>
      </c>
      <c r="AO229" s="48">
        <f t="shared" ca="1" si="164"/>
        <v>3</v>
      </c>
      <c r="AP229" s="48">
        <f t="shared" ca="1" si="164"/>
        <v>3</v>
      </c>
      <c r="AQ229" s="48">
        <f t="shared" ca="1" si="164"/>
        <v>2</v>
      </c>
      <c r="AR229" s="48">
        <f t="shared" ca="1" si="164"/>
        <v>2</v>
      </c>
      <c r="AS229" s="48">
        <f t="shared" ca="1" si="164"/>
        <v>2</v>
      </c>
      <c r="AT229" s="48">
        <f t="shared" ca="1" si="165"/>
        <v>2</v>
      </c>
      <c r="AU229" s="48">
        <f t="shared" ca="1" si="165"/>
        <v>2</v>
      </c>
      <c r="AV229" s="48">
        <f t="shared" ca="1" si="165"/>
        <v>2</v>
      </c>
      <c r="AW229" s="48">
        <f t="shared" ca="1" si="165"/>
        <v>2</v>
      </c>
      <c r="AX229" s="48">
        <f t="shared" ca="1" si="165"/>
        <v>3</v>
      </c>
      <c r="AY229" s="48">
        <f t="shared" ca="1" si="165"/>
        <v>3</v>
      </c>
      <c r="AZ229" s="48">
        <f t="shared" ca="1" si="165"/>
        <v>2</v>
      </c>
      <c r="BA229" s="48">
        <f t="shared" ca="1" si="165"/>
        <v>3</v>
      </c>
      <c r="BB229" s="48">
        <f t="shared" ca="1" si="165"/>
        <v>3</v>
      </c>
      <c r="BC229" s="48">
        <f t="shared" ca="1" si="165"/>
        <v>3</v>
      </c>
      <c r="BD229" s="48">
        <f t="shared" ca="1" si="166"/>
        <v>2</v>
      </c>
      <c r="BE229" s="48">
        <f t="shared" ca="1" si="166"/>
        <v>3</v>
      </c>
      <c r="BF229" s="48">
        <f t="shared" ca="1" si="166"/>
        <v>3</v>
      </c>
      <c r="BG229" s="48">
        <f t="shared" ca="1" si="166"/>
        <v>2</v>
      </c>
      <c r="BH229" s="48">
        <f t="shared" ca="1" si="166"/>
        <v>3</v>
      </c>
      <c r="BI229" s="48">
        <f t="shared" ca="1" si="166"/>
        <v>3</v>
      </c>
      <c r="BJ229" s="48">
        <f t="shared" ca="1" si="166"/>
        <v>2</v>
      </c>
      <c r="BK229" s="48">
        <f t="shared" ca="1" si="166"/>
        <v>3</v>
      </c>
      <c r="BL229" s="48">
        <f t="shared" ca="1" si="166"/>
        <v>3</v>
      </c>
      <c r="BM229" s="48">
        <f t="shared" ca="1" si="166"/>
        <v>2</v>
      </c>
      <c r="BN229" s="48">
        <f t="shared" ca="1" si="166"/>
        <v>3</v>
      </c>
      <c r="BO229" s="48">
        <f t="shared" ca="1" si="166"/>
        <v>3</v>
      </c>
    </row>
    <row r="230" spans="1:67" x14ac:dyDescent="0.25">
      <c r="A230" s="48">
        <v>229</v>
      </c>
      <c r="B230" s="48">
        <f t="shared" ca="1" si="139"/>
        <v>13</v>
      </c>
      <c r="C230" s="48">
        <f ca="1">SUM($P230:S230)</f>
        <v>9</v>
      </c>
      <c r="D230" s="48">
        <f t="shared" ca="1" si="140"/>
        <v>17</v>
      </c>
      <c r="E230" s="48">
        <f t="shared" ca="1" si="141"/>
        <v>26</v>
      </c>
      <c r="F230" s="48">
        <f t="shared" ca="1" si="142"/>
        <v>36</v>
      </c>
      <c r="G230" s="48">
        <f t="shared" ca="1" si="143"/>
        <v>46</v>
      </c>
      <c r="H230" s="48">
        <f t="shared" ca="1" si="144"/>
        <v>56</v>
      </c>
      <c r="I230" s="48">
        <f t="shared" ca="1" si="145"/>
        <v>66</v>
      </c>
      <c r="J230" s="48">
        <f t="shared" ca="1" si="146"/>
        <v>76</v>
      </c>
      <c r="K230" s="48">
        <f t="shared" ca="1" si="147"/>
        <v>87</v>
      </c>
      <c r="L230" s="48">
        <f t="shared" ca="1" si="148"/>
        <v>95</v>
      </c>
      <c r="M230" s="48">
        <f t="shared" ca="1" si="149"/>
        <v>105</v>
      </c>
      <c r="N230" s="48">
        <f t="shared" ca="1" si="150"/>
        <v>115</v>
      </c>
      <c r="O230" s="48">
        <f t="shared" ca="1" si="151"/>
        <v>124</v>
      </c>
      <c r="P230" s="48">
        <f t="shared" ca="1" si="162"/>
        <v>2</v>
      </c>
      <c r="Q230" s="48">
        <f t="shared" ca="1" si="162"/>
        <v>3</v>
      </c>
      <c r="R230" s="48">
        <f t="shared" ca="1" si="162"/>
        <v>2</v>
      </c>
      <c r="S230" s="48">
        <f t="shared" ca="1" si="162"/>
        <v>2</v>
      </c>
      <c r="T230" s="48">
        <f t="shared" ca="1" si="162"/>
        <v>2</v>
      </c>
      <c r="U230" s="48">
        <f t="shared" ca="1" si="162"/>
        <v>2</v>
      </c>
      <c r="V230" s="48">
        <f t="shared" ca="1" si="162"/>
        <v>2</v>
      </c>
      <c r="W230" s="48">
        <f t="shared" ca="1" si="162"/>
        <v>2</v>
      </c>
      <c r="X230" s="48">
        <f t="shared" ca="1" si="162"/>
        <v>2</v>
      </c>
      <c r="Y230" s="48">
        <f t="shared" ca="1" si="162"/>
        <v>2</v>
      </c>
      <c r="Z230" s="48">
        <f t="shared" ca="1" si="163"/>
        <v>3</v>
      </c>
      <c r="AA230" s="48">
        <f t="shared" ca="1" si="163"/>
        <v>2</v>
      </c>
      <c r="AB230" s="48">
        <f t="shared" ca="1" si="163"/>
        <v>2</v>
      </c>
      <c r="AC230" s="48">
        <f t="shared" ca="1" si="163"/>
        <v>3</v>
      </c>
      <c r="AD230" s="48">
        <f t="shared" ca="1" si="163"/>
        <v>2</v>
      </c>
      <c r="AE230" s="48">
        <f t="shared" ca="1" si="163"/>
        <v>3</v>
      </c>
      <c r="AF230" s="48">
        <f t="shared" ca="1" si="163"/>
        <v>2</v>
      </c>
      <c r="AG230" s="48">
        <f t="shared" ca="1" si="163"/>
        <v>2</v>
      </c>
      <c r="AH230" s="48">
        <f t="shared" ca="1" si="163"/>
        <v>3</v>
      </c>
      <c r="AI230" s="48">
        <f t="shared" ca="1" si="163"/>
        <v>3</v>
      </c>
      <c r="AJ230" s="48">
        <f t="shared" ca="1" si="164"/>
        <v>2</v>
      </c>
      <c r="AK230" s="48">
        <f t="shared" ca="1" si="164"/>
        <v>2</v>
      </c>
      <c r="AL230" s="48">
        <f t="shared" ca="1" si="164"/>
        <v>3</v>
      </c>
      <c r="AM230" s="48">
        <f t="shared" ca="1" si="164"/>
        <v>3</v>
      </c>
      <c r="AN230" s="48">
        <f t="shared" ca="1" si="164"/>
        <v>2</v>
      </c>
      <c r="AO230" s="48">
        <f t="shared" ca="1" si="164"/>
        <v>3</v>
      </c>
      <c r="AP230" s="48">
        <f t="shared" ca="1" si="164"/>
        <v>3</v>
      </c>
      <c r="AQ230" s="48">
        <f t="shared" ca="1" si="164"/>
        <v>2</v>
      </c>
      <c r="AR230" s="48">
        <f t="shared" ca="1" si="164"/>
        <v>3</v>
      </c>
      <c r="AS230" s="48">
        <f t="shared" ca="1" si="164"/>
        <v>2</v>
      </c>
      <c r="AT230" s="48">
        <f t="shared" ca="1" si="165"/>
        <v>2</v>
      </c>
      <c r="AU230" s="48">
        <f t="shared" ca="1" si="165"/>
        <v>3</v>
      </c>
      <c r="AV230" s="48">
        <f t="shared" ca="1" si="165"/>
        <v>3</v>
      </c>
      <c r="AW230" s="48">
        <f t="shared" ca="1" si="165"/>
        <v>3</v>
      </c>
      <c r="AX230" s="48">
        <f t="shared" ca="1" si="165"/>
        <v>2</v>
      </c>
      <c r="AY230" s="48">
        <f t="shared" ca="1" si="165"/>
        <v>3</v>
      </c>
      <c r="AZ230" s="48">
        <f t="shared" ca="1" si="165"/>
        <v>2</v>
      </c>
      <c r="BA230" s="48">
        <f t="shared" ca="1" si="165"/>
        <v>2</v>
      </c>
      <c r="BB230" s="48">
        <f t="shared" ca="1" si="165"/>
        <v>2</v>
      </c>
      <c r="BC230" s="48">
        <f t="shared" ca="1" si="165"/>
        <v>2</v>
      </c>
      <c r="BD230" s="48">
        <f t="shared" ca="1" si="166"/>
        <v>2</v>
      </c>
      <c r="BE230" s="48">
        <f t="shared" ca="1" si="166"/>
        <v>2</v>
      </c>
      <c r="BF230" s="48">
        <f t="shared" ca="1" si="166"/>
        <v>3</v>
      </c>
      <c r="BG230" s="48">
        <f t="shared" ca="1" si="166"/>
        <v>3</v>
      </c>
      <c r="BH230" s="48">
        <f t="shared" ca="1" si="166"/>
        <v>3</v>
      </c>
      <c r="BI230" s="48">
        <f t="shared" ca="1" si="166"/>
        <v>2</v>
      </c>
      <c r="BJ230" s="48">
        <f t="shared" ca="1" si="166"/>
        <v>3</v>
      </c>
      <c r="BK230" s="48">
        <f t="shared" ca="1" si="166"/>
        <v>2</v>
      </c>
      <c r="BL230" s="48">
        <f t="shared" ca="1" si="166"/>
        <v>2</v>
      </c>
      <c r="BM230" s="48">
        <f t="shared" ca="1" si="166"/>
        <v>2</v>
      </c>
      <c r="BN230" s="48">
        <f t="shared" ca="1" si="166"/>
        <v>3</v>
      </c>
      <c r="BO230" s="48">
        <f t="shared" ca="1" si="166"/>
        <v>2</v>
      </c>
    </row>
    <row r="231" spans="1:67" x14ac:dyDescent="0.25">
      <c r="A231" s="48">
        <v>230</v>
      </c>
      <c r="B231" s="48">
        <f t="shared" ca="1" si="139"/>
        <v>16</v>
      </c>
      <c r="C231" s="48">
        <f ca="1">SUM($P231:S231)</f>
        <v>10</v>
      </c>
      <c r="D231" s="48">
        <f t="shared" ca="1" si="140"/>
        <v>22</v>
      </c>
      <c r="E231" s="48">
        <f t="shared" ca="1" si="141"/>
        <v>32</v>
      </c>
      <c r="F231" s="48">
        <f t="shared" ca="1" si="142"/>
        <v>43</v>
      </c>
      <c r="G231" s="48">
        <f t="shared" ca="1" si="143"/>
        <v>54</v>
      </c>
      <c r="H231" s="48">
        <f t="shared" ca="1" si="144"/>
        <v>65</v>
      </c>
      <c r="I231" s="48">
        <f t="shared" ca="1" si="145"/>
        <v>76</v>
      </c>
      <c r="J231" s="48">
        <f t="shared" ca="1" si="146"/>
        <v>86</v>
      </c>
      <c r="K231" s="48">
        <f t="shared" ca="1" si="147"/>
        <v>96</v>
      </c>
      <c r="L231" s="48">
        <f t="shared" ca="1" si="148"/>
        <v>105</v>
      </c>
      <c r="M231" s="48">
        <f t="shared" ca="1" si="149"/>
        <v>115</v>
      </c>
      <c r="N231" s="48">
        <f t="shared" ca="1" si="150"/>
        <v>126</v>
      </c>
      <c r="O231" s="48">
        <f t="shared" ca="1" si="151"/>
        <v>136</v>
      </c>
      <c r="P231" s="48">
        <f t="shared" ca="1" si="162"/>
        <v>2</v>
      </c>
      <c r="Q231" s="48">
        <f t="shared" ca="1" si="162"/>
        <v>3</v>
      </c>
      <c r="R231" s="48">
        <f t="shared" ca="1" si="162"/>
        <v>2</v>
      </c>
      <c r="S231" s="48">
        <f t="shared" ca="1" si="162"/>
        <v>3</v>
      </c>
      <c r="T231" s="48">
        <f t="shared" ca="1" si="162"/>
        <v>3</v>
      </c>
      <c r="U231" s="48">
        <f t="shared" ca="1" si="162"/>
        <v>3</v>
      </c>
      <c r="V231" s="48">
        <f t="shared" ca="1" si="162"/>
        <v>3</v>
      </c>
      <c r="W231" s="48">
        <f t="shared" ca="1" si="162"/>
        <v>3</v>
      </c>
      <c r="X231" s="48">
        <f t="shared" ca="1" si="162"/>
        <v>2</v>
      </c>
      <c r="Y231" s="48">
        <f t="shared" ca="1" si="162"/>
        <v>3</v>
      </c>
      <c r="Z231" s="48">
        <f t="shared" ca="1" si="163"/>
        <v>3</v>
      </c>
      <c r="AA231" s="48">
        <f t="shared" ca="1" si="163"/>
        <v>2</v>
      </c>
      <c r="AB231" s="48">
        <f t="shared" ca="1" si="163"/>
        <v>3</v>
      </c>
      <c r="AC231" s="48">
        <f t="shared" ca="1" si="163"/>
        <v>3</v>
      </c>
      <c r="AD231" s="48">
        <f t="shared" ca="1" si="163"/>
        <v>3</v>
      </c>
      <c r="AE231" s="48">
        <f t="shared" ca="1" si="163"/>
        <v>2</v>
      </c>
      <c r="AF231" s="48">
        <f t="shared" ca="1" si="163"/>
        <v>3</v>
      </c>
      <c r="AG231" s="48">
        <f t="shared" ca="1" si="163"/>
        <v>3</v>
      </c>
      <c r="AH231" s="48">
        <f t="shared" ca="1" si="163"/>
        <v>2</v>
      </c>
      <c r="AI231" s="48">
        <f t="shared" ca="1" si="163"/>
        <v>3</v>
      </c>
      <c r="AJ231" s="48">
        <f t="shared" ca="1" si="164"/>
        <v>3</v>
      </c>
      <c r="AK231" s="48">
        <f t="shared" ca="1" si="164"/>
        <v>2</v>
      </c>
      <c r="AL231" s="48">
        <f t="shared" ca="1" si="164"/>
        <v>3</v>
      </c>
      <c r="AM231" s="48">
        <f t="shared" ca="1" si="164"/>
        <v>3</v>
      </c>
      <c r="AN231" s="48">
        <f t="shared" ca="1" si="164"/>
        <v>2</v>
      </c>
      <c r="AO231" s="48">
        <f t="shared" ca="1" si="164"/>
        <v>3</v>
      </c>
      <c r="AP231" s="48">
        <f t="shared" ca="1" si="164"/>
        <v>3</v>
      </c>
      <c r="AQ231" s="48">
        <f t="shared" ca="1" si="164"/>
        <v>3</v>
      </c>
      <c r="AR231" s="48">
        <f t="shared" ca="1" si="164"/>
        <v>3</v>
      </c>
      <c r="AS231" s="48">
        <f t="shared" ca="1" si="164"/>
        <v>3</v>
      </c>
      <c r="AT231" s="48">
        <f t="shared" ca="1" si="165"/>
        <v>2</v>
      </c>
      <c r="AU231" s="48">
        <f t="shared" ca="1" si="165"/>
        <v>2</v>
      </c>
      <c r="AV231" s="48">
        <f t="shared" ca="1" si="165"/>
        <v>2</v>
      </c>
      <c r="AW231" s="48">
        <f t="shared" ca="1" si="165"/>
        <v>3</v>
      </c>
      <c r="AX231" s="48">
        <f t="shared" ca="1" si="165"/>
        <v>2</v>
      </c>
      <c r="AY231" s="48">
        <f t="shared" ca="1" si="165"/>
        <v>3</v>
      </c>
      <c r="AZ231" s="48">
        <f t="shared" ca="1" si="165"/>
        <v>2</v>
      </c>
      <c r="BA231" s="48">
        <f t="shared" ca="1" si="165"/>
        <v>2</v>
      </c>
      <c r="BB231" s="48">
        <f t="shared" ca="1" si="165"/>
        <v>3</v>
      </c>
      <c r="BC231" s="48">
        <f t="shared" ca="1" si="165"/>
        <v>2</v>
      </c>
      <c r="BD231" s="48">
        <f t="shared" ca="1" si="166"/>
        <v>3</v>
      </c>
      <c r="BE231" s="48">
        <f t="shared" ca="1" si="166"/>
        <v>2</v>
      </c>
      <c r="BF231" s="48">
        <f t="shared" ca="1" si="166"/>
        <v>3</v>
      </c>
      <c r="BG231" s="48">
        <f t="shared" ca="1" si="166"/>
        <v>2</v>
      </c>
      <c r="BH231" s="48">
        <f t="shared" ca="1" si="166"/>
        <v>3</v>
      </c>
      <c r="BI231" s="48">
        <f t="shared" ca="1" si="166"/>
        <v>3</v>
      </c>
      <c r="BJ231" s="48">
        <f t="shared" ca="1" si="166"/>
        <v>2</v>
      </c>
      <c r="BK231" s="48">
        <f t="shared" ca="1" si="166"/>
        <v>3</v>
      </c>
      <c r="BL231" s="48">
        <f t="shared" ca="1" si="166"/>
        <v>3</v>
      </c>
      <c r="BM231" s="48">
        <f t="shared" ca="1" si="166"/>
        <v>3</v>
      </c>
      <c r="BN231" s="48">
        <f t="shared" ca="1" si="166"/>
        <v>2</v>
      </c>
      <c r="BO231" s="48">
        <f t="shared" ca="1" si="166"/>
        <v>2</v>
      </c>
    </row>
    <row r="232" spans="1:67" x14ac:dyDescent="0.25">
      <c r="A232" s="48">
        <v>231</v>
      </c>
      <c r="B232" s="48">
        <f t="shared" ca="1" si="139"/>
        <v>15</v>
      </c>
      <c r="C232" s="48">
        <f ca="1">SUM($P232:S232)</f>
        <v>11</v>
      </c>
      <c r="D232" s="48">
        <f t="shared" ca="1" si="140"/>
        <v>19</v>
      </c>
      <c r="E232" s="48">
        <f t="shared" ca="1" si="141"/>
        <v>30</v>
      </c>
      <c r="F232" s="48">
        <f t="shared" ca="1" si="142"/>
        <v>40</v>
      </c>
      <c r="G232" s="48">
        <f t="shared" ca="1" si="143"/>
        <v>50</v>
      </c>
      <c r="H232" s="48">
        <f t="shared" ca="1" si="144"/>
        <v>62</v>
      </c>
      <c r="I232" s="48">
        <f t="shared" ca="1" si="145"/>
        <v>73</v>
      </c>
      <c r="J232" s="48">
        <f t="shared" ca="1" si="146"/>
        <v>84</v>
      </c>
      <c r="K232" s="48">
        <f t="shared" ca="1" si="147"/>
        <v>94</v>
      </c>
      <c r="L232" s="48">
        <f t="shared" ca="1" si="148"/>
        <v>104</v>
      </c>
      <c r="M232" s="48">
        <f t="shared" ca="1" si="149"/>
        <v>114</v>
      </c>
      <c r="N232" s="48">
        <f t="shared" ca="1" si="150"/>
        <v>125</v>
      </c>
      <c r="O232" s="48">
        <f t="shared" ca="1" si="151"/>
        <v>134</v>
      </c>
      <c r="P232" s="48">
        <f t="shared" ref="P232:Y241" ca="1" si="167">MAX(1,IF(SamplesOrEstimateFlag = "Data", INDEX(Samples,RANDBETWEEN(1, TotalCount), 0), RANDBETWEEN(ThroughputLowEstimate,ThroughputHighEstimate)) / RANDBETWEEN(StorySplitRateLowEstimate,StorySplitRateHighEstimate))</f>
        <v>3</v>
      </c>
      <c r="Q232" s="48">
        <f t="shared" ca="1" si="167"/>
        <v>2</v>
      </c>
      <c r="R232" s="48">
        <f t="shared" ca="1" si="167"/>
        <v>3</v>
      </c>
      <c r="S232" s="48">
        <f t="shared" ca="1" si="167"/>
        <v>3</v>
      </c>
      <c r="T232" s="48">
        <f t="shared" ca="1" si="167"/>
        <v>2</v>
      </c>
      <c r="U232" s="48">
        <f t="shared" ca="1" si="167"/>
        <v>2</v>
      </c>
      <c r="V232" s="48">
        <f t="shared" ca="1" si="167"/>
        <v>2</v>
      </c>
      <c r="W232" s="48">
        <f t="shared" ca="1" si="167"/>
        <v>2</v>
      </c>
      <c r="X232" s="48">
        <f t="shared" ca="1" si="167"/>
        <v>2</v>
      </c>
      <c r="Y232" s="48">
        <f t="shared" ca="1" si="167"/>
        <v>3</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3</v>
      </c>
      <c r="AB232" s="48">
        <f t="shared" ca="1" si="168"/>
        <v>2</v>
      </c>
      <c r="AC232" s="48">
        <f t="shared" ca="1" si="168"/>
        <v>2</v>
      </c>
      <c r="AD232" s="48">
        <f t="shared" ca="1" si="168"/>
        <v>3</v>
      </c>
      <c r="AE232" s="48">
        <f t="shared" ca="1" si="168"/>
        <v>3</v>
      </c>
      <c r="AF232" s="48">
        <f t="shared" ca="1" si="168"/>
        <v>2</v>
      </c>
      <c r="AG232" s="48">
        <f t="shared" ca="1" si="168"/>
        <v>3</v>
      </c>
      <c r="AH232" s="48">
        <f t="shared" ca="1" si="168"/>
        <v>3</v>
      </c>
      <c r="AI232" s="48">
        <f t="shared" ca="1" si="168"/>
        <v>2</v>
      </c>
      <c r="AJ232" s="48">
        <f t="shared" ref="AJ232:AS241" ca="1" si="169">MAX(1,IF(SamplesOrEstimateFlag = "Data", INDEX(Samples,RANDBETWEEN(1, TotalCount), 0), RANDBETWEEN(ThroughputLowEstimate,ThroughputHighEstimate)) / RANDBETWEEN(StorySplitRateLowEstimate,StorySplitRateHighEstimate))</f>
        <v>3</v>
      </c>
      <c r="AK232" s="48">
        <f t="shared" ca="1" si="169"/>
        <v>3</v>
      </c>
      <c r="AL232" s="48">
        <f t="shared" ca="1" si="169"/>
        <v>3</v>
      </c>
      <c r="AM232" s="48">
        <f t="shared" ca="1" si="169"/>
        <v>3</v>
      </c>
      <c r="AN232" s="48">
        <f t="shared" ca="1" si="169"/>
        <v>3</v>
      </c>
      <c r="AO232" s="48">
        <f t="shared" ca="1" si="169"/>
        <v>2</v>
      </c>
      <c r="AP232" s="48">
        <f t="shared" ca="1" si="169"/>
        <v>3</v>
      </c>
      <c r="AQ232" s="48">
        <f t="shared" ca="1" si="169"/>
        <v>3</v>
      </c>
      <c r="AR232" s="48">
        <f t="shared" ca="1" si="169"/>
        <v>2</v>
      </c>
      <c r="AS232" s="48">
        <f t="shared" ca="1" si="169"/>
        <v>3</v>
      </c>
      <c r="AT232" s="48">
        <f t="shared" ref="AT232:BC241" ca="1" si="170">MAX(1,IF(SamplesOrEstimateFlag = "Data", INDEX(Samples,RANDBETWEEN(1, TotalCount), 0), RANDBETWEEN(ThroughputLowEstimate,ThroughputHighEstimate)) / RANDBETWEEN(StorySplitRateLowEstimate,StorySplitRateHighEstimate))</f>
        <v>3</v>
      </c>
      <c r="AU232" s="48">
        <f t="shared" ca="1" si="170"/>
        <v>3</v>
      </c>
      <c r="AV232" s="48">
        <f t="shared" ca="1" si="170"/>
        <v>2</v>
      </c>
      <c r="AW232" s="48">
        <f t="shared" ca="1" si="170"/>
        <v>2</v>
      </c>
      <c r="AX232" s="48">
        <f t="shared" ca="1" si="170"/>
        <v>3</v>
      </c>
      <c r="AY232" s="48">
        <f t="shared" ca="1" si="170"/>
        <v>3</v>
      </c>
      <c r="AZ232" s="48">
        <f t="shared" ca="1" si="170"/>
        <v>3</v>
      </c>
      <c r="BA232" s="48">
        <f t="shared" ca="1" si="170"/>
        <v>3</v>
      </c>
      <c r="BB232" s="48">
        <f t="shared" ca="1" si="170"/>
        <v>2</v>
      </c>
      <c r="BC232" s="48">
        <f t="shared" ca="1" si="170"/>
        <v>2</v>
      </c>
      <c r="BD232" s="48">
        <f t="shared" ref="BD232:BO241" ca="1" si="171">MAX(1,IF(SamplesOrEstimateFlag = "Data", INDEX(Samples,RANDBETWEEN(1, TotalCount), 0), RANDBETWEEN(ThroughputLowEstimate,ThroughputHighEstimate)) / RANDBETWEEN(StorySplitRateLowEstimate,StorySplitRateHighEstimate))</f>
        <v>2</v>
      </c>
      <c r="BE232" s="48">
        <f t="shared" ca="1" si="171"/>
        <v>2</v>
      </c>
      <c r="BF232" s="48">
        <f t="shared" ca="1" si="171"/>
        <v>3</v>
      </c>
      <c r="BG232" s="48">
        <f t="shared" ca="1" si="171"/>
        <v>3</v>
      </c>
      <c r="BH232" s="48">
        <f t="shared" ca="1" si="171"/>
        <v>3</v>
      </c>
      <c r="BI232" s="48">
        <f t="shared" ca="1" si="171"/>
        <v>3</v>
      </c>
      <c r="BJ232" s="48">
        <f t="shared" ca="1" si="171"/>
        <v>3</v>
      </c>
      <c r="BK232" s="48">
        <f t="shared" ca="1" si="171"/>
        <v>2</v>
      </c>
      <c r="BL232" s="48">
        <f t="shared" ca="1" si="171"/>
        <v>2</v>
      </c>
      <c r="BM232" s="48">
        <f t="shared" ca="1" si="171"/>
        <v>2</v>
      </c>
      <c r="BN232" s="48">
        <f t="shared" ca="1" si="171"/>
        <v>3</v>
      </c>
      <c r="BO232" s="48">
        <f t="shared" ca="1" si="171"/>
        <v>2</v>
      </c>
    </row>
    <row r="233" spans="1:67" x14ac:dyDescent="0.25">
      <c r="A233" s="48">
        <v>232</v>
      </c>
      <c r="B233" s="48">
        <f t="shared" ca="1" si="139"/>
        <v>14</v>
      </c>
      <c r="C233" s="48">
        <f ca="1">SUM($P233:S233)</f>
        <v>9</v>
      </c>
      <c r="D233" s="48">
        <f t="shared" ca="1" si="140"/>
        <v>19</v>
      </c>
      <c r="E233" s="48">
        <f t="shared" ca="1" si="141"/>
        <v>30</v>
      </c>
      <c r="F233" s="48">
        <f t="shared" ca="1" si="142"/>
        <v>41</v>
      </c>
      <c r="G233" s="48">
        <f t="shared" ca="1" si="143"/>
        <v>51</v>
      </c>
      <c r="H233" s="48">
        <f t="shared" ca="1" si="144"/>
        <v>60</v>
      </c>
      <c r="I233" s="48">
        <f t="shared" ca="1" si="145"/>
        <v>70</v>
      </c>
      <c r="J233" s="48">
        <f t="shared" ca="1" si="146"/>
        <v>79</v>
      </c>
      <c r="K233" s="48">
        <f t="shared" ca="1" si="147"/>
        <v>88</v>
      </c>
      <c r="L233" s="48">
        <f t="shared" ca="1" si="148"/>
        <v>100</v>
      </c>
      <c r="M233" s="48">
        <f t="shared" ca="1" si="149"/>
        <v>110</v>
      </c>
      <c r="N233" s="48">
        <f t="shared" ca="1" si="150"/>
        <v>120</v>
      </c>
      <c r="O233" s="48">
        <f t="shared" ca="1" si="151"/>
        <v>128</v>
      </c>
      <c r="P233" s="48">
        <f t="shared" ca="1" si="167"/>
        <v>2</v>
      </c>
      <c r="Q233" s="48">
        <f t="shared" ca="1" si="167"/>
        <v>2</v>
      </c>
      <c r="R233" s="48">
        <f t="shared" ca="1" si="167"/>
        <v>2</v>
      </c>
      <c r="S233" s="48">
        <f t="shared" ca="1" si="167"/>
        <v>3</v>
      </c>
      <c r="T233" s="48">
        <f t="shared" ca="1" si="167"/>
        <v>3</v>
      </c>
      <c r="U233" s="48">
        <f t="shared" ca="1" si="167"/>
        <v>2</v>
      </c>
      <c r="V233" s="48">
        <f t="shared" ca="1" si="167"/>
        <v>2</v>
      </c>
      <c r="W233" s="48">
        <f t="shared" ca="1" si="167"/>
        <v>3</v>
      </c>
      <c r="X233" s="48">
        <f t="shared" ca="1" si="167"/>
        <v>3</v>
      </c>
      <c r="Y233" s="48">
        <f t="shared" ca="1" si="167"/>
        <v>3</v>
      </c>
      <c r="Z233" s="48">
        <f t="shared" ca="1" si="168"/>
        <v>2</v>
      </c>
      <c r="AA233" s="48">
        <f t="shared" ca="1" si="168"/>
        <v>3</v>
      </c>
      <c r="AB233" s="48">
        <f t="shared" ca="1" si="168"/>
        <v>3</v>
      </c>
      <c r="AC233" s="48">
        <f t="shared" ca="1" si="168"/>
        <v>2</v>
      </c>
      <c r="AD233" s="48">
        <f t="shared" ca="1" si="168"/>
        <v>3</v>
      </c>
      <c r="AE233" s="48">
        <f t="shared" ca="1" si="168"/>
        <v>3</v>
      </c>
      <c r="AF233" s="48">
        <f t="shared" ca="1" si="168"/>
        <v>2</v>
      </c>
      <c r="AG233" s="48">
        <f t="shared" ca="1" si="168"/>
        <v>2</v>
      </c>
      <c r="AH233" s="48">
        <f t="shared" ca="1" si="168"/>
        <v>3</v>
      </c>
      <c r="AI233" s="48">
        <f t="shared" ca="1" si="168"/>
        <v>3</v>
      </c>
      <c r="AJ233" s="48">
        <f t="shared" ca="1" si="169"/>
        <v>3</v>
      </c>
      <c r="AK233" s="48">
        <f t="shared" ca="1" si="169"/>
        <v>2</v>
      </c>
      <c r="AL233" s="48">
        <f t="shared" ca="1" si="169"/>
        <v>2</v>
      </c>
      <c r="AM233" s="48">
        <f t="shared" ca="1" si="169"/>
        <v>2</v>
      </c>
      <c r="AN233" s="48">
        <f t="shared" ca="1" si="169"/>
        <v>2</v>
      </c>
      <c r="AO233" s="48">
        <f t="shared" ca="1" si="169"/>
        <v>2</v>
      </c>
      <c r="AP233" s="48">
        <f t="shared" ca="1" si="169"/>
        <v>3</v>
      </c>
      <c r="AQ233" s="48">
        <f t="shared" ca="1" si="169"/>
        <v>3</v>
      </c>
      <c r="AR233" s="48">
        <f t="shared" ca="1" si="169"/>
        <v>2</v>
      </c>
      <c r="AS233" s="48">
        <f t="shared" ca="1" si="169"/>
        <v>2</v>
      </c>
      <c r="AT233" s="48">
        <f t="shared" ca="1" si="170"/>
        <v>3</v>
      </c>
      <c r="AU233" s="48">
        <f t="shared" ca="1" si="170"/>
        <v>2</v>
      </c>
      <c r="AV233" s="48">
        <f t="shared" ca="1" si="170"/>
        <v>2</v>
      </c>
      <c r="AW233" s="48">
        <f t="shared" ca="1" si="170"/>
        <v>2</v>
      </c>
      <c r="AX233" s="48">
        <f t="shared" ca="1" si="170"/>
        <v>3</v>
      </c>
      <c r="AY233" s="48">
        <f t="shared" ca="1" si="170"/>
        <v>2</v>
      </c>
      <c r="AZ233" s="48">
        <f t="shared" ca="1" si="170"/>
        <v>3</v>
      </c>
      <c r="BA233" s="48">
        <f t="shared" ca="1" si="170"/>
        <v>3</v>
      </c>
      <c r="BB233" s="48">
        <f t="shared" ca="1" si="170"/>
        <v>3</v>
      </c>
      <c r="BC233" s="48">
        <f t="shared" ca="1" si="170"/>
        <v>3</v>
      </c>
      <c r="BD233" s="48">
        <f t="shared" ca="1" si="171"/>
        <v>3</v>
      </c>
      <c r="BE233" s="48">
        <f t="shared" ca="1" si="171"/>
        <v>2</v>
      </c>
      <c r="BF233" s="48">
        <f t="shared" ca="1" si="171"/>
        <v>3</v>
      </c>
      <c r="BG233" s="48">
        <f t="shared" ca="1" si="171"/>
        <v>2</v>
      </c>
      <c r="BH233" s="48">
        <f t="shared" ca="1" si="171"/>
        <v>2</v>
      </c>
      <c r="BI233" s="48">
        <f t="shared" ca="1" si="171"/>
        <v>3</v>
      </c>
      <c r="BJ233" s="48">
        <f t="shared" ca="1" si="171"/>
        <v>3</v>
      </c>
      <c r="BK233" s="48">
        <f t="shared" ca="1" si="171"/>
        <v>2</v>
      </c>
      <c r="BL233" s="48">
        <f t="shared" ca="1" si="171"/>
        <v>2</v>
      </c>
      <c r="BM233" s="48">
        <f t="shared" ca="1" si="171"/>
        <v>2</v>
      </c>
      <c r="BN233" s="48">
        <f t="shared" ca="1" si="171"/>
        <v>2</v>
      </c>
      <c r="BO233" s="48">
        <f t="shared" ca="1" si="171"/>
        <v>2</v>
      </c>
    </row>
    <row r="234" spans="1:67" x14ac:dyDescent="0.25">
      <c r="A234" s="48">
        <v>233</v>
      </c>
      <c r="B234" s="48">
        <f t="shared" ca="1" si="139"/>
        <v>17</v>
      </c>
      <c r="C234" s="48">
        <f ca="1">SUM($P234:S234)</f>
        <v>12</v>
      </c>
      <c r="D234" s="48">
        <f t="shared" ca="1" si="140"/>
        <v>22</v>
      </c>
      <c r="E234" s="48">
        <f t="shared" ca="1" si="141"/>
        <v>33</v>
      </c>
      <c r="F234" s="48">
        <f t="shared" ca="1" si="142"/>
        <v>44</v>
      </c>
      <c r="G234" s="48">
        <f t="shared" ca="1" si="143"/>
        <v>54</v>
      </c>
      <c r="H234" s="48">
        <f t="shared" ca="1" si="144"/>
        <v>65</v>
      </c>
      <c r="I234" s="48">
        <f t="shared" ca="1" si="145"/>
        <v>75</v>
      </c>
      <c r="J234" s="48">
        <f t="shared" ca="1" si="146"/>
        <v>85</v>
      </c>
      <c r="K234" s="48">
        <f t="shared" ca="1" si="147"/>
        <v>96</v>
      </c>
      <c r="L234" s="48">
        <f t="shared" ca="1" si="148"/>
        <v>108</v>
      </c>
      <c r="M234" s="48">
        <f t="shared" ca="1" si="149"/>
        <v>118</v>
      </c>
      <c r="N234" s="48">
        <f t="shared" ca="1" si="150"/>
        <v>130</v>
      </c>
      <c r="O234" s="48">
        <f t="shared" ca="1" si="151"/>
        <v>141</v>
      </c>
      <c r="P234" s="48">
        <f t="shared" ca="1" si="167"/>
        <v>3</v>
      </c>
      <c r="Q234" s="48">
        <f t="shared" ca="1" si="167"/>
        <v>3</v>
      </c>
      <c r="R234" s="48">
        <f t="shared" ca="1" si="167"/>
        <v>3</v>
      </c>
      <c r="S234" s="48">
        <f t="shared" ca="1" si="167"/>
        <v>3</v>
      </c>
      <c r="T234" s="48">
        <f t="shared" ca="1" si="167"/>
        <v>3</v>
      </c>
      <c r="U234" s="48">
        <f t="shared" ca="1" si="167"/>
        <v>2</v>
      </c>
      <c r="V234" s="48">
        <f t="shared" ca="1" si="167"/>
        <v>2</v>
      </c>
      <c r="W234" s="48">
        <f t="shared" ca="1" si="167"/>
        <v>3</v>
      </c>
      <c r="X234" s="48">
        <f t="shared" ca="1" si="167"/>
        <v>3</v>
      </c>
      <c r="Y234" s="48">
        <f t="shared" ca="1" si="167"/>
        <v>3</v>
      </c>
      <c r="Z234" s="48">
        <f t="shared" ca="1" si="168"/>
        <v>2</v>
      </c>
      <c r="AA234" s="48">
        <f t="shared" ca="1" si="168"/>
        <v>3</v>
      </c>
      <c r="AB234" s="48">
        <f t="shared" ca="1" si="168"/>
        <v>2</v>
      </c>
      <c r="AC234" s="48">
        <f t="shared" ca="1" si="168"/>
        <v>3</v>
      </c>
      <c r="AD234" s="48">
        <f t="shared" ca="1" si="168"/>
        <v>3</v>
      </c>
      <c r="AE234" s="48">
        <f t="shared" ca="1" si="168"/>
        <v>3</v>
      </c>
      <c r="AF234" s="48">
        <f t="shared" ca="1" si="168"/>
        <v>3</v>
      </c>
      <c r="AG234" s="48">
        <f t="shared" ca="1" si="168"/>
        <v>2</v>
      </c>
      <c r="AH234" s="48">
        <f t="shared" ca="1" si="168"/>
        <v>3</v>
      </c>
      <c r="AI234" s="48">
        <f t="shared" ca="1" si="168"/>
        <v>2</v>
      </c>
      <c r="AJ234" s="48">
        <f t="shared" ca="1" si="169"/>
        <v>3</v>
      </c>
      <c r="AK234" s="48">
        <f t="shared" ca="1" si="169"/>
        <v>3</v>
      </c>
      <c r="AL234" s="48">
        <f t="shared" ca="1" si="169"/>
        <v>2</v>
      </c>
      <c r="AM234" s="48">
        <f t="shared" ca="1" si="169"/>
        <v>3</v>
      </c>
      <c r="AN234" s="48">
        <f t="shared" ca="1" si="169"/>
        <v>2</v>
      </c>
      <c r="AO234" s="48">
        <f t="shared" ca="1" si="169"/>
        <v>3</v>
      </c>
      <c r="AP234" s="48">
        <f t="shared" ca="1" si="169"/>
        <v>2</v>
      </c>
      <c r="AQ234" s="48">
        <f t="shared" ca="1" si="169"/>
        <v>3</v>
      </c>
      <c r="AR234" s="48">
        <f t="shared" ca="1" si="169"/>
        <v>3</v>
      </c>
      <c r="AS234" s="48">
        <f t="shared" ca="1" si="169"/>
        <v>3</v>
      </c>
      <c r="AT234" s="48">
        <f t="shared" ca="1" si="170"/>
        <v>2</v>
      </c>
      <c r="AU234" s="48">
        <f t="shared" ca="1" si="170"/>
        <v>2</v>
      </c>
      <c r="AV234" s="48">
        <f t="shared" ca="1" si="170"/>
        <v>3</v>
      </c>
      <c r="AW234" s="48">
        <f t="shared" ca="1" si="170"/>
        <v>3</v>
      </c>
      <c r="AX234" s="48">
        <f t="shared" ca="1" si="170"/>
        <v>2</v>
      </c>
      <c r="AY234" s="48">
        <f t="shared" ca="1" si="170"/>
        <v>3</v>
      </c>
      <c r="AZ234" s="48">
        <f t="shared" ca="1" si="170"/>
        <v>3</v>
      </c>
      <c r="BA234" s="48">
        <f t="shared" ca="1" si="170"/>
        <v>3</v>
      </c>
      <c r="BB234" s="48">
        <f t="shared" ca="1" si="170"/>
        <v>3</v>
      </c>
      <c r="BC234" s="48">
        <f t="shared" ca="1" si="170"/>
        <v>3</v>
      </c>
      <c r="BD234" s="48">
        <f t="shared" ca="1" si="171"/>
        <v>2</v>
      </c>
      <c r="BE234" s="48">
        <f t="shared" ca="1" si="171"/>
        <v>3</v>
      </c>
      <c r="BF234" s="48">
        <f t="shared" ca="1" si="171"/>
        <v>2</v>
      </c>
      <c r="BG234" s="48">
        <f t="shared" ca="1" si="171"/>
        <v>3</v>
      </c>
      <c r="BH234" s="48">
        <f t="shared" ca="1" si="171"/>
        <v>3</v>
      </c>
      <c r="BI234" s="48">
        <f t="shared" ca="1" si="171"/>
        <v>3</v>
      </c>
      <c r="BJ234" s="48">
        <f t="shared" ca="1" si="171"/>
        <v>3</v>
      </c>
      <c r="BK234" s="48">
        <f t="shared" ca="1" si="171"/>
        <v>3</v>
      </c>
      <c r="BL234" s="48">
        <f t="shared" ca="1" si="171"/>
        <v>3</v>
      </c>
      <c r="BM234" s="48">
        <f t="shared" ca="1" si="171"/>
        <v>2</v>
      </c>
      <c r="BN234" s="48">
        <f t="shared" ca="1" si="171"/>
        <v>3</v>
      </c>
      <c r="BO234" s="48">
        <f t="shared" ca="1" si="171"/>
        <v>3</v>
      </c>
    </row>
    <row r="235" spans="1:67" x14ac:dyDescent="0.25">
      <c r="A235" s="48">
        <v>234</v>
      </c>
      <c r="B235" s="48">
        <f t="shared" ca="1" si="139"/>
        <v>18</v>
      </c>
      <c r="C235" s="48">
        <f ca="1">SUM($P235:S235)</f>
        <v>12</v>
      </c>
      <c r="D235" s="48">
        <f t="shared" ca="1" si="140"/>
        <v>23</v>
      </c>
      <c r="E235" s="48">
        <f t="shared" ca="1" si="141"/>
        <v>31</v>
      </c>
      <c r="F235" s="48">
        <f t="shared" ca="1" si="142"/>
        <v>43</v>
      </c>
      <c r="G235" s="48">
        <f t="shared" ca="1" si="143"/>
        <v>53</v>
      </c>
      <c r="H235" s="48">
        <f t="shared" ca="1" si="144"/>
        <v>65</v>
      </c>
      <c r="I235" s="48">
        <f t="shared" ca="1" si="145"/>
        <v>76</v>
      </c>
      <c r="J235" s="48">
        <f t="shared" ca="1" si="146"/>
        <v>86</v>
      </c>
      <c r="K235" s="48">
        <f t="shared" ca="1" si="147"/>
        <v>96</v>
      </c>
      <c r="L235" s="48">
        <f t="shared" ca="1" si="148"/>
        <v>105</v>
      </c>
      <c r="M235" s="48">
        <f t="shared" ca="1" si="149"/>
        <v>116</v>
      </c>
      <c r="N235" s="48">
        <f t="shared" ca="1" si="150"/>
        <v>127</v>
      </c>
      <c r="O235" s="48">
        <f t="shared" ca="1" si="151"/>
        <v>137</v>
      </c>
      <c r="P235" s="48">
        <f t="shared" ca="1" si="167"/>
        <v>3</v>
      </c>
      <c r="Q235" s="48">
        <f t="shared" ca="1" si="167"/>
        <v>3</v>
      </c>
      <c r="R235" s="48">
        <f t="shared" ca="1" si="167"/>
        <v>3</v>
      </c>
      <c r="S235" s="48">
        <f t="shared" ca="1" si="167"/>
        <v>3</v>
      </c>
      <c r="T235" s="48">
        <f t="shared" ca="1" si="167"/>
        <v>3</v>
      </c>
      <c r="U235" s="48">
        <f t="shared" ca="1" si="167"/>
        <v>3</v>
      </c>
      <c r="V235" s="48">
        <f t="shared" ca="1" si="167"/>
        <v>3</v>
      </c>
      <c r="W235" s="48">
        <f t="shared" ca="1" si="167"/>
        <v>2</v>
      </c>
      <c r="X235" s="48">
        <f t="shared" ca="1" si="167"/>
        <v>2</v>
      </c>
      <c r="Y235" s="48">
        <f t="shared" ca="1" si="167"/>
        <v>2</v>
      </c>
      <c r="Z235" s="48">
        <f t="shared" ca="1" si="168"/>
        <v>2</v>
      </c>
      <c r="AA235" s="48">
        <f t="shared" ca="1" si="168"/>
        <v>2</v>
      </c>
      <c r="AB235" s="48">
        <f t="shared" ca="1" si="168"/>
        <v>3</v>
      </c>
      <c r="AC235" s="48">
        <f t="shared" ca="1" si="168"/>
        <v>3</v>
      </c>
      <c r="AD235" s="48">
        <f t="shared" ca="1" si="168"/>
        <v>3</v>
      </c>
      <c r="AE235" s="48">
        <f t="shared" ca="1" si="168"/>
        <v>3</v>
      </c>
      <c r="AF235" s="48">
        <f t="shared" ca="1" si="168"/>
        <v>2</v>
      </c>
      <c r="AG235" s="48">
        <f t="shared" ca="1" si="168"/>
        <v>3</v>
      </c>
      <c r="AH235" s="48">
        <f t="shared" ca="1" si="168"/>
        <v>2</v>
      </c>
      <c r="AI235" s="48">
        <f t="shared" ca="1" si="168"/>
        <v>3</v>
      </c>
      <c r="AJ235" s="48">
        <f t="shared" ca="1" si="169"/>
        <v>3</v>
      </c>
      <c r="AK235" s="48">
        <f t="shared" ca="1" si="169"/>
        <v>3</v>
      </c>
      <c r="AL235" s="48">
        <f t="shared" ca="1" si="169"/>
        <v>3</v>
      </c>
      <c r="AM235" s="48">
        <f t="shared" ca="1" si="169"/>
        <v>3</v>
      </c>
      <c r="AN235" s="48">
        <f t="shared" ca="1" si="169"/>
        <v>2</v>
      </c>
      <c r="AO235" s="48">
        <f t="shared" ca="1" si="169"/>
        <v>3</v>
      </c>
      <c r="AP235" s="48">
        <f t="shared" ca="1" si="169"/>
        <v>3</v>
      </c>
      <c r="AQ235" s="48">
        <f t="shared" ca="1" si="169"/>
        <v>3</v>
      </c>
      <c r="AR235" s="48">
        <f t="shared" ca="1" si="169"/>
        <v>3</v>
      </c>
      <c r="AS235" s="48">
        <f t="shared" ca="1" si="169"/>
        <v>2</v>
      </c>
      <c r="AT235" s="48">
        <f t="shared" ca="1" si="170"/>
        <v>2</v>
      </c>
      <c r="AU235" s="48">
        <f t="shared" ca="1" si="170"/>
        <v>3</v>
      </c>
      <c r="AV235" s="48">
        <f t="shared" ca="1" si="170"/>
        <v>3</v>
      </c>
      <c r="AW235" s="48">
        <f t="shared" ca="1" si="170"/>
        <v>2</v>
      </c>
      <c r="AX235" s="48">
        <f t="shared" ca="1" si="170"/>
        <v>2</v>
      </c>
      <c r="AY235" s="48">
        <f t="shared" ca="1" si="170"/>
        <v>3</v>
      </c>
      <c r="AZ235" s="48">
        <f t="shared" ca="1" si="170"/>
        <v>2</v>
      </c>
      <c r="BA235" s="48">
        <f t="shared" ca="1" si="170"/>
        <v>3</v>
      </c>
      <c r="BB235" s="48">
        <f t="shared" ca="1" si="170"/>
        <v>2</v>
      </c>
      <c r="BC235" s="48">
        <f t="shared" ca="1" si="170"/>
        <v>2</v>
      </c>
      <c r="BD235" s="48">
        <f t="shared" ca="1" si="171"/>
        <v>3</v>
      </c>
      <c r="BE235" s="48">
        <f t="shared" ca="1" si="171"/>
        <v>3</v>
      </c>
      <c r="BF235" s="48">
        <f t="shared" ca="1" si="171"/>
        <v>2</v>
      </c>
      <c r="BG235" s="48">
        <f t="shared" ca="1" si="171"/>
        <v>3</v>
      </c>
      <c r="BH235" s="48">
        <f t="shared" ca="1" si="171"/>
        <v>2</v>
      </c>
      <c r="BI235" s="48">
        <f t="shared" ca="1" si="171"/>
        <v>3</v>
      </c>
      <c r="BJ235" s="48">
        <f t="shared" ca="1" si="171"/>
        <v>3</v>
      </c>
      <c r="BK235" s="48">
        <f t="shared" ca="1" si="171"/>
        <v>3</v>
      </c>
      <c r="BL235" s="48">
        <f t="shared" ca="1" si="171"/>
        <v>3</v>
      </c>
      <c r="BM235" s="48">
        <f t="shared" ca="1" si="171"/>
        <v>2</v>
      </c>
      <c r="BN235" s="48">
        <f t="shared" ca="1" si="171"/>
        <v>3</v>
      </c>
      <c r="BO235" s="48">
        <f t="shared" ca="1" si="171"/>
        <v>2</v>
      </c>
    </row>
    <row r="236" spans="1:67" x14ac:dyDescent="0.25">
      <c r="A236" s="48">
        <v>235</v>
      </c>
      <c r="B236" s="48">
        <f t="shared" ca="1" si="139"/>
        <v>14</v>
      </c>
      <c r="C236" s="48">
        <f ca="1">SUM($P236:S236)</f>
        <v>9</v>
      </c>
      <c r="D236" s="48">
        <f t="shared" ca="1" si="140"/>
        <v>18</v>
      </c>
      <c r="E236" s="48">
        <f t="shared" ca="1" si="141"/>
        <v>29</v>
      </c>
      <c r="F236" s="48">
        <f t="shared" ca="1" si="142"/>
        <v>40</v>
      </c>
      <c r="G236" s="48">
        <f t="shared" ca="1" si="143"/>
        <v>49</v>
      </c>
      <c r="H236" s="48">
        <f t="shared" ca="1" si="144"/>
        <v>61</v>
      </c>
      <c r="I236" s="48">
        <f t="shared" ca="1" si="145"/>
        <v>71</v>
      </c>
      <c r="J236" s="48">
        <f t="shared" ca="1" si="146"/>
        <v>82</v>
      </c>
      <c r="K236" s="48">
        <f t="shared" ca="1" si="147"/>
        <v>94</v>
      </c>
      <c r="L236" s="48">
        <f t="shared" ca="1" si="148"/>
        <v>105</v>
      </c>
      <c r="M236" s="48">
        <f t="shared" ca="1" si="149"/>
        <v>115</v>
      </c>
      <c r="N236" s="48">
        <f t="shared" ca="1" si="150"/>
        <v>126</v>
      </c>
      <c r="O236" s="48">
        <f t="shared" ca="1" si="151"/>
        <v>135</v>
      </c>
      <c r="P236" s="48">
        <f t="shared" ca="1" si="167"/>
        <v>2</v>
      </c>
      <c r="Q236" s="48">
        <f t="shared" ca="1" si="167"/>
        <v>3</v>
      </c>
      <c r="R236" s="48">
        <f t="shared" ca="1" si="167"/>
        <v>2</v>
      </c>
      <c r="S236" s="48">
        <f t="shared" ca="1" si="167"/>
        <v>2</v>
      </c>
      <c r="T236" s="48">
        <f t="shared" ca="1" si="167"/>
        <v>2</v>
      </c>
      <c r="U236" s="48">
        <f t="shared" ca="1" si="167"/>
        <v>3</v>
      </c>
      <c r="V236" s="48">
        <f t="shared" ca="1" si="167"/>
        <v>2</v>
      </c>
      <c r="W236" s="48">
        <f t="shared" ca="1" si="167"/>
        <v>2</v>
      </c>
      <c r="X236" s="48">
        <f t="shared" ca="1" si="167"/>
        <v>3</v>
      </c>
      <c r="Y236" s="48">
        <f t="shared" ca="1" si="167"/>
        <v>2</v>
      </c>
      <c r="Z236" s="48">
        <f t="shared" ca="1" si="168"/>
        <v>3</v>
      </c>
      <c r="AA236" s="48">
        <f t="shared" ca="1" si="168"/>
        <v>3</v>
      </c>
      <c r="AB236" s="48">
        <f t="shared" ca="1" si="168"/>
        <v>3</v>
      </c>
      <c r="AC236" s="48">
        <f t="shared" ca="1" si="168"/>
        <v>2</v>
      </c>
      <c r="AD236" s="48">
        <f t="shared" ca="1" si="168"/>
        <v>3</v>
      </c>
      <c r="AE236" s="48">
        <f t="shared" ca="1" si="168"/>
        <v>3</v>
      </c>
      <c r="AF236" s="48">
        <f t="shared" ca="1" si="168"/>
        <v>3</v>
      </c>
      <c r="AG236" s="48">
        <f t="shared" ca="1" si="168"/>
        <v>2</v>
      </c>
      <c r="AH236" s="48">
        <f t="shared" ca="1" si="168"/>
        <v>2</v>
      </c>
      <c r="AI236" s="48">
        <f t="shared" ca="1" si="168"/>
        <v>2</v>
      </c>
      <c r="AJ236" s="48">
        <f t="shared" ca="1" si="169"/>
        <v>3</v>
      </c>
      <c r="AK236" s="48">
        <f t="shared" ca="1" si="169"/>
        <v>3</v>
      </c>
      <c r="AL236" s="48">
        <f t="shared" ca="1" si="169"/>
        <v>3</v>
      </c>
      <c r="AM236" s="48">
        <f t="shared" ca="1" si="169"/>
        <v>3</v>
      </c>
      <c r="AN236" s="48">
        <f t="shared" ca="1" si="169"/>
        <v>2</v>
      </c>
      <c r="AO236" s="48">
        <f t="shared" ca="1" si="169"/>
        <v>2</v>
      </c>
      <c r="AP236" s="48">
        <f t="shared" ca="1" si="169"/>
        <v>3</v>
      </c>
      <c r="AQ236" s="48">
        <f t="shared" ca="1" si="169"/>
        <v>3</v>
      </c>
      <c r="AR236" s="48">
        <f t="shared" ca="1" si="169"/>
        <v>3</v>
      </c>
      <c r="AS236" s="48">
        <f t="shared" ca="1" si="169"/>
        <v>3</v>
      </c>
      <c r="AT236" s="48">
        <f t="shared" ca="1" si="170"/>
        <v>2</v>
      </c>
      <c r="AU236" s="48">
        <f t="shared" ca="1" si="170"/>
        <v>3</v>
      </c>
      <c r="AV236" s="48">
        <f t="shared" ca="1" si="170"/>
        <v>3</v>
      </c>
      <c r="AW236" s="48">
        <f t="shared" ca="1" si="170"/>
        <v>3</v>
      </c>
      <c r="AX236" s="48">
        <f t="shared" ca="1" si="170"/>
        <v>3</v>
      </c>
      <c r="AY236" s="48">
        <f t="shared" ca="1" si="170"/>
        <v>3</v>
      </c>
      <c r="AZ236" s="48">
        <f t="shared" ca="1" si="170"/>
        <v>2</v>
      </c>
      <c r="BA236" s="48">
        <f t="shared" ca="1" si="170"/>
        <v>3</v>
      </c>
      <c r="BB236" s="48">
        <f t="shared" ca="1" si="170"/>
        <v>3</v>
      </c>
      <c r="BC236" s="48">
        <f t="shared" ca="1" si="170"/>
        <v>3</v>
      </c>
      <c r="BD236" s="48">
        <f t="shared" ca="1" si="171"/>
        <v>3</v>
      </c>
      <c r="BE236" s="48">
        <f t="shared" ca="1" si="171"/>
        <v>2</v>
      </c>
      <c r="BF236" s="48">
        <f t="shared" ca="1" si="171"/>
        <v>2</v>
      </c>
      <c r="BG236" s="48">
        <f t="shared" ca="1" si="171"/>
        <v>3</v>
      </c>
      <c r="BH236" s="48">
        <f t="shared" ca="1" si="171"/>
        <v>3</v>
      </c>
      <c r="BI236" s="48">
        <f t="shared" ca="1" si="171"/>
        <v>2</v>
      </c>
      <c r="BJ236" s="48">
        <f t="shared" ca="1" si="171"/>
        <v>3</v>
      </c>
      <c r="BK236" s="48">
        <f t="shared" ca="1" si="171"/>
        <v>3</v>
      </c>
      <c r="BL236" s="48">
        <f t="shared" ca="1" si="171"/>
        <v>2</v>
      </c>
      <c r="BM236" s="48">
        <f t="shared" ca="1" si="171"/>
        <v>3</v>
      </c>
      <c r="BN236" s="48">
        <f t="shared" ca="1" si="171"/>
        <v>2</v>
      </c>
      <c r="BO236" s="48">
        <f t="shared" ca="1" si="171"/>
        <v>2</v>
      </c>
    </row>
    <row r="237" spans="1:67" x14ac:dyDescent="0.25">
      <c r="A237" s="48">
        <v>236</v>
      </c>
      <c r="B237" s="48">
        <f t="shared" ca="1" si="139"/>
        <v>15</v>
      </c>
      <c r="C237" s="48">
        <f ca="1">SUM($P237:S237)</f>
        <v>10</v>
      </c>
      <c r="D237" s="48">
        <f t="shared" ca="1" si="140"/>
        <v>20</v>
      </c>
      <c r="E237" s="48">
        <f t="shared" ca="1" si="141"/>
        <v>30</v>
      </c>
      <c r="F237" s="48">
        <f t="shared" ca="1" si="142"/>
        <v>41</v>
      </c>
      <c r="G237" s="48">
        <f t="shared" ca="1" si="143"/>
        <v>52</v>
      </c>
      <c r="H237" s="48">
        <f t="shared" ca="1" si="144"/>
        <v>61</v>
      </c>
      <c r="I237" s="48">
        <f t="shared" ca="1" si="145"/>
        <v>71</v>
      </c>
      <c r="J237" s="48">
        <f t="shared" ca="1" si="146"/>
        <v>80</v>
      </c>
      <c r="K237" s="48">
        <f t="shared" ca="1" si="147"/>
        <v>91</v>
      </c>
      <c r="L237" s="48">
        <f t="shared" ca="1" si="148"/>
        <v>102</v>
      </c>
      <c r="M237" s="48">
        <f t="shared" ca="1" si="149"/>
        <v>111</v>
      </c>
      <c r="N237" s="48">
        <f t="shared" ca="1" si="150"/>
        <v>120</v>
      </c>
      <c r="O237" s="48">
        <f t="shared" ca="1" si="151"/>
        <v>130</v>
      </c>
      <c r="P237" s="48">
        <f t="shared" ca="1" si="167"/>
        <v>2</v>
      </c>
      <c r="Q237" s="48">
        <f t="shared" ca="1" si="167"/>
        <v>2</v>
      </c>
      <c r="R237" s="48">
        <f t="shared" ca="1" si="167"/>
        <v>3</v>
      </c>
      <c r="S237" s="48">
        <f t="shared" ca="1" si="167"/>
        <v>3</v>
      </c>
      <c r="T237" s="48">
        <f t="shared" ca="1" si="167"/>
        <v>2</v>
      </c>
      <c r="U237" s="48">
        <f t="shared" ca="1" si="167"/>
        <v>3</v>
      </c>
      <c r="V237" s="48">
        <f t="shared" ca="1" si="167"/>
        <v>2</v>
      </c>
      <c r="W237" s="48">
        <f t="shared" ca="1" si="167"/>
        <v>3</v>
      </c>
      <c r="X237" s="48">
        <f t="shared" ca="1" si="167"/>
        <v>3</v>
      </c>
      <c r="Y237" s="48">
        <f t="shared" ca="1" si="167"/>
        <v>2</v>
      </c>
      <c r="Z237" s="48">
        <f t="shared" ca="1" si="168"/>
        <v>2</v>
      </c>
      <c r="AA237" s="48">
        <f t="shared" ca="1" si="168"/>
        <v>3</v>
      </c>
      <c r="AB237" s="48">
        <f t="shared" ca="1" si="168"/>
        <v>3</v>
      </c>
      <c r="AC237" s="48">
        <f t="shared" ca="1" si="168"/>
        <v>3</v>
      </c>
      <c r="AD237" s="48">
        <f t="shared" ca="1" si="168"/>
        <v>3</v>
      </c>
      <c r="AE237" s="48">
        <f t="shared" ca="1" si="168"/>
        <v>2</v>
      </c>
      <c r="AF237" s="48">
        <f t="shared" ca="1" si="168"/>
        <v>3</v>
      </c>
      <c r="AG237" s="48">
        <f t="shared" ca="1" si="168"/>
        <v>2</v>
      </c>
      <c r="AH237" s="48">
        <f t="shared" ca="1" si="168"/>
        <v>3</v>
      </c>
      <c r="AI237" s="48">
        <f t="shared" ca="1" si="168"/>
        <v>3</v>
      </c>
      <c r="AJ237" s="48">
        <f t="shared" ca="1" si="169"/>
        <v>2</v>
      </c>
      <c r="AK237" s="48">
        <f t="shared" ca="1" si="169"/>
        <v>2</v>
      </c>
      <c r="AL237" s="48">
        <f t="shared" ca="1" si="169"/>
        <v>3</v>
      </c>
      <c r="AM237" s="48">
        <f t="shared" ca="1" si="169"/>
        <v>2</v>
      </c>
      <c r="AN237" s="48">
        <f t="shared" ca="1" si="169"/>
        <v>2</v>
      </c>
      <c r="AO237" s="48">
        <f t="shared" ca="1" si="169"/>
        <v>3</v>
      </c>
      <c r="AP237" s="48">
        <f t="shared" ca="1" si="169"/>
        <v>3</v>
      </c>
      <c r="AQ237" s="48">
        <f t="shared" ca="1" si="169"/>
        <v>2</v>
      </c>
      <c r="AR237" s="48">
        <f t="shared" ca="1" si="169"/>
        <v>2</v>
      </c>
      <c r="AS237" s="48">
        <f t="shared" ca="1" si="169"/>
        <v>2</v>
      </c>
      <c r="AT237" s="48">
        <f t="shared" ca="1" si="170"/>
        <v>3</v>
      </c>
      <c r="AU237" s="48">
        <f t="shared" ca="1" si="170"/>
        <v>2</v>
      </c>
      <c r="AV237" s="48">
        <f t="shared" ca="1" si="170"/>
        <v>2</v>
      </c>
      <c r="AW237" s="48">
        <f t="shared" ca="1" si="170"/>
        <v>3</v>
      </c>
      <c r="AX237" s="48">
        <f t="shared" ca="1" si="170"/>
        <v>3</v>
      </c>
      <c r="AY237" s="48">
        <f t="shared" ca="1" si="170"/>
        <v>3</v>
      </c>
      <c r="AZ237" s="48">
        <f t="shared" ca="1" si="170"/>
        <v>3</v>
      </c>
      <c r="BA237" s="48">
        <f t="shared" ca="1" si="170"/>
        <v>3</v>
      </c>
      <c r="BB237" s="48">
        <f t="shared" ca="1" si="170"/>
        <v>2</v>
      </c>
      <c r="BC237" s="48">
        <f t="shared" ca="1" si="170"/>
        <v>3</v>
      </c>
      <c r="BD237" s="48">
        <f t="shared" ca="1" si="171"/>
        <v>3</v>
      </c>
      <c r="BE237" s="48">
        <f t="shared" ca="1" si="171"/>
        <v>2</v>
      </c>
      <c r="BF237" s="48">
        <f t="shared" ca="1" si="171"/>
        <v>2</v>
      </c>
      <c r="BG237" s="48">
        <f t="shared" ca="1" si="171"/>
        <v>2</v>
      </c>
      <c r="BH237" s="48">
        <f t="shared" ca="1" si="171"/>
        <v>2</v>
      </c>
      <c r="BI237" s="48">
        <f t="shared" ca="1" si="171"/>
        <v>2</v>
      </c>
      <c r="BJ237" s="48">
        <f t="shared" ca="1" si="171"/>
        <v>2</v>
      </c>
      <c r="BK237" s="48">
        <f t="shared" ca="1" si="171"/>
        <v>3</v>
      </c>
      <c r="BL237" s="48">
        <f t="shared" ca="1" si="171"/>
        <v>2</v>
      </c>
      <c r="BM237" s="48">
        <f t="shared" ca="1" si="171"/>
        <v>2</v>
      </c>
      <c r="BN237" s="48">
        <f t="shared" ca="1" si="171"/>
        <v>3</v>
      </c>
      <c r="BO237" s="48">
        <f t="shared" ca="1" si="171"/>
        <v>3</v>
      </c>
    </row>
    <row r="238" spans="1:67" x14ac:dyDescent="0.25">
      <c r="A238" s="48">
        <v>237</v>
      </c>
      <c r="B238" s="48">
        <f t="shared" ca="1" si="139"/>
        <v>16</v>
      </c>
      <c r="C238" s="48">
        <f ca="1">SUM($P238:S238)</f>
        <v>10</v>
      </c>
      <c r="D238" s="48">
        <f t="shared" ca="1" si="140"/>
        <v>20</v>
      </c>
      <c r="E238" s="48">
        <f t="shared" ca="1" si="141"/>
        <v>29</v>
      </c>
      <c r="F238" s="48">
        <f t="shared" ca="1" si="142"/>
        <v>38</v>
      </c>
      <c r="G238" s="48">
        <f t="shared" ca="1" si="143"/>
        <v>49</v>
      </c>
      <c r="H238" s="48">
        <f t="shared" ca="1" si="144"/>
        <v>60</v>
      </c>
      <c r="I238" s="48">
        <f t="shared" ca="1" si="145"/>
        <v>70</v>
      </c>
      <c r="J238" s="48">
        <f t="shared" ca="1" si="146"/>
        <v>79</v>
      </c>
      <c r="K238" s="48">
        <f t="shared" ca="1" si="147"/>
        <v>90</v>
      </c>
      <c r="L238" s="48">
        <f t="shared" ca="1" si="148"/>
        <v>99</v>
      </c>
      <c r="M238" s="48">
        <f t="shared" ca="1" si="149"/>
        <v>109</v>
      </c>
      <c r="N238" s="48">
        <f t="shared" ca="1" si="150"/>
        <v>119</v>
      </c>
      <c r="O238" s="48">
        <f t="shared" ca="1" si="151"/>
        <v>129</v>
      </c>
      <c r="P238" s="48">
        <f t="shared" ca="1" si="167"/>
        <v>2</v>
      </c>
      <c r="Q238" s="48">
        <f t="shared" ca="1" si="167"/>
        <v>3</v>
      </c>
      <c r="R238" s="48">
        <f t="shared" ca="1" si="167"/>
        <v>2</v>
      </c>
      <c r="S238" s="48">
        <f t="shared" ca="1" si="167"/>
        <v>3</v>
      </c>
      <c r="T238" s="48">
        <f t="shared" ca="1" si="167"/>
        <v>3</v>
      </c>
      <c r="U238" s="48">
        <f t="shared" ca="1" si="167"/>
        <v>3</v>
      </c>
      <c r="V238" s="48">
        <f t="shared" ca="1" si="167"/>
        <v>2</v>
      </c>
      <c r="W238" s="48">
        <f t="shared" ca="1" si="167"/>
        <v>2</v>
      </c>
      <c r="X238" s="48">
        <f t="shared" ca="1" si="167"/>
        <v>3</v>
      </c>
      <c r="Y238" s="48">
        <f t="shared" ca="1" si="167"/>
        <v>2</v>
      </c>
      <c r="Z238" s="48">
        <f t="shared" ca="1" si="168"/>
        <v>2</v>
      </c>
      <c r="AA238" s="48">
        <f t="shared" ca="1" si="168"/>
        <v>2</v>
      </c>
      <c r="AB238" s="48">
        <f t="shared" ca="1" si="168"/>
        <v>2</v>
      </c>
      <c r="AC238" s="48">
        <f t="shared" ca="1" si="168"/>
        <v>3</v>
      </c>
      <c r="AD238" s="48">
        <f t="shared" ca="1" si="168"/>
        <v>2</v>
      </c>
      <c r="AE238" s="48">
        <f t="shared" ca="1" si="168"/>
        <v>2</v>
      </c>
      <c r="AF238" s="48">
        <f t="shared" ca="1" si="168"/>
        <v>3</v>
      </c>
      <c r="AG238" s="48">
        <f t="shared" ca="1" si="168"/>
        <v>3</v>
      </c>
      <c r="AH238" s="48">
        <f t="shared" ca="1" si="168"/>
        <v>3</v>
      </c>
      <c r="AI238" s="48">
        <f t="shared" ca="1" si="168"/>
        <v>2</v>
      </c>
      <c r="AJ238" s="48">
        <f t="shared" ca="1" si="169"/>
        <v>3</v>
      </c>
      <c r="AK238" s="48">
        <f t="shared" ca="1" si="169"/>
        <v>2</v>
      </c>
      <c r="AL238" s="48">
        <f t="shared" ca="1" si="169"/>
        <v>3</v>
      </c>
      <c r="AM238" s="48">
        <f t="shared" ca="1" si="169"/>
        <v>3</v>
      </c>
      <c r="AN238" s="48">
        <f t="shared" ca="1" si="169"/>
        <v>2</v>
      </c>
      <c r="AO238" s="48">
        <f t="shared" ca="1" si="169"/>
        <v>2</v>
      </c>
      <c r="AP238" s="48">
        <f t="shared" ca="1" si="169"/>
        <v>3</v>
      </c>
      <c r="AQ238" s="48">
        <f t="shared" ca="1" si="169"/>
        <v>3</v>
      </c>
      <c r="AR238" s="48">
        <f t="shared" ca="1" si="169"/>
        <v>2</v>
      </c>
      <c r="AS238" s="48">
        <f t="shared" ca="1" si="169"/>
        <v>2</v>
      </c>
      <c r="AT238" s="48">
        <f t="shared" ca="1" si="170"/>
        <v>2</v>
      </c>
      <c r="AU238" s="48">
        <f t="shared" ca="1" si="170"/>
        <v>3</v>
      </c>
      <c r="AV238" s="48">
        <f t="shared" ca="1" si="170"/>
        <v>3</v>
      </c>
      <c r="AW238" s="48">
        <f t="shared" ca="1" si="170"/>
        <v>2</v>
      </c>
      <c r="AX238" s="48">
        <f t="shared" ca="1" si="170"/>
        <v>3</v>
      </c>
      <c r="AY238" s="48">
        <f t="shared" ca="1" si="170"/>
        <v>3</v>
      </c>
      <c r="AZ238" s="48">
        <f t="shared" ca="1" si="170"/>
        <v>2</v>
      </c>
      <c r="BA238" s="48">
        <f t="shared" ca="1" si="170"/>
        <v>2</v>
      </c>
      <c r="BB238" s="48">
        <f t="shared" ca="1" si="170"/>
        <v>3</v>
      </c>
      <c r="BC238" s="48">
        <f t="shared" ca="1" si="170"/>
        <v>2</v>
      </c>
      <c r="BD238" s="48">
        <f t="shared" ca="1" si="171"/>
        <v>3</v>
      </c>
      <c r="BE238" s="48">
        <f t="shared" ca="1" si="171"/>
        <v>2</v>
      </c>
      <c r="BF238" s="48">
        <f t="shared" ca="1" si="171"/>
        <v>3</v>
      </c>
      <c r="BG238" s="48">
        <f t="shared" ca="1" si="171"/>
        <v>2</v>
      </c>
      <c r="BH238" s="48">
        <f t="shared" ca="1" si="171"/>
        <v>3</v>
      </c>
      <c r="BI238" s="48">
        <f t="shared" ca="1" si="171"/>
        <v>2</v>
      </c>
      <c r="BJ238" s="48">
        <f t="shared" ca="1" si="171"/>
        <v>2</v>
      </c>
      <c r="BK238" s="48">
        <f t="shared" ca="1" si="171"/>
        <v>3</v>
      </c>
      <c r="BL238" s="48">
        <f t="shared" ca="1" si="171"/>
        <v>3</v>
      </c>
      <c r="BM238" s="48">
        <f t="shared" ca="1" si="171"/>
        <v>2</v>
      </c>
      <c r="BN238" s="48">
        <f t="shared" ca="1" si="171"/>
        <v>2</v>
      </c>
      <c r="BO238" s="48">
        <f t="shared" ca="1" si="171"/>
        <v>3</v>
      </c>
    </row>
    <row r="239" spans="1:67" x14ac:dyDescent="0.25">
      <c r="A239" s="48">
        <v>238</v>
      </c>
      <c r="B239" s="48">
        <f t="shared" ca="1" si="139"/>
        <v>15</v>
      </c>
      <c r="C239" s="48">
        <f ca="1">SUM($P239:S239)</f>
        <v>9</v>
      </c>
      <c r="D239" s="48">
        <f t="shared" ca="1" si="140"/>
        <v>20</v>
      </c>
      <c r="E239" s="48">
        <f t="shared" ca="1" si="141"/>
        <v>31</v>
      </c>
      <c r="F239" s="48">
        <f t="shared" ca="1" si="142"/>
        <v>42</v>
      </c>
      <c r="G239" s="48">
        <f t="shared" ca="1" si="143"/>
        <v>51</v>
      </c>
      <c r="H239" s="48">
        <f t="shared" ca="1" si="144"/>
        <v>61</v>
      </c>
      <c r="I239" s="48">
        <f t="shared" ca="1" si="145"/>
        <v>72</v>
      </c>
      <c r="J239" s="48">
        <f t="shared" ca="1" si="146"/>
        <v>83</v>
      </c>
      <c r="K239" s="48">
        <f t="shared" ca="1" si="147"/>
        <v>94</v>
      </c>
      <c r="L239" s="48">
        <f t="shared" ca="1" si="148"/>
        <v>103</v>
      </c>
      <c r="M239" s="48">
        <f t="shared" ca="1" si="149"/>
        <v>115</v>
      </c>
      <c r="N239" s="48">
        <f t="shared" ca="1" si="150"/>
        <v>123</v>
      </c>
      <c r="O239" s="48">
        <f t="shared" ca="1" si="151"/>
        <v>134</v>
      </c>
      <c r="P239" s="48">
        <f t="shared" ca="1" si="167"/>
        <v>2</v>
      </c>
      <c r="Q239" s="48">
        <f t="shared" ca="1" si="167"/>
        <v>2</v>
      </c>
      <c r="R239" s="48">
        <f t="shared" ca="1" si="167"/>
        <v>2</v>
      </c>
      <c r="S239" s="48">
        <f t="shared" ca="1" si="167"/>
        <v>3</v>
      </c>
      <c r="T239" s="48">
        <f t="shared" ca="1" si="167"/>
        <v>3</v>
      </c>
      <c r="U239" s="48">
        <f t="shared" ca="1" si="167"/>
        <v>3</v>
      </c>
      <c r="V239" s="48">
        <f t="shared" ca="1" si="167"/>
        <v>2</v>
      </c>
      <c r="W239" s="48">
        <f t="shared" ca="1" si="167"/>
        <v>3</v>
      </c>
      <c r="X239" s="48">
        <f t="shared" ca="1" si="167"/>
        <v>3</v>
      </c>
      <c r="Y239" s="48">
        <f t="shared" ca="1" si="167"/>
        <v>2</v>
      </c>
      <c r="Z239" s="48">
        <f t="shared" ca="1" si="168"/>
        <v>3</v>
      </c>
      <c r="AA239" s="48">
        <f t="shared" ca="1" si="168"/>
        <v>3</v>
      </c>
      <c r="AB239" s="48">
        <f t="shared" ca="1" si="168"/>
        <v>3</v>
      </c>
      <c r="AC239" s="48">
        <f t="shared" ca="1" si="168"/>
        <v>2</v>
      </c>
      <c r="AD239" s="48">
        <f t="shared" ca="1" si="168"/>
        <v>3</v>
      </c>
      <c r="AE239" s="48">
        <f t="shared" ca="1" si="168"/>
        <v>3</v>
      </c>
      <c r="AF239" s="48">
        <f t="shared" ca="1" si="168"/>
        <v>3</v>
      </c>
      <c r="AG239" s="48">
        <f t="shared" ca="1" si="168"/>
        <v>2</v>
      </c>
      <c r="AH239" s="48">
        <f t="shared" ca="1" si="168"/>
        <v>2</v>
      </c>
      <c r="AI239" s="48">
        <f t="shared" ca="1" si="168"/>
        <v>2</v>
      </c>
      <c r="AJ239" s="48">
        <f t="shared" ca="1" si="169"/>
        <v>3</v>
      </c>
      <c r="AK239" s="48">
        <f t="shared" ca="1" si="169"/>
        <v>2</v>
      </c>
      <c r="AL239" s="48">
        <f t="shared" ca="1" si="169"/>
        <v>3</v>
      </c>
      <c r="AM239" s="48">
        <f t="shared" ca="1" si="169"/>
        <v>2</v>
      </c>
      <c r="AN239" s="48">
        <f t="shared" ca="1" si="169"/>
        <v>3</v>
      </c>
      <c r="AO239" s="48">
        <f t="shared" ca="1" si="169"/>
        <v>3</v>
      </c>
      <c r="AP239" s="48">
        <f t="shared" ca="1" si="169"/>
        <v>2</v>
      </c>
      <c r="AQ239" s="48">
        <f t="shared" ca="1" si="169"/>
        <v>3</v>
      </c>
      <c r="AR239" s="48">
        <f t="shared" ca="1" si="169"/>
        <v>3</v>
      </c>
      <c r="AS239" s="48">
        <f t="shared" ca="1" si="169"/>
        <v>3</v>
      </c>
      <c r="AT239" s="48">
        <f t="shared" ca="1" si="170"/>
        <v>3</v>
      </c>
      <c r="AU239" s="48">
        <f t="shared" ca="1" si="170"/>
        <v>2</v>
      </c>
      <c r="AV239" s="48">
        <f t="shared" ca="1" si="170"/>
        <v>2</v>
      </c>
      <c r="AW239" s="48">
        <f t="shared" ca="1" si="170"/>
        <v>3</v>
      </c>
      <c r="AX239" s="48">
        <f t="shared" ca="1" si="170"/>
        <v>3</v>
      </c>
      <c r="AY239" s="48">
        <f t="shared" ca="1" si="170"/>
        <v>3</v>
      </c>
      <c r="AZ239" s="48">
        <f t="shared" ca="1" si="170"/>
        <v>3</v>
      </c>
      <c r="BA239" s="48">
        <f t="shared" ca="1" si="170"/>
        <v>2</v>
      </c>
      <c r="BB239" s="48">
        <f t="shared" ca="1" si="170"/>
        <v>2</v>
      </c>
      <c r="BC239" s="48">
        <f t="shared" ca="1" si="170"/>
        <v>2</v>
      </c>
      <c r="BD239" s="48">
        <f t="shared" ca="1" si="171"/>
        <v>3</v>
      </c>
      <c r="BE239" s="48">
        <f t="shared" ca="1" si="171"/>
        <v>3</v>
      </c>
      <c r="BF239" s="48">
        <f t="shared" ca="1" si="171"/>
        <v>3</v>
      </c>
      <c r="BG239" s="48">
        <f t="shared" ca="1" si="171"/>
        <v>3</v>
      </c>
      <c r="BH239" s="48">
        <f t="shared" ca="1" si="171"/>
        <v>2</v>
      </c>
      <c r="BI239" s="48">
        <f t="shared" ca="1" si="171"/>
        <v>2</v>
      </c>
      <c r="BJ239" s="48">
        <f t="shared" ca="1" si="171"/>
        <v>2</v>
      </c>
      <c r="BK239" s="48">
        <f t="shared" ca="1" si="171"/>
        <v>2</v>
      </c>
      <c r="BL239" s="48">
        <f t="shared" ca="1" si="171"/>
        <v>3</v>
      </c>
      <c r="BM239" s="48">
        <f t="shared" ca="1" si="171"/>
        <v>2</v>
      </c>
      <c r="BN239" s="48">
        <f t="shared" ca="1" si="171"/>
        <v>3</v>
      </c>
      <c r="BO239" s="48">
        <f t="shared" ca="1" si="171"/>
        <v>3</v>
      </c>
    </row>
    <row r="240" spans="1:67" x14ac:dyDescent="0.25">
      <c r="A240" s="48">
        <v>239</v>
      </c>
      <c r="B240" s="48">
        <f t="shared" ca="1" si="139"/>
        <v>14</v>
      </c>
      <c r="C240" s="48">
        <f ca="1">SUM($P240:S240)</f>
        <v>9</v>
      </c>
      <c r="D240" s="48">
        <f t="shared" ca="1" si="140"/>
        <v>18</v>
      </c>
      <c r="E240" s="48">
        <f t="shared" ca="1" si="141"/>
        <v>29</v>
      </c>
      <c r="F240" s="48">
        <f t="shared" ca="1" si="142"/>
        <v>38</v>
      </c>
      <c r="G240" s="48">
        <f t="shared" ca="1" si="143"/>
        <v>49</v>
      </c>
      <c r="H240" s="48">
        <f t="shared" ca="1" si="144"/>
        <v>59</v>
      </c>
      <c r="I240" s="48">
        <f t="shared" ca="1" si="145"/>
        <v>68</v>
      </c>
      <c r="J240" s="48">
        <f t="shared" ca="1" si="146"/>
        <v>78</v>
      </c>
      <c r="K240" s="48">
        <f t="shared" ca="1" si="147"/>
        <v>88</v>
      </c>
      <c r="L240" s="48">
        <f t="shared" ca="1" si="148"/>
        <v>98</v>
      </c>
      <c r="M240" s="48">
        <f t="shared" ca="1" si="149"/>
        <v>108</v>
      </c>
      <c r="N240" s="48">
        <f t="shared" ca="1" si="150"/>
        <v>117</v>
      </c>
      <c r="O240" s="48">
        <f t="shared" ca="1" si="151"/>
        <v>127</v>
      </c>
      <c r="P240" s="48">
        <f t="shared" ca="1" si="167"/>
        <v>3</v>
      </c>
      <c r="Q240" s="48">
        <f t="shared" ca="1" si="167"/>
        <v>2</v>
      </c>
      <c r="R240" s="48">
        <f t="shared" ca="1" si="167"/>
        <v>2</v>
      </c>
      <c r="S240" s="48">
        <f t="shared" ca="1" si="167"/>
        <v>2</v>
      </c>
      <c r="T240" s="48">
        <f t="shared" ca="1" si="167"/>
        <v>3</v>
      </c>
      <c r="U240" s="48">
        <f t="shared" ca="1" si="167"/>
        <v>2</v>
      </c>
      <c r="V240" s="48">
        <f t="shared" ca="1" si="167"/>
        <v>2</v>
      </c>
      <c r="W240" s="48">
        <f t="shared" ca="1" si="167"/>
        <v>2</v>
      </c>
      <c r="X240" s="48">
        <f t="shared" ca="1" si="167"/>
        <v>3</v>
      </c>
      <c r="Y240" s="48">
        <f t="shared" ca="1" si="167"/>
        <v>2</v>
      </c>
      <c r="Z240" s="48">
        <f t="shared" ca="1" si="168"/>
        <v>3</v>
      </c>
      <c r="AA240" s="48">
        <f t="shared" ca="1" si="168"/>
        <v>3</v>
      </c>
      <c r="AB240" s="48">
        <f t="shared" ca="1" si="168"/>
        <v>2</v>
      </c>
      <c r="AC240" s="48">
        <f t="shared" ca="1" si="168"/>
        <v>3</v>
      </c>
      <c r="AD240" s="48">
        <f t="shared" ca="1" si="168"/>
        <v>2</v>
      </c>
      <c r="AE240" s="48">
        <f t="shared" ca="1" si="168"/>
        <v>2</v>
      </c>
      <c r="AF240" s="48">
        <f t="shared" ca="1" si="168"/>
        <v>2</v>
      </c>
      <c r="AG240" s="48">
        <f t="shared" ca="1" si="168"/>
        <v>3</v>
      </c>
      <c r="AH240" s="48">
        <f t="shared" ca="1" si="168"/>
        <v>3</v>
      </c>
      <c r="AI240" s="48">
        <f t="shared" ca="1" si="168"/>
        <v>3</v>
      </c>
      <c r="AJ240" s="48">
        <f t="shared" ca="1" si="169"/>
        <v>2</v>
      </c>
      <c r="AK240" s="48">
        <f t="shared" ca="1" si="169"/>
        <v>3</v>
      </c>
      <c r="AL240" s="48">
        <f t="shared" ca="1" si="169"/>
        <v>3</v>
      </c>
      <c r="AM240" s="48">
        <f t="shared" ca="1" si="169"/>
        <v>2</v>
      </c>
      <c r="AN240" s="48">
        <f t="shared" ca="1" si="169"/>
        <v>2</v>
      </c>
      <c r="AO240" s="48">
        <f t="shared" ca="1" si="169"/>
        <v>2</v>
      </c>
      <c r="AP240" s="48">
        <f t="shared" ca="1" si="169"/>
        <v>2</v>
      </c>
      <c r="AQ240" s="48">
        <f t="shared" ca="1" si="169"/>
        <v>3</v>
      </c>
      <c r="AR240" s="48">
        <f t="shared" ca="1" si="169"/>
        <v>2</v>
      </c>
      <c r="AS240" s="48">
        <f t="shared" ca="1" si="169"/>
        <v>2</v>
      </c>
      <c r="AT240" s="48">
        <f t="shared" ca="1" si="170"/>
        <v>3</v>
      </c>
      <c r="AU240" s="48">
        <f t="shared" ca="1" si="170"/>
        <v>3</v>
      </c>
      <c r="AV240" s="48">
        <f t="shared" ca="1" si="170"/>
        <v>2</v>
      </c>
      <c r="AW240" s="48">
        <f t="shared" ca="1" si="170"/>
        <v>3</v>
      </c>
      <c r="AX240" s="48">
        <f t="shared" ca="1" si="170"/>
        <v>3</v>
      </c>
      <c r="AY240" s="48">
        <f t="shared" ca="1" si="170"/>
        <v>2</v>
      </c>
      <c r="AZ240" s="48">
        <f t="shared" ca="1" si="170"/>
        <v>3</v>
      </c>
      <c r="BA240" s="48">
        <f t="shared" ca="1" si="170"/>
        <v>2</v>
      </c>
      <c r="BB240" s="48">
        <f t="shared" ca="1" si="170"/>
        <v>3</v>
      </c>
      <c r="BC240" s="48">
        <f t="shared" ca="1" si="170"/>
        <v>2</v>
      </c>
      <c r="BD240" s="48">
        <f t="shared" ca="1" si="171"/>
        <v>2</v>
      </c>
      <c r="BE240" s="48">
        <f t="shared" ca="1" si="171"/>
        <v>3</v>
      </c>
      <c r="BF240" s="48">
        <f t="shared" ca="1" si="171"/>
        <v>2</v>
      </c>
      <c r="BG240" s="48">
        <f t="shared" ca="1" si="171"/>
        <v>3</v>
      </c>
      <c r="BH240" s="48">
        <f t="shared" ca="1" si="171"/>
        <v>3</v>
      </c>
      <c r="BI240" s="48">
        <f t="shared" ca="1" si="171"/>
        <v>2</v>
      </c>
      <c r="BJ240" s="48">
        <f t="shared" ca="1" si="171"/>
        <v>2</v>
      </c>
      <c r="BK240" s="48">
        <f t="shared" ca="1" si="171"/>
        <v>2</v>
      </c>
      <c r="BL240" s="48">
        <f t="shared" ca="1" si="171"/>
        <v>2</v>
      </c>
      <c r="BM240" s="48">
        <f t="shared" ca="1" si="171"/>
        <v>2</v>
      </c>
      <c r="BN240" s="48">
        <f t="shared" ca="1" si="171"/>
        <v>3</v>
      </c>
      <c r="BO240" s="48">
        <f t="shared" ca="1" si="171"/>
        <v>3</v>
      </c>
    </row>
    <row r="241" spans="1:67" x14ac:dyDescent="0.25">
      <c r="A241" s="48">
        <v>240</v>
      </c>
      <c r="B241" s="48">
        <f t="shared" ca="1" si="139"/>
        <v>16</v>
      </c>
      <c r="C241" s="48">
        <f ca="1">SUM($P241:S241)</f>
        <v>11</v>
      </c>
      <c r="D241" s="48">
        <f t="shared" ca="1" si="140"/>
        <v>22</v>
      </c>
      <c r="E241" s="48">
        <f t="shared" ca="1" si="141"/>
        <v>32</v>
      </c>
      <c r="F241" s="48">
        <f t="shared" ca="1" si="142"/>
        <v>41</v>
      </c>
      <c r="G241" s="48">
        <f t="shared" ca="1" si="143"/>
        <v>51</v>
      </c>
      <c r="H241" s="48">
        <f t="shared" ca="1" si="144"/>
        <v>61</v>
      </c>
      <c r="I241" s="48">
        <f t="shared" ca="1" si="145"/>
        <v>73</v>
      </c>
      <c r="J241" s="48">
        <f t="shared" ca="1" si="146"/>
        <v>82</v>
      </c>
      <c r="K241" s="48">
        <f t="shared" ca="1" si="147"/>
        <v>92</v>
      </c>
      <c r="L241" s="48">
        <f t="shared" ca="1" si="148"/>
        <v>101</v>
      </c>
      <c r="M241" s="48">
        <f t="shared" ca="1" si="149"/>
        <v>112</v>
      </c>
      <c r="N241" s="48">
        <f t="shared" ca="1" si="150"/>
        <v>123</v>
      </c>
      <c r="O241" s="48">
        <f t="shared" ca="1" si="151"/>
        <v>132</v>
      </c>
      <c r="P241" s="48">
        <f t="shared" ca="1" si="167"/>
        <v>2</v>
      </c>
      <c r="Q241" s="48">
        <f t="shared" ca="1" si="167"/>
        <v>3</v>
      </c>
      <c r="R241" s="48">
        <f t="shared" ca="1" si="167"/>
        <v>3</v>
      </c>
      <c r="S241" s="48">
        <f t="shared" ca="1" si="167"/>
        <v>3</v>
      </c>
      <c r="T241" s="48">
        <f t="shared" ca="1" si="167"/>
        <v>2</v>
      </c>
      <c r="U241" s="48">
        <f t="shared" ca="1" si="167"/>
        <v>3</v>
      </c>
      <c r="V241" s="48">
        <f t="shared" ca="1" si="167"/>
        <v>3</v>
      </c>
      <c r="W241" s="48">
        <f t="shared" ca="1" si="167"/>
        <v>3</v>
      </c>
      <c r="X241" s="48">
        <f t="shared" ca="1" si="167"/>
        <v>3</v>
      </c>
      <c r="Y241" s="48">
        <f t="shared" ca="1" si="167"/>
        <v>2</v>
      </c>
      <c r="Z241" s="48">
        <f t="shared" ca="1" si="168"/>
        <v>2</v>
      </c>
      <c r="AA241" s="48">
        <f t="shared" ca="1" si="168"/>
        <v>3</v>
      </c>
      <c r="AB241" s="48">
        <f t="shared" ca="1" si="168"/>
        <v>2</v>
      </c>
      <c r="AC241" s="48">
        <f t="shared" ca="1" si="168"/>
        <v>2</v>
      </c>
      <c r="AD241" s="48">
        <f t="shared" ca="1" si="168"/>
        <v>2</v>
      </c>
      <c r="AE241" s="48">
        <f t="shared" ca="1" si="168"/>
        <v>3</v>
      </c>
      <c r="AF241" s="48">
        <f t="shared" ca="1" si="168"/>
        <v>2</v>
      </c>
      <c r="AG241" s="48">
        <f t="shared" ca="1" si="168"/>
        <v>2</v>
      </c>
      <c r="AH241" s="48">
        <f t="shared" ca="1" si="168"/>
        <v>3</v>
      </c>
      <c r="AI241" s="48">
        <f t="shared" ca="1" si="168"/>
        <v>3</v>
      </c>
      <c r="AJ241" s="48">
        <f t="shared" ca="1" si="169"/>
        <v>2</v>
      </c>
      <c r="AK241" s="48">
        <f t="shared" ca="1" si="169"/>
        <v>3</v>
      </c>
      <c r="AL241" s="48">
        <f t="shared" ca="1" si="169"/>
        <v>2</v>
      </c>
      <c r="AM241" s="48">
        <f t="shared" ca="1" si="169"/>
        <v>3</v>
      </c>
      <c r="AN241" s="48">
        <f t="shared" ca="1" si="169"/>
        <v>3</v>
      </c>
      <c r="AO241" s="48">
        <f t="shared" ca="1" si="169"/>
        <v>3</v>
      </c>
      <c r="AP241" s="48">
        <f t="shared" ca="1" si="169"/>
        <v>3</v>
      </c>
      <c r="AQ241" s="48">
        <f t="shared" ca="1" si="169"/>
        <v>3</v>
      </c>
      <c r="AR241" s="48">
        <f t="shared" ca="1" si="169"/>
        <v>2</v>
      </c>
      <c r="AS241" s="48">
        <f t="shared" ca="1" si="169"/>
        <v>3</v>
      </c>
      <c r="AT241" s="48">
        <f t="shared" ca="1" si="170"/>
        <v>2</v>
      </c>
      <c r="AU241" s="48">
        <f t="shared" ca="1" si="170"/>
        <v>2</v>
      </c>
      <c r="AV241" s="48">
        <f t="shared" ca="1" si="170"/>
        <v>2</v>
      </c>
      <c r="AW241" s="48">
        <f t="shared" ca="1" si="170"/>
        <v>2</v>
      </c>
      <c r="AX241" s="48">
        <f t="shared" ca="1" si="170"/>
        <v>3</v>
      </c>
      <c r="AY241" s="48">
        <f t="shared" ca="1" si="170"/>
        <v>3</v>
      </c>
      <c r="AZ241" s="48">
        <f t="shared" ca="1" si="170"/>
        <v>3</v>
      </c>
      <c r="BA241" s="48">
        <f t="shared" ca="1" si="170"/>
        <v>2</v>
      </c>
      <c r="BB241" s="48">
        <f t="shared" ca="1" si="170"/>
        <v>2</v>
      </c>
      <c r="BC241" s="48">
        <f t="shared" ca="1" si="170"/>
        <v>2</v>
      </c>
      <c r="BD241" s="48">
        <f t="shared" ca="1" si="171"/>
        <v>3</v>
      </c>
      <c r="BE241" s="48">
        <f t="shared" ca="1" si="171"/>
        <v>2</v>
      </c>
      <c r="BF241" s="48">
        <f t="shared" ca="1" si="171"/>
        <v>3</v>
      </c>
      <c r="BG241" s="48">
        <f t="shared" ca="1" si="171"/>
        <v>3</v>
      </c>
      <c r="BH241" s="48">
        <f t="shared" ca="1" si="171"/>
        <v>3</v>
      </c>
      <c r="BI241" s="48">
        <f t="shared" ca="1" si="171"/>
        <v>2</v>
      </c>
      <c r="BJ241" s="48">
        <f t="shared" ca="1" si="171"/>
        <v>3</v>
      </c>
      <c r="BK241" s="48">
        <f t="shared" ca="1" si="171"/>
        <v>3</v>
      </c>
      <c r="BL241" s="48">
        <f t="shared" ca="1" si="171"/>
        <v>3</v>
      </c>
      <c r="BM241" s="48">
        <f t="shared" ca="1" si="171"/>
        <v>2</v>
      </c>
      <c r="BN241" s="48">
        <f t="shared" ca="1" si="171"/>
        <v>2</v>
      </c>
      <c r="BO241" s="48">
        <f t="shared" ca="1" si="171"/>
        <v>2</v>
      </c>
    </row>
    <row r="242" spans="1:67" x14ac:dyDescent="0.25">
      <c r="A242" s="48">
        <v>241</v>
      </c>
      <c r="B242" s="48">
        <f t="shared" ca="1" si="139"/>
        <v>17</v>
      </c>
      <c r="C242" s="48">
        <f ca="1">SUM($P242:S242)</f>
        <v>11</v>
      </c>
      <c r="D242" s="48">
        <f t="shared" ca="1" si="140"/>
        <v>21</v>
      </c>
      <c r="E242" s="48">
        <f t="shared" ca="1" si="141"/>
        <v>32</v>
      </c>
      <c r="F242" s="48">
        <f t="shared" ca="1" si="142"/>
        <v>42</v>
      </c>
      <c r="G242" s="48">
        <f t="shared" ca="1" si="143"/>
        <v>50</v>
      </c>
      <c r="H242" s="48">
        <f t="shared" ca="1" si="144"/>
        <v>59</v>
      </c>
      <c r="I242" s="48">
        <f t="shared" ca="1" si="145"/>
        <v>68</v>
      </c>
      <c r="J242" s="48">
        <f t="shared" ca="1" si="146"/>
        <v>78</v>
      </c>
      <c r="K242" s="48">
        <f t="shared" ca="1" si="147"/>
        <v>88</v>
      </c>
      <c r="L242" s="48">
        <f t="shared" ca="1" si="148"/>
        <v>98</v>
      </c>
      <c r="M242" s="48">
        <f t="shared" ca="1" si="149"/>
        <v>107</v>
      </c>
      <c r="N242" s="48">
        <f t="shared" ca="1" si="150"/>
        <v>116</v>
      </c>
      <c r="O242" s="48">
        <f t="shared" ca="1" si="151"/>
        <v>125</v>
      </c>
      <c r="P242" s="48">
        <f t="shared" ref="P242:Y251" ca="1" si="172">MAX(1,IF(SamplesOrEstimateFlag = "Data", INDEX(Samples,RANDBETWEEN(1, TotalCount), 0), RANDBETWEEN(ThroughputLowEstimate,ThroughputHighEstimate)) / RANDBETWEEN(StorySplitRateLowEstimate,StorySplitRateHighEstimate))</f>
        <v>2</v>
      </c>
      <c r="Q242" s="48">
        <f t="shared" ca="1" si="172"/>
        <v>3</v>
      </c>
      <c r="R242" s="48">
        <f t="shared" ca="1" si="172"/>
        <v>3</v>
      </c>
      <c r="S242" s="48">
        <f t="shared" ca="1" si="172"/>
        <v>3</v>
      </c>
      <c r="T242" s="48">
        <f t="shared" ca="1" si="172"/>
        <v>3</v>
      </c>
      <c r="U242" s="48">
        <f t="shared" ca="1" si="172"/>
        <v>3</v>
      </c>
      <c r="V242" s="48">
        <f t="shared" ca="1" si="172"/>
        <v>2</v>
      </c>
      <c r="W242" s="48">
        <f t="shared" ca="1" si="172"/>
        <v>2</v>
      </c>
      <c r="X242" s="48">
        <f t="shared" ca="1" si="172"/>
        <v>3</v>
      </c>
      <c r="Y242" s="48">
        <f t="shared" ca="1" si="172"/>
        <v>3</v>
      </c>
      <c r="Z242" s="48">
        <f t="shared" ref="Z242:AI251" ca="1" si="173">MAX(1,IF(SamplesOrEstimateFlag = "Data", INDEX(Samples,RANDBETWEEN(1, TotalCount), 0), RANDBETWEEN(ThroughputLowEstimate,ThroughputHighEstimate)) / RANDBETWEEN(StorySplitRateLowEstimate,StorySplitRateHighEstimate))</f>
        <v>3</v>
      </c>
      <c r="AA242" s="48">
        <f t="shared" ca="1" si="173"/>
        <v>2</v>
      </c>
      <c r="AB242" s="48">
        <f t="shared" ca="1" si="173"/>
        <v>3</v>
      </c>
      <c r="AC242" s="48">
        <f t="shared" ca="1" si="173"/>
        <v>2</v>
      </c>
      <c r="AD242" s="48">
        <f t="shared" ca="1" si="173"/>
        <v>3</v>
      </c>
      <c r="AE242" s="48">
        <f t="shared" ca="1" si="173"/>
        <v>2</v>
      </c>
      <c r="AF242" s="48">
        <f t="shared" ca="1" si="173"/>
        <v>2</v>
      </c>
      <c r="AG242" s="48">
        <f t="shared" ca="1" si="173"/>
        <v>2</v>
      </c>
      <c r="AH242" s="48">
        <f t="shared" ca="1" si="173"/>
        <v>2</v>
      </c>
      <c r="AI242" s="48">
        <f t="shared" ca="1" si="173"/>
        <v>2</v>
      </c>
      <c r="AJ242" s="48">
        <f t="shared" ref="AJ242:AS251" ca="1" si="174">MAX(1,IF(SamplesOrEstimateFlag = "Data", INDEX(Samples,RANDBETWEEN(1, TotalCount), 0), RANDBETWEEN(ThroughputLowEstimate,ThroughputHighEstimate)) / RANDBETWEEN(StorySplitRateLowEstimate,StorySplitRateHighEstimate))</f>
        <v>3</v>
      </c>
      <c r="AK242" s="48">
        <f t="shared" ca="1" si="174"/>
        <v>2</v>
      </c>
      <c r="AL242" s="48">
        <f t="shared" ca="1" si="174"/>
        <v>2</v>
      </c>
      <c r="AM242" s="48">
        <f t="shared" ca="1" si="174"/>
        <v>2</v>
      </c>
      <c r="AN242" s="48">
        <f t="shared" ca="1" si="174"/>
        <v>3</v>
      </c>
      <c r="AO242" s="48">
        <f t="shared" ca="1" si="174"/>
        <v>2</v>
      </c>
      <c r="AP242" s="48">
        <f t="shared" ca="1" si="174"/>
        <v>2</v>
      </c>
      <c r="AQ242" s="48">
        <f t="shared" ca="1" si="174"/>
        <v>2</v>
      </c>
      <c r="AR242" s="48">
        <f t="shared" ca="1" si="174"/>
        <v>2</v>
      </c>
      <c r="AS242" s="48">
        <f t="shared" ca="1" si="174"/>
        <v>3</v>
      </c>
      <c r="AT242" s="48">
        <f t="shared" ref="AT242:BC251" ca="1" si="175">MAX(1,IF(SamplesOrEstimateFlag = "Data", INDEX(Samples,RANDBETWEEN(1, TotalCount), 0), RANDBETWEEN(ThroughputLowEstimate,ThroughputHighEstimate)) / RANDBETWEEN(StorySplitRateLowEstimate,StorySplitRateHighEstimate))</f>
        <v>2</v>
      </c>
      <c r="AU242" s="48">
        <f t="shared" ca="1" si="175"/>
        <v>3</v>
      </c>
      <c r="AV242" s="48">
        <f t="shared" ca="1" si="175"/>
        <v>2</v>
      </c>
      <c r="AW242" s="48">
        <f t="shared" ca="1" si="175"/>
        <v>3</v>
      </c>
      <c r="AX242" s="48">
        <f t="shared" ca="1" si="175"/>
        <v>2</v>
      </c>
      <c r="AY242" s="48">
        <f t="shared" ca="1" si="175"/>
        <v>3</v>
      </c>
      <c r="AZ242" s="48">
        <f t="shared" ca="1" si="175"/>
        <v>2</v>
      </c>
      <c r="BA242" s="48">
        <f t="shared" ca="1" si="175"/>
        <v>2</v>
      </c>
      <c r="BB242" s="48">
        <f t="shared" ca="1" si="175"/>
        <v>3</v>
      </c>
      <c r="BC242" s="48">
        <f t="shared" ca="1" si="175"/>
        <v>3</v>
      </c>
      <c r="BD242" s="48">
        <f t="shared" ref="BD242:BO251" ca="1" si="176">MAX(1,IF(SamplesOrEstimateFlag = "Data", INDEX(Samples,RANDBETWEEN(1, TotalCount), 0), RANDBETWEEN(ThroughputLowEstimate,ThroughputHighEstimate)) / RANDBETWEEN(StorySplitRateLowEstimate,StorySplitRateHighEstimate))</f>
        <v>2</v>
      </c>
      <c r="BE242" s="48">
        <f t="shared" ca="1" si="176"/>
        <v>3</v>
      </c>
      <c r="BF242" s="48">
        <f t="shared" ca="1" si="176"/>
        <v>2</v>
      </c>
      <c r="BG242" s="48">
        <f t="shared" ca="1" si="176"/>
        <v>2</v>
      </c>
      <c r="BH242" s="48">
        <f t="shared" ca="1" si="176"/>
        <v>2</v>
      </c>
      <c r="BI242" s="48">
        <f t="shared" ca="1" si="176"/>
        <v>3</v>
      </c>
      <c r="BJ242" s="48">
        <f t="shared" ca="1" si="176"/>
        <v>2</v>
      </c>
      <c r="BK242" s="48">
        <f t="shared" ca="1" si="176"/>
        <v>2</v>
      </c>
      <c r="BL242" s="48">
        <f t="shared" ca="1" si="176"/>
        <v>2</v>
      </c>
      <c r="BM242" s="48">
        <f t="shared" ca="1" si="176"/>
        <v>3</v>
      </c>
      <c r="BN242" s="48">
        <f t="shared" ca="1" si="176"/>
        <v>2</v>
      </c>
      <c r="BO242" s="48">
        <f t="shared" ca="1" si="176"/>
        <v>2</v>
      </c>
    </row>
    <row r="243" spans="1:67" x14ac:dyDescent="0.25">
      <c r="A243" s="48">
        <v>242</v>
      </c>
      <c r="B243" s="48">
        <f t="shared" ca="1" si="139"/>
        <v>17</v>
      </c>
      <c r="C243" s="48">
        <f ca="1">SUM($P243:S243)</f>
        <v>11</v>
      </c>
      <c r="D243" s="48">
        <f t="shared" ca="1" si="140"/>
        <v>21</v>
      </c>
      <c r="E243" s="48">
        <f t="shared" ca="1" si="141"/>
        <v>33</v>
      </c>
      <c r="F243" s="48">
        <f t="shared" ca="1" si="142"/>
        <v>43</v>
      </c>
      <c r="G243" s="48">
        <f t="shared" ca="1" si="143"/>
        <v>53</v>
      </c>
      <c r="H243" s="48">
        <f t="shared" ca="1" si="144"/>
        <v>63</v>
      </c>
      <c r="I243" s="48">
        <f t="shared" ca="1" si="145"/>
        <v>74</v>
      </c>
      <c r="J243" s="48">
        <f t="shared" ca="1" si="146"/>
        <v>83</v>
      </c>
      <c r="K243" s="48">
        <f t="shared" ca="1" si="147"/>
        <v>92</v>
      </c>
      <c r="L243" s="48">
        <f t="shared" ca="1" si="148"/>
        <v>103</v>
      </c>
      <c r="M243" s="48">
        <f t="shared" ca="1" si="149"/>
        <v>112</v>
      </c>
      <c r="N243" s="48">
        <f t="shared" ca="1" si="150"/>
        <v>122</v>
      </c>
      <c r="O243" s="48">
        <f t="shared" ca="1" si="151"/>
        <v>130</v>
      </c>
      <c r="P243" s="48">
        <f t="shared" ca="1" si="172"/>
        <v>3</v>
      </c>
      <c r="Q243" s="48">
        <f t="shared" ca="1" si="172"/>
        <v>3</v>
      </c>
      <c r="R243" s="48">
        <f t="shared" ca="1" si="172"/>
        <v>2</v>
      </c>
      <c r="S243" s="48">
        <f t="shared" ca="1" si="172"/>
        <v>3</v>
      </c>
      <c r="T243" s="48">
        <f t="shared" ca="1" si="172"/>
        <v>3</v>
      </c>
      <c r="U243" s="48">
        <f t="shared" ca="1" si="172"/>
        <v>3</v>
      </c>
      <c r="V243" s="48">
        <f t="shared" ca="1" si="172"/>
        <v>2</v>
      </c>
      <c r="W243" s="48">
        <f t="shared" ca="1" si="172"/>
        <v>2</v>
      </c>
      <c r="X243" s="48">
        <f t="shared" ca="1" si="172"/>
        <v>3</v>
      </c>
      <c r="Y243" s="48">
        <f t="shared" ca="1" si="172"/>
        <v>3</v>
      </c>
      <c r="Z243" s="48">
        <f t="shared" ca="1" si="173"/>
        <v>3</v>
      </c>
      <c r="AA243" s="48">
        <f t="shared" ca="1" si="173"/>
        <v>3</v>
      </c>
      <c r="AB243" s="48">
        <f t="shared" ca="1" si="173"/>
        <v>3</v>
      </c>
      <c r="AC243" s="48">
        <f t="shared" ca="1" si="173"/>
        <v>3</v>
      </c>
      <c r="AD243" s="48">
        <f t="shared" ca="1" si="173"/>
        <v>2</v>
      </c>
      <c r="AE243" s="48">
        <f t="shared" ca="1" si="173"/>
        <v>2</v>
      </c>
      <c r="AF243" s="48">
        <f t="shared" ca="1" si="173"/>
        <v>2</v>
      </c>
      <c r="AG243" s="48">
        <f t="shared" ca="1" si="173"/>
        <v>2</v>
      </c>
      <c r="AH243" s="48">
        <f t="shared" ca="1" si="173"/>
        <v>3</v>
      </c>
      <c r="AI243" s="48">
        <f t="shared" ca="1" si="173"/>
        <v>3</v>
      </c>
      <c r="AJ243" s="48">
        <f t="shared" ca="1" si="174"/>
        <v>2</v>
      </c>
      <c r="AK243" s="48">
        <f t="shared" ca="1" si="174"/>
        <v>3</v>
      </c>
      <c r="AL243" s="48">
        <f t="shared" ca="1" si="174"/>
        <v>3</v>
      </c>
      <c r="AM243" s="48">
        <f t="shared" ca="1" si="174"/>
        <v>2</v>
      </c>
      <c r="AN243" s="48">
        <f t="shared" ca="1" si="174"/>
        <v>3</v>
      </c>
      <c r="AO243" s="48">
        <f t="shared" ca="1" si="174"/>
        <v>2</v>
      </c>
      <c r="AP243" s="48">
        <f t="shared" ca="1" si="174"/>
        <v>3</v>
      </c>
      <c r="AQ243" s="48">
        <f t="shared" ca="1" si="174"/>
        <v>3</v>
      </c>
      <c r="AR243" s="48">
        <f t="shared" ca="1" si="174"/>
        <v>2</v>
      </c>
      <c r="AS243" s="48">
        <f t="shared" ca="1" si="174"/>
        <v>2</v>
      </c>
      <c r="AT243" s="48">
        <f t="shared" ca="1" si="175"/>
        <v>2</v>
      </c>
      <c r="AU243" s="48">
        <f t="shared" ca="1" si="175"/>
        <v>3</v>
      </c>
      <c r="AV243" s="48">
        <f t="shared" ca="1" si="175"/>
        <v>3</v>
      </c>
      <c r="AW243" s="48">
        <f t="shared" ca="1" si="175"/>
        <v>2</v>
      </c>
      <c r="AX243" s="48">
        <f t="shared" ca="1" si="175"/>
        <v>2</v>
      </c>
      <c r="AY243" s="48">
        <f t="shared" ca="1" si="175"/>
        <v>2</v>
      </c>
      <c r="AZ243" s="48">
        <f t="shared" ca="1" si="175"/>
        <v>3</v>
      </c>
      <c r="BA243" s="48">
        <f t="shared" ca="1" si="175"/>
        <v>2</v>
      </c>
      <c r="BB243" s="48">
        <f t="shared" ca="1" si="175"/>
        <v>3</v>
      </c>
      <c r="BC243" s="48">
        <f t="shared" ca="1" si="175"/>
        <v>3</v>
      </c>
      <c r="BD243" s="48">
        <f t="shared" ca="1" si="176"/>
        <v>2</v>
      </c>
      <c r="BE243" s="48">
        <f t="shared" ca="1" si="176"/>
        <v>2</v>
      </c>
      <c r="BF243" s="48">
        <f t="shared" ca="1" si="176"/>
        <v>2</v>
      </c>
      <c r="BG243" s="48">
        <f t="shared" ca="1" si="176"/>
        <v>3</v>
      </c>
      <c r="BH243" s="48">
        <f t="shared" ca="1" si="176"/>
        <v>3</v>
      </c>
      <c r="BI243" s="48">
        <f t="shared" ca="1" si="176"/>
        <v>2</v>
      </c>
      <c r="BJ243" s="48">
        <f t="shared" ca="1" si="176"/>
        <v>3</v>
      </c>
      <c r="BK243" s="48">
        <f t="shared" ca="1" si="176"/>
        <v>2</v>
      </c>
      <c r="BL243" s="48">
        <f t="shared" ca="1" si="176"/>
        <v>2</v>
      </c>
      <c r="BM243" s="48">
        <f t="shared" ca="1" si="176"/>
        <v>2</v>
      </c>
      <c r="BN243" s="48">
        <f t="shared" ca="1" si="176"/>
        <v>2</v>
      </c>
      <c r="BO243" s="48">
        <f t="shared" ca="1" si="176"/>
        <v>2</v>
      </c>
    </row>
    <row r="244" spans="1:67" x14ac:dyDescent="0.25">
      <c r="A244" s="48">
        <v>243</v>
      </c>
      <c r="B244" s="48">
        <f t="shared" ca="1" si="139"/>
        <v>14</v>
      </c>
      <c r="C244" s="48">
        <f ca="1">SUM($P244:S244)</f>
        <v>10</v>
      </c>
      <c r="D244" s="48">
        <f t="shared" ca="1" si="140"/>
        <v>18</v>
      </c>
      <c r="E244" s="48">
        <f t="shared" ca="1" si="141"/>
        <v>28</v>
      </c>
      <c r="F244" s="48">
        <f t="shared" ca="1" si="142"/>
        <v>38</v>
      </c>
      <c r="G244" s="48">
        <f t="shared" ca="1" si="143"/>
        <v>47</v>
      </c>
      <c r="H244" s="48">
        <f t="shared" ca="1" si="144"/>
        <v>57</v>
      </c>
      <c r="I244" s="48">
        <f t="shared" ca="1" si="145"/>
        <v>66</v>
      </c>
      <c r="J244" s="48">
        <f t="shared" ca="1" si="146"/>
        <v>76</v>
      </c>
      <c r="K244" s="48">
        <f t="shared" ca="1" si="147"/>
        <v>85</v>
      </c>
      <c r="L244" s="48">
        <f t="shared" ca="1" si="148"/>
        <v>95</v>
      </c>
      <c r="M244" s="48">
        <f t="shared" ca="1" si="149"/>
        <v>105</v>
      </c>
      <c r="N244" s="48">
        <f t="shared" ca="1" si="150"/>
        <v>116</v>
      </c>
      <c r="O244" s="48">
        <f t="shared" ca="1" si="151"/>
        <v>125</v>
      </c>
      <c r="P244" s="48">
        <f t="shared" ca="1" si="172"/>
        <v>3</v>
      </c>
      <c r="Q244" s="48">
        <f t="shared" ca="1" si="172"/>
        <v>3</v>
      </c>
      <c r="R244" s="48">
        <f t="shared" ca="1" si="172"/>
        <v>2</v>
      </c>
      <c r="S244" s="48">
        <f t="shared" ca="1" si="172"/>
        <v>2</v>
      </c>
      <c r="T244" s="48">
        <f t="shared" ca="1" si="172"/>
        <v>2</v>
      </c>
      <c r="U244" s="48">
        <f t="shared" ca="1" si="172"/>
        <v>2</v>
      </c>
      <c r="V244" s="48">
        <f t="shared" ca="1" si="172"/>
        <v>2</v>
      </c>
      <c r="W244" s="48">
        <f t="shared" ca="1" si="172"/>
        <v>2</v>
      </c>
      <c r="X244" s="48">
        <f t="shared" ca="1" si="172"/>
        <v>2</v>
      </c>
      <c r="Y244" s="48">
        <f t="shared" ca="1" si="172"/>
        <v>2</v>
      </c>
      <c r="Z244" s="48">
        <f t="shared" ca="1" si="173"/>
        <v>3</v>
      </c>
      <c r="AA244" s="48">
        <f t="shared" ca="1" si="173"/>
        <v>3</v>
      </c>
      <c r="AB244" s="48">
        <f t="shared" ca="1" si="173"/>
        <v>3</v>
      </c>
      <c r="AC244" s="48">
        <f t="shared" ca="1" si="173"/>
        <v>2</v>
      </c>
      <c r="AD244" s="48">
        <f t="shared" ca="1" si="173"/>
        <v>3</v>
      </c>
      <c r="AE244" s="48">
        <f t="shared" ca="1" si="173"/>
        <v>2</v>
      </c>
      <c r="AF244" s="48">
        <f t="shared" ca="1" si="173"/>
        <v>2</v>
      </c>
      <c r="AG244" s="48">
        <f t="shared" ca="1" si="173"/>
        <v>2</v>
      </c>
      <c r="AH244" s="48">
        <f t="shared" ca="1" si="173"/>
        <v>3</v>
      </c>
      <c r="AI244" s="48">
        <f t="shared" ca="1" si="173"/>
        <v>2</v>
      </c>
      <c r="AJ244" s="48">
        <f t="shared" ca="1" si="174"/>
        <v>3</v>
      </c>
      <c r="AK244" s="48">
        <f t="shared" ca="1" si="174"/>
        <v>2</v>
      </c>
      <c r="AL244" s="48">
        <f t="shared" ca="1" si="174"/>
        <v>3</v>
      </c>
      <c r="AM244" s="48">
        <f t="shared" ca="1" si="174"/>
        <v>2</v>
      </c>
      <c r="AN244" s="48">
        <f t="shared" ca="1" si="174"/>
        <v>2</v>
      </c>
      <c r="AO244" s="48">
        <f t="shared" ca="1" si="174"/>
        <v>3</v>
      </c>
      <c r="AP244" s="48">
        <f t="shared" ca="1" si="174"/>
        <v>2</v>
      </c>
      <c r="AQ244" s="48">
        <f t="shared" ca="1" si="174"/>
        <v>2</v>
      </c>
      <c r="AR244" s="48">
        <f t="shared" ca="1" si="174"/>
        <v>2</v>
      </c>
      <c r="AS244" s="48">
        <f t="shared" ca="1" si="174"/>
        <v>2</v>
      </c>
      <c r="AT244" s="48">
        <f t="shared" ca="1" si="175"/>
        <v>3</v>
      </c>
      <c r="AU244" s="48">
        <f t="shared" ca="1" si="175"/>
        <v>3</v>
      </c>
      <c r="AV244" s="48">
        <f t="shared" ca="1" si="175"/>
        <v>2</v>
      </c>
      <c r="AW244" s="48">
        <f t="shared" ca="1" si="175"/>
        <v>3</v>
      </c>
      <c r="AX244" s="48">
        <f t="shared" ca="1" si="175"/>
        <v>2</v>
      </c>
      <c r="AY244" s="48">
        <f t="shared" ca="1" si="175"/>
        <v>2</v>
      </c>
      <c r="AZ244" s="48">
        <f t="shared" ca="1" si="175"/>
        <v>3</v>
      </c>
      <c r="BA244" s="48">
        <f t="shared" ca="1" si="175"/>
        <v>2</v>
      </c>
      <c r="BB244" s="48">
        <f t="shared" ca="1" si="175"/>
        <v>3</v>
      </c>
      <c r="BC244" s="48">
        <f t="shared" ca="1" si="175"/>
        <v>2</v>
      </c>
      <c r="BD244" s="48">
        <f t="shared" ca="1" si="176"/>
        <v>3</v>
      </c>
      <c r="BE244" s="48">
        <f t="shared" ca="1" si="176"/>
        <v>3</v>
      </c>
      <c r="BF244" s="48">
        <f t="shared" ca="1" si="176"/>
        <v>2</v>
      </c>
      <c r="BG244" s="48">
        <f t="shared" ca="1" si="176"/>
        <v>2</v>
      </c>
      <c r="BH244" s="48">
        <f t="shared" ca="1" si="176"/>
        <v>3</v>
      </c>
      <c r="BI244" s="48">
        <f t="shared" ca="1" si="176"/>
        <v>3</v>
      </c>
      <c r="BJ244" s="48">
        <f t="shared" ca="1" si="176"/>
        <v>2</v>
      </c>
      <c r="BK244" s="48">
        <f t="shared" ca="1" si="176"/>
        <v>3</v>
      </c>
      <c r="BL244" s="48">
        <f t="shared" ca="1" si="176"/>
        <v>2</v>
      </c>
      <c r="BM244" s="48">
        <f t="shared" ca="1" si="176"/>
        <v>2</v>
      </c>
      <c r="BN244" s="48">
        <f t="shared" ca="1" si="176"/>
        <v>3</v>
      </c>
      <c r="BO244" s="48">
        <f t="shared" ca="1" si="176"/>
        <v>2</v>
      </c>
    </row>
    <row r="245" spans="1:67" x14ac:dyDescent="0.25">
      <c r="A245" s="48">
        <v>244</v>
      </c>
      <c r="B245" s="48">
        <f t="shared" ca="1" si="139"/>
        <v>16</v>
      </c>
      <c r="C245" s="48">
        <f ca="1">SUM($P245:S245)</f>
        <v>11</v>
      </c>
      <c r="D245" s="48">
        <f t="shared" ca="1" si="140"/>
        <v>20</v>
      </c>
      <c r="E245" s="48">
        <f t="shared" ca="1" si="141"/>
        <v>29</v>
      </c>
      <c r="F245" s="48">
        <f t="shared" ca="1" si="142"/>
        <v>40</v>
      </c>
      <c r="G245" s="48">
        <f t="shared" ca="1" si="143"/>
        <v>50</v>
      </c>
      <c r="H245" s="48">
        <f t="shared" ca="1" si="144"/>
        <v>61</v>
      </c>
      <c r="I245" s="48">
        <f t="shared" ca="1" si="145"/>
        <v>70</v>
      </c>
      <c r="J245" s="48">
        <f t="shared" ca="1" si="146"/>
        <v>79</v>
      </c>
      <c r="K245" s="48">
        <f t="shared" ca="1" si="147"/>
        <v>89</v>
      </c>
      <c r="L245" s="48">
        <f t="shared" ca="1" si="148"/>
        <v>98</v>
      </c>
      <c r="M245" s="48">
        <f t="shared" ca="1" si="149"/>
        <v>109</v>
      </c>
      <c r="N245" s="48">
        <f t="shared" ca="1" si="150"/>
        <v>120</v>
      </c>
      <c r="O245" s="48">
        <f t="shared" ca="1" si="151"/>
        <v>130</v>
      </c>
      <c r="P245" s="48">
        <f t="shared" ca="1" si="172"/>
        <v>3</v>
      </c>
      <c r="Q245" s="48">
        <f t="shared" ca="1" si="172"/>
        <v>3</v>
      </c>
      <c r="R245" s="48">
        <f t="shared" ca="1" si="172"/>
        <v>2</v>
      </c>
      <c r="S245" s="48">
        <f t="shared" ca="1" si="172"/>
        <v>3</v>
      </c>
      <c r="T245" s="48">
        <f t="shared" ca="1" si="172"/>
        <v>3</v>
      </c>
      <c r="U245" s="48">
        <f t="shared" ca="1" si="172"/>
        <v>2</v>
      </c>
      <c r="V245" s="48">
        <f t="shared" ca="1" si="172"/>
        <v>2</v>
      </c>
      <c r="W245" s="48">
        <f t="shared" ca="1" si="172"/>
        <v>2</v>
      </c>
      <c r="X245" s="48">
        <f t="shared" ca="1" si="172"/>
        <v>2</v>
      </c>
      <c r="Y245" s="48">
        <f t="shared" ca="1" si="172"/>
        <v>2</v>
      </c>
      <c r="Z245" s="48">
        <f t="shared" ca="1" si="173"/>
        <v>2</v>
      </c>
      <c r="AA245" s="48">
        <f t="shared" ca="1" si="173"/>
        <v>3</v>
      </c>
      <c r="AB245" s="48">
        <f t="shared" ca="1" si="173"/>
        <v>3</v>
      </c>
      <c r="AC245" s="48">
        <f t="shared" ca="1" si="173"/>
        <v>3</v>
      </c>
      <c r="AD245" s="48">
        <f t="shared" ca="1" si="173"/>
        <v>2</v>
      </c>
      <c r="AE245" s="48">
        <f t="shared" ca="1" si="173"/>
        <v>3</v>
      </c>
      <c r="AF245" s="48">
        <f t="shared" ca="1" si="173"/>
        <v>2</v>
      </c>
      <c r="AG245" s="48">
        <f t="shared" ca="1" si="173"/>
        <v>3</v>
      </c>
      <c r="AH245" s="48">
        <f t="shared" ca="1" si="173"/>
        <v>3</v>
      </c>
      <c r="AI245" s="48">
        <f t="shared" ca="1" si="173"/>
        <v>2</v>
      </c>
      <c r="AJ245" s="48">
        <f t="shared" ca="1" si="174"/>
        <v>3</v>
      </c>
      <c r="AK245" s="48">
        <f t="shared" ca="1" si="174"/>
        <v>3</v>
      </c>
      <c r="AL245" s="48">
        <f t="shared" ca="1" si="174"/>
        <v>3</v>
      </c>
      <c r="AM245" s="48">
        <f t="shared" ca="1" si="174"/>
        <v>2</v>
      </c>
      <c r="AN245" s="48">
        <f t="shared" ca="1" si="174"/>
        <v>3</v>
      </c>
      <c r="AO245" s="48">
        <f t="shared" ca="1" si="174"/>
        <v>2</v>
      </c>
      <c r="AP245" s="48">
        <f t="shared" ca="1" si="174"/>
        <v>2</v>
      </c>
      <c r="AQ245" s="48">
        <f t="shared" ca="1" si="174"/>
        <v>2</v>
      </c>
      <c r="AR245" s="48">
        <f t="shared" ca="1" si="174"/>
        <v>2</v>
      </c>
      <c r="AS245" s="48">
        <f t="shared" ca="1" si="174"/>
        <v>2</v>
      </c>
      <c r="AT245" s="48">
        <f t="shared" ca="1" si="175"/>
        <v>2</v>
      </c>
      <c r="AU245" s="48">
        <f t="shared" ca="1" si="175"/>
        <v>3</v>
      </c>
      <c r="AV245" s="48">
        <f t="shared" ca="1" si="175"/>
        <v>3</v>
      </c>
      <c r="AW245" s="48">
        <f t="shared" ca="1" si="175"/>
        <v>2</v>
      </c>
      <c r="AX245" s="48">
        <f t="shared" ca="1" si="175"/>
        <v>3</v>
      </c>
      <c r="AY245" s="48">
        <f t="shared" ca="1" si="175"/>
        <v>2</v>
      </c>
      <c r="AZ245" s="48">
        <f t="shared" ca="1" si="175"/>
        <v>2</v>
      </c>
      <c r="BA245" s="48">
        <f t="shared" ca="1" si="175"/>
        <v>3</v>
      </c>
      <c r="BB245" s="48">
        <f t="shared" ca="1" si="175"/>
        <v>2</v>
      </c>
      <c r="BC245" s="48">
        <f t="shared" ca="1" si="175"/>
        <v>2</v>
      </c>
      <c r="BD245" s="48">
        <f t="shared" ca="1" si="176"/>
        <v>3</v>
      </c>
      <c r="BE245" s="48">
        <f t="shared" ca="1" si="176"/>
        <v>3</v>
      </c>
      <c r="BF245" s="48">
        <f t="shared" ca="1" si="176"/>
        <v>2</v>
      </c>
      <c r="BG245" s="48">
        <f t="shared" ca="1" si="176"/>
        <v>3</v>
      </c>
      <c r="BH245" s="48">
        <f t="shared" ca="1" si="176"/>
        <v>3</v>
      </c>
      <c r="BI245" s="48">
        <f t="shared" ca="1" si="176"/>
        <v>3</v>
      </c>
      <c r="BJ245" s="48">
        <f t="shared" ca="1" si="176"/>
        <v>2</v>
      </c>
      <c r="BK245" s="48">
        <f t="shared" ca="1" si="176"/>
        <v>3</v>
      </c>
      <c r="BL245" s="48">
        <f t="shared" ca="1" si="176"/>
        <v>3</v>
      </c>
      <c r="BM245" s="48">
        <f t="shared" ca="1" si="176"/>
        <v>2</v>
      </c>
      <c r="BN245" s="48">
        <f t="shared" ca="1" si="176"/>
        <v>3</v>
      </c>
      <c r="BO245" s="48">
        <f t="shared" ca="1" si="176"/>
        <v>2</v>
      </c>
    </row>
    <row r="246" spans="1:67" x14ac:dyDescent="0.25">
      <c r="A246" s="48">
        <v>245</v>
      </c>
      <c r="B246" s="48">
        <f t="shared" ca="1" si="139"/>
        <v>16</v>
      </c>
      <c r="C246" s="48">
        <f ca="1">SUM($P246:S246)</f>
        <v>11</v>
      </c>
      <c r="D246" s="48">
        <f t="shared" ca="1" si="140"/>
        <v>22</v>
      </c>
      <c r="E246" s="48">
        <f t="shared" ca="1" si="141"/>
        <v>33</v>
      </c>
      <c r="F246" s="48">
        <f t="shared" ca="1" si="142"/>
        <v>42</v>
      </c>
      <c r="G246" s="48">
        <f t="shared" ca="1" si="143"/>
        <v>53</v>
      </c>
      <c r="H246" s="48">
        <f t="shared" ca="1" si="144"/>
        <v>64</v>
      </c>
      <c r="I246" s="48">
        <f t="shared" ca="1" si="145"/>
        <v>75</v>
      </c>
      <c r="J246" s="48">
        <f t="shared" ca="1" si="146"/>
        <v>84</v>
      </c>
      <c r="K246" s="48">
        <f t="shared" ca="1" si="147"/>
        <v>93</v>
      </c>
      <c r="L246" s="48">
        <f t="shared" ca="1" si="148"/>
        <v>103</v>
      </c>
      <c r="M246" s="48">
        <f t="shared" ca="1" si="149"/>
        <v>111</v>
      </c>
      <c r="N246" s="48">
        <f t="shared" ca="1" si="150"/>
        <v>122</v>
      </c>
      <c r="O246" s="48">
        <f t="shared" ca="1" si="151"/>
        <v>132</v>
      </c>
      <c r="P246" s="48">
        <f t="shared" ca="1" si="172"/>
        <v>3</v>
      </c>
      <c r="Q246" s="48">
        <f t="shared" ca="1" si="172"/>
        <v>2</v>
      </c>
      <c r="R246" s="48">
        <f t="shared" ca="1" si="172"/>
        <v>3</v>
      </c>
      <c r="S246" s="48">
        <f t="shared" ca="1" si="172"/>
        <v>3</v>
      </c>
      <c r="T246" s="48">
        <f t="shared" ca="1" si="172"/>
        <v>2</v>
      </c>
      <c r="U246" s="48">
        <f t="shared" ca="1" si="172"/>
        <v>3</v>
      </c>
      <c r="V246" s="48">
        <f t="shared" ca="1" si="172"/>
        <v>3</v>
      </c>
      <c r="W246" s="48">
        <f t="shared" ca="1" si="172"/>
        <v>3</v>
      </c>
      <c r="X246" s="48">
        <f t="shared" ca="1" si="172"/>
        <v>2</v>
      </c>
      <c r="Y246" s="48">
        <f t="shared" ca="1" si="172"/>
        <v>3</v>
      </c>
      <c r="Z246" s="48">
        <f t="shared" ca="1" si="173"/>
        <v>3</v>
      </c>
      <c r="AA246" s="48">
        <f t="shared" ca="1" si="173"/>
        <v>3</v>
      </c>
      <c r="AB246" s="48">
        <f t="shared" ca="1" si="173"/>
        <v>2</v>
      </c>
      <c r="AC246" s="48">
        <f t="shared" ca="1" si="173"/>
        <v>2</v>
      </c>
      <c r="AD246" s="48">
        <f t="shared" ca="1" si="173"/>
        <v>2</v>
      </c>
      <c r="AE246" s="48">
        <f t="shared" ca="1" si="173"/>
        <v>3</v>
      </c>
      <c r="AF246" s="48">
        <f t="shared" ca="1" si="173"/>
        <v>3</v>
      </c>
      <c r="AG246" s="48">
        <f t="shared" ca="1" si="173"/>
        <v>2</v>
      </c>
      <c r="AH246" s="48">
        <f t="shared" ca="1" si="173"/>
        <v>3</v>
      </c>
      <c r="AI246" s="48">
        <f t="shared" ca="1" si="173"/>
        <v>3</v>
      </c>
      <c r="AJ246" s="48">
        <f t="shared" ca="1" si="174"/>
        <v>3</v>
      </c>
      <c r="AK246" s="48">
        <f t="shared" ca="1" si="174"/>
        <v>3</v>
      </c>
      <c r="AL246" s="48">
        <f t="shared" ca="1" si="174"/>
        <v>3</v>
      </c>
      <c r="AM246" s="48">
        <f t="shared" ca="1" si="174"/>
        <v>2</v>
      </c>
      <c r="AN246" s="48">
        <f t="shared" ca="1" si="174"/>
        <v>3</v>
      </c>
      <c r="AO246" s="48">
        <f t="shared" ca="1" si="174"/>
        <v>3</v>
      </c>
      <c r="AP246" s="48">
        <f t="shared" ca="1" si="174"/>
        <v>2</v>
      </c>
      <c r="AQ246" s="48">
        <f t="shared" ca="1" si="174"/>
        <v>3</v>
      </c>
      <c r="AR246" s="48">
        <f t="shared" ca="1" si="174"/>
        <v>2</v>
      </c>
      <c r="AS246" s="48">
        <f t="shared" ca="1" si="174"/>
        <v>3</v>
      </c>
      <c r="AT246" s="48">
        <f t="shared" ca="1" si="175"/>
        <v>2</v>
      </c>
      <c r="AU246" s="48">
        <f t="shared" ca="1" si="175"/>
        <v>2</v>
      </c>
      <c r="AV246" s="48">
        <f t="shared" ca="1" si="175"/>
        <v>2</v>
      </c>
      <c r="AW246" s="48">
        <f t="shared" ca="1" si="175"/>
        <v>2</v>
      </c>
      <c r="AX246" s="48">
        <f t="shared" ca="1" si="175"/>
        <v>3</v>
      </c>
      <c r="AY246" s="48">
        <f t="shared" ca="1" si="175"/>
        <v>2</v>
      </c>
      <c r="AZ246" s="48">
        <f t="shared" ca="1" si="175"/>
        <v>2</v>
      </c>
      <c r="BA246" s="48">
        <f t="shared" ca="1" si="175"/>
        <v>3</v>
      </c>
      <c r="BB246" s="48">
        <f t="shared" ca="1" si="175"/>
        <v>3</v>
      </c>
      <c r="BC246" s="48">
        <f t="shared" ca="1" si="175"/>
        <v>2</v>
      </c>
      <c r="BD246" s="48">
        <f t="shared" ca="1" si="176"/>
        <v>2</v>
      </c>
      <c r="BE246" s="48">
        <f t="shared" ca="1" si="176"/>
        <v>2</v>
      </c>
      <c r="BF246" s="48">
        <f t="shared" ca="1" si="176"/>
        <v>2</v>
      </c>
      <c r="BG246" s="48">
        <f t="shared" ca="1" si="176"/>
        <v>2</v>
      </c>
      <c r="BH246" s="48">
        <f t="shared" ca="1" si="176"/>
        <v>3</v>
      </c>
      <c r="BI246" s="48">
        <f t="shared" ca="1" si="176"/>
        <v>3</v>
      </c>
      <c r="BJ246" s="48">
        <f t="shared" ca="1" si="176"/>
        <v>2</v>
      </c>
      <c r="BK246" s="48">
        <f t="shared" ca="1" si="176"/>
        <v>3</v>
      </c>
      <c r="BL246" s="48">
        <f t="shared" ca="1" si="176"/>
        <v>3</v>
      </c>
      <c r="BM246" s="48">
        <f t="shared" ca="1" si="176"/>
        <v>2</v>
      </c>
      <c r="BN246" s="48">
        <f t="shared" ca="1" si="176"/>
        <v>3</v>
      </c>
      <c r="BO246" s="48">
        <f t="shared" ca="1" si="176"/>
        <v>2</v>
      </c>
    </row>
    <row r="247" spans="1:67" x14ac:dyDescent="0.25">
      <c r="A247" s="48">
        <v>246</v>
      </c>
      <c r="B247" s="48">
        <f t="shared" ca="1" si="139"/>
        <v>14</v>
      </c>
      <c r="C247" s="48">
        <f ca="1">SUM($P247:S247)</f>
        <v>9</v>
      </c>
      <c r="D247" s="48">
        <f t="shared" ca="1" si="140"/>
        <v>19</v>
      </c>
      <c r="E247" s="48">
        <f t="shared" ca="1" si="141"/>
        <v>28</v>
      </c>
      <c r="F247" s="48">
        <f t="shared" ca="1" si="142"/>
        <v>38</v>
      </c>
      <c r="G247" s="48">
        <f t="shared" ca="1" si="143"/>
        <v>47</v>
      </c>
      <c r="H247" s="48">
        <f t="shared" ca="1" si="144"/>
        <v>55</v>
      </c>
      <c r="I247" s="48">
        <f t="shared" ca="1" si="145"/>
        <v>65</v>
      </c>
      <c r="J247" s="48">
        <f t="shared" ca="1" si="146"/>
        <v>76</v>
      </c>
      <c r="K247" s="48">
        <f t="shared" ca="1" si="147"/>
        <v>86</v>
      </c>
      <c r="L247" s="48">
        <f t="shared" ca="1" si="148"/>
        <v>96</v>
      </c>
      <c r="M247" s="48">
        <f t="shared" ca="1" si="149"/>
        <v>106</v>
      </c>
      <c r="N247" s="48">
        <f t="shared" ca="1" si="150"/>
        <v>116</v>
      </c>
      <c r="O247" s="48">
        <f t="shared" ca="1" si="151"/>
        <v>126</v>
      </c>
      <c r="P247" s="48">
        <f t="shared" ca="1" si="172"/>
        <v>2</v>
      </c>
      <c r="Q247" s="48">
        <f t="shared" ca="1" si="172"/>
        <v>3</v>
      </c>
      <c r="R247" s="48">
        <f t="shared" ca="1" si="172"/>
        <v>2</v>
      </c>
      <c r="S247" s="48">
        <f t="shared" ca="1" si="172"/>
        <v>2</v>
      </c>
      <c r="T247" s="48">
        <f t="shared" ca="1" si="172"/>
        <v>2</v>
      </c>
      <c r="U247" s="48">
        <f t="shared" ca="1" si="172"/>
        <v>3</v>
      </c>
      <c r="V247" s="48">
        <f t="shared" ca="1" si="172"/>
        <v>3</v>
      </c>
      <c r="W247" s="48">
        <f t="shared" ca="1" si="172"/>
        <v>2</v>
      </c>
      <c r="X247" s="48">
        <f t="shared" ca="1" si="172"/>
        <v>3</v>
      </c>
      <c r="Y247" s="48">
        <f t="shared" ca="1" si="172"/>
        <v>2</v>
      </c>
      <c r="Z247" s="48">
        <f t="shared" ca="1" si="173"/>
        <v>2</v>
      </c>
      <c r="AA247" s="48">
        <f t="shared" ca="1" si="173"/>
        <v>2</v>
      </c>
      <c r="AB247" s="48">
        <f t="shared" ca="1" si="173"/>
        <v>3</v>
      </c>
      <c r="AC247" s="48">
        <f t="shared" ca="1" si="173"/>
        <v>3</v>
      </c>
      <c r="AD247" s="48">
        <f t="shared" ca="1" si="173"/>
        <v>2</v>
      </c>
      <c r="AE247" s="48">
        <f t="shared" ca="1" si="173"/>
        <v>2</v>
      </c>
      <c r="AF247" s="48">
        <f t="shared" ca="1" si="173"/>
        <v>3</v>
      </c>
      <c r="AG247" s="48">
        <f t="shared" ca="1" si="173"/>
        <v>2</v>
      </c>
      <c r="AH247" s="48">
        <f t="shared" ca="1" si="173"/>
        <v>2</v>
      </c>
      <c r="AI247" s="48">
        <f t="shared" ca="1" si="173"/>
        <v>2</v>
      </c>
      <c r="AJ247" s="48">
        <f t="shared" ca="1" si="174"/>
        <v>2</v>
      </c>
      <c r="AK247" s="48">
        <f t="shared" ca="1" si="174"/>
        <v>2</v>
      </c>
      <c r="AL247" s="48">
        <f t="shared" ca="1" si="174"/>
        <v>2</v>
      </c>
      <c r="AM247" s="48">
        <f t="shared" ca="1" si="174"/>
        <v>2</v>
      </c>
      <c r="AN247" s="48">
        <f t="shared" ca="1" si="174"/>
        <v>3</v>
      </c>
      <c r="AO247" s="48">
        <f t="shared" ca="1" si="174"/>
        <v>3</v>
      </c>
      <c r="AP247" s="48">
        <f t="shared" ca="1" si="174"/>
        <v>2</v>
      </c>
      <c r="AQ247" s="48">
        <f t="shared" ca="1" si="174"/>
        <v>2</v>
      </c>
      <c r="AR247" s="48">
        <f t="shared" ca="1" si="174"/>
        <v>3</v>
      </c>
      <c r="AS247" s="48">
        <f t="shared" ca="1" si="174"/>
        <v>3</v>
      </c>
      <c r="AT247" s="48">
        <f t="shared" ca="1" si="175"/>
        <v>2</v>
      </c>
      <c r="AU247" s="48">
        <f t="shared" ca="1" si="175"/>
        <v>3</v>
      </c>
      <c r="AV247" s="48">
        <f t="shared" ca="1" si="175"/>
        <v>3</v>
      </c>
      <c r="AW247" s="48">
        <f t="shared" ca="1" si="175"/>
        <v>3</v>
      </c>
      <c r="AX247" s="48">
        <f t="shared" ca="1" si="175"/>
        <v>2</v>
      </c>
      <c r="AY247" s="48">
        <f t="shared" ca="1" si="175"/>
        <v>2</v>
      </c>
      <c r="AZ247" s="48">
        <f t="shared" ca="1" si="175"/>
        <v>2</v>
      </c>
      <c r="BA247" s="48">
        <f t="shared" ca="1" si="175"/>
        <v>2</v>
      </c>
      <c r="BB247" s="48">
        <f t="shared" ca="1" si="175"/>
        <v>3</v>
      </c>
      <c r="BC247" s="48">
        <f t="shared" ca="1" si="175"/>
        <v>3</v>
      </c>
      <c r="BD247" s="48">
        <f t="shared" ca="1" si="176"/>
        <v>3</v>
      </c>
      <c r="BE247" s="48">
        <f t="shared" ca="1" si="176"/>
        <v>2</v>
      </c>
      <c r="BF247" s="48">
        <f t="shared" ca="1" si="176"/>
        <v>2</v>
      </c>
      <c r="BG247" s="48">
        <f t="shared" ca="1" si="176"/>
        <v>3</v>
      </c>
      <c r="BH247" s="48">
        <f t="shared" ca="1" si="176"/>
        <v>2</v>
      </c>
      <c r="BI247" s="48">
        <f t="shared" ca="1" si="176"/>
        <v>3</v>
      </c>
      <c r="BJ247" s="48">
        <f t="shared" ca="1" si="176"/>
        <v>3</v>
      </c>
      <c r="BK247" s="48">
        <f t="shared" ca="1" si="176"/>
        <v>2</v>
      </c>
      <c r="BL247" s="48">
        <f t="shared" ca="1" si="176"/>
        <v>2</v>
      </c>
      <c r="BM247" s="48">
        <f t="shared" ca="1" si="176"/>
        <v>3</v>
      </c>
      <c r="BN247" s="48">
        <f t="shared" ca="1" si="176"/>
        <v>3</v>
      </c>
      <c r="BO247" s="48">
        <f t="shared" ca="1" si="176"/>
        <v>2</v>
      </c>
    </row>
    <row r="248" spans="1:67" x14ac:dyDescent="0.25">
      <c r="A248" s="48">
        <v>247</v>
      </c>
      <c r="B248" s="48">
        <f t="shared" ca="1" si="139"/>
        <v>15</v>
      </c>
      <c r="C248" s="48">
        <f ca="1">SUM($P248:S248)</f>
        <v>10</v>
      </c>
      <c r="D248" s="48">
        <f t="shared" ca="1" si="140"/>
        <v>19</v>
      </c>
      <c r="E248" s="48">
        <f t="shared" ca="1" si="141"/>
        <v>29</v>
      </c>
      <c r="F248" s="48">
        <f t="shared" ca="1" si="142"/>
        <v>39</v>
      </c>
      <c r="G248" s="48">
        <f t="shared" ca="1" si="143"/>
        <v>49</v>
      </c>
      <c r="H248" s="48">
        <f t="shared" ca="1" si="144"/>
        <v>58</v>
      </c>
      <c r="I248" s="48">
        <f t="shared" ca="1" si="145"/>
        <v>68</v>
      </c>
      <c r="J248" s="48">
        <f t="shared" ca="1" si="146"/>
        <v>78</v>
      </c>
      <c r="K248" s="48">
        <f t="shared" ca="1" si="147"/>
        <v>90</v>
      </c>
      <c r="L248" s="48">
        <f t="shared" ca="1" si="148"/>
        <v>99</v>
      </c>
      <c r="M248" s="48">
        <f t="shared" ca="1" si="149"/>
        <v>109</v>
      </c>
      <c r="N248" s="48">
        <f t="shared" ca="1" si="150"/>
        <v>119</v>
      </c>
      <c r="O248" s="48">
        <f t="shared" ca="1" si="151"/>
        <v>131</v>
      </c>
      <c r="P248" s="48">
        <f t="shared" ca="1" si="172"/>
        <v>3</v>
      </c>
      <c r="Q248" s="48">
        <f t="shared" ca="1" si="172"/>
        <v>2</v>
      </c>
      <c r="R248" s="48">
        <f t="shared" ca="1" si="172"/>
        <v>2</v>
      </c>
      <c r="S248" s="48">
        <f t="shared" ca="1" si="172"/>
        <v>3</v>
      </c>
      <c r="T248" s="48">
        <f t="shared" ca="1" si="172"/>
        <v>2</v>
      </c>
      <c r="U248" s="48">
        <f t="shared" ca="1" si="172"/>
        <v>3</v>
      </c>
      <c r="V248" s="48">
        <f t="shared" ca="1" si="172"/>
        <v>2</v>
      </c>
      <c r="W248" s="48">
        <f t="shared" ca="1" si="172"/>
        <v>2</v>
      </c>
      <c r="X248" s="48">
        <f t="shared" ca="1" si="172"/>
        <v>2</v>
      </c>
      <c r="Y248" s="48">
        <f t="shared" ca="1" si="172"/>
        <v>3</v>
      </c>
      <c r="Z248" s="48">
        <f t="shared" ca="1" si="173"/>
        <v>2</v>
      </c>
      <c r="AA248" s="48">
        <f t="shared" ca="1" si="173"/>
        <v>3</v>
      </c>
      <c r="AB248" s="48">
        <f t="shared" ca="1" si="173"/>
        <v>3</v>
      </c>
      <c r="AC248" s="48">
        <f t="shared" ca="1" si="173"/>
        <v>2</v>
      </c>
      <c r="AD248" s="48">
        <f t="shared" ca="1" si="173"/>
        <v>3</v>
      </c>
      <c r="AE248" s="48">
        <f t="shared" ca="1" si="173"/>
        <v>2</v>
      </c>
      <c r="AF248" s="48">
        <f t="shared" ca="1" si="173"/>
        <v>2</v>
      </c>
      <c r="AG248" s="48">
        <f t="shared" ca="1" si="173"/>
        <v>3</v>
      </c>
      <c r="AH248" s="48">
        <f t="shared" ca="1" si="173"/>
        <v>3</v>
      </c>
      <c r="AI248" s="48">
        <f t="shared" ca="1" si="173"/>
        <v>2</v>
      </c>
      <c r="AJ248" s="48">
        <f t="shared" ca="1" si="174"/>
        <v>2</v>
      </c>
      <c r="AK248" s="48">
        <f t="shared" ca="1" si="174"/>
        <v>3</v>
      </c>
      <c r="AL248" s="48">
        <f t="shared" ca="1" si="174"/>
        <v>2</v>
      </c>
      <c r="AM248" s="48">
        <f t="shared" ca="1" si="174"/>
        <v>2</v>
      </c>
      <c r="AN248" s="48">
        <f t="shared" ca="1" si="174"/>
        <v>3</v>
      </c>
      <c r="AO248" s="48">
        <f t="shared" ca="1" si="174"/>
        <v>2</v>
      </c>
      <c r="AP248" s="48">
        <f t="shared" ca="1" si="174"/>
        <v>2</v>
      </c>
      <c r="AQ248" s="48">
        <f t="shared" ca="1" si="174"/>
        <v>3</v>
      </c>
      <c r="AR248" s="48">
        <f t="shared" ca="1" si="174"/>
        <v>2</v>
      </c>
      <c r="AS248" s="48">
        <f t="shared" ca="1" si="174"/>
        <v>3</v>
      </c>
      <c r="AT248" s="48">
        <f t="shared" ca="1" si="175"/>
        <v>3</v>
      </c>
      <c r="AU248" s="48">
        <f t="shared" ca="1" si="175"/>
        <v>2</v>
      </c>
      <c r="AV248" s="48">
        <f t="shared" ca="1" si="175"/>
        <v>3</v>
      </c>
      <c r="AW248" s="48">
        <f t="shared" ca="1" si="175"/>
        <v>3</v>
      </c>
      <c r="AX248" s="48">
        <f t="shared" ca="1" si="175"/>
        <v>3</v>
      </c>
      <c r="AY248" s="48">
        <f t="shared" ca="1" si="175"/>
        <v>3</v>
      </c>
      <c r="AZ248" s="48">
        <f t="shared" ca="1" si="175"/>
        <v>2</v>
      </c>
      <c r="BA248" s="48">
        <f t="shared" ca="1" si="175"/>
        <v>3</v>
      </c>
      <c r="BB248" s="48">
        <f t="shared" ca="1" si="175"/>
        <v>2</v>
      </c>
      <c r="BC248" s="48">
        <f t="shared" ca="1" si="175"/>
        <v>2</v>
      </c>
      <c r="BD248" s="48">
        <f t="shared" ca="1" si="176"/>
        <v>3</v>
      </c>
      <c r="BE248" s="48">
        <f t="shared" ca="1" si="176"/>
        <v>2</v>
      </c>
      <c r="BF248" s="48">
        <f t="shared" ca="1" si="176"/>
        <v>3</v>
      </c>
      <c r="BG248" s="48">
        <f t="shared" ca="1" si="176"/>
        <v>2</v>
      </c>
      <c r="BH248" s="48">
        <f t="shared" ca="1" si="176"/>
        <v>3</v>
      </c>
      <c r="BI248" s="48">
        <f t="shared" ca="1" si="176"/>
        <v>2</v>
      </c>
      <c r="BJ248" s="48">
        <f t="shared" ca="1" si="176"/>
        <v>2</v>
      </c>
      <c r="BK248" s="48">
        <f t="shared" ca="1" si="176"/>
        <v>3</v>
      </c>
      <c r="BL248" s="48">
        <f t="shared" ca="1" si="176"/>
        <v>3</v>
      </c>
      <c r="BM248" s="48">
        <f t="shared" ca="1" si="176"/>
        <v>3</v>
      </c>
      <c r="BN248" s="48">
        <f t="shared" ca="1" si="176"/>
        <v>3</v>
      </c>
      <c r="BO248" s="48">
        <f t="shared" ca="1" si="176"/>
        <v>3</v>
      </c>
    </row>
    <row r="249" spans="1:67" x14ac:dyDescent="0.25">
      <c r="A249" s="48">
        <v>248</v>
      </c>
      <c r="B249" s="48">
        <f t="shared" ca="1" si="139"/>
        <v>15</v>
      </c>
      <c r="C249" s="48">
        <f ca="1">SUM($P249:S249)</f>
        <v>10</v>
      </c>
      <c r="D249" s="48">
        <f t="shared" ca="1" si="140"/>
        <v>21</v>
      </c>
      <c r="E249" s="48">
        <f t="shared" ca="1" si="141"/>
        <v>32</v>
      </c>
      <c r="F249" s="48">
        <f t="shared" ca="1" si="142"/>
        <v>43</v>
      </c>
      <c r="G249" s="48">
        <f t="shared" ca="1" si="143"/>
        <v>52</v>
      </c>
      <c r="H249" s="48">
        <f t="shared" ca="1" si="144"/>
        <v>61</v>
      </c>
      <c r="I249" s="48">
        <f t="shared" ca="1" si="145"/>
        <v>71</v>
      </c>
      <c r="J249" s="48">
        <f t="shared" ca="1" si="146"/>
        <v>80</v>
      </c>
      <c r="K249" s="48">
        <f t="shared" ca="1" si="147"/>
        <v>89</v>
      </c>
      <c r="L249" s="48">
        <f t="shared" ca="1" si="148"/>
        <v>98</v>
      </c>
      <c r="M249" s="48">
        <f t="shared" ca="1" si="149"/>
        <v>108</v>
      </c>
      <c r="N249" s="48">
        <f t="shared" ca="1" si="150"/>
        <v>118</v>
      </c>
      <c r="O249" s="48">
        <f t="shared" ca="1" si="151"/>
        <v>127</v>
      </c>
      <c r="P249" s="48">
        <f t="shared" ca="1" si="172"/>
        <v>2</v>
      </c>
      <c r="Q249" s="48">
        <f t="shared" ca="1" si="172"/>
        <v>3</v>
      </c>
      <c r="R249" s="48">
        <f t="shared" ca="1" si="172"/>
        <v>3</v>
      </c>
      <c r="S249" s="48">
        <f t="shared" ca="1" si="172"/>
        <v>2</v>
      </c>
      <c r="T249" s="48">
        <f t="shared" ca="1" si="172"/>
        <v>3</v>
      </c>
      <c r="U249" s="48">
        <f t="shared" ca="1" si="172"/>
        <v>2</v>
      </c>
      <c r="V249" s="48">
        <f t="shared" ca="1" si="172"/>
        <v>3</v>
      </c>
      <c r="W249" s="48">
        <f t="shared" ca="1" si="172"/>
        <v>3</v>
      </c>
      <c r="X249" s="48">
        <f t="shared" ca="1" si="172"/>
        <v>2</v>
      </c>
      <c r="Y249" s="48">
        <f t="shared" ca="1" si="172"/>
        <v>3</v>
      </c>
      <c r="Z249" s="48">
        <f t="shared" ca="1" si="173"/>
        <v>3</v>
      </c>
      <c r="AA249" s="48">
        <f t="shared" ca="1" si="173"/>
        <v>3</v>
      </c>
      <c r="AB249" s="48">
        <f t="shared" ca="1" si="173"/>
        <v>2</v>
      </c>
      <c r="AC249" s="48">
        <f t="shared" ca="1" si="173"/>
        <v>3</v>
      </c>
      <c r="AD249" s="48">
        <f t="shared" ca="1" si="173"/>
        <v>3</v>
      </c>
      <c r="AE249" s="48">
        <f t="shared" ca="1" si="173"/>
        <v>3</v>
      </c>
      <c r="AF249" s="48">
        <f t="shared" ca="1" si="173"/>
        <v>2</v>
      </c>
      <c r="AG249" s="48">
        <f t="shared" ca="1" si="173"/>
        <v>2</v>
      </c>
      <c r="AH249" s="48">
        <f t="shared" ca="1" si="173"/>
        <v>2</v>
      </c>
      <c r="AI249" s="48">
        <f t="shared" ca="1" si="173"/>
        <v>3</v>
      </c>
      <c r="AJ249" s="48">
        <f t="shared" ca="1" si="174"/>
        <v>2</v>
      </c>
      <c r="AK249" s="48">
        <f t="shared" ca="1" si="174"/>
        <v>2</v>
      </c>
      <c r="AL249" s="48">
        <f t="shared" ca="1" si="174"/>
        <v>3</v>
      </c>
      <c r="AM249" s="48">
        <f t="shared" ca="1" si="174"/>
        <v>2</v>
      </c>
      <c r="AN249" s="48">
        <f t="shared" ca="1" si="174"/>
        <v>3</v>
      </c>
      <c r="AO249" s="48">
        <f t="shared" ca="1" si="174"/>
        <v>2</v>
      </c>
      <c r="AP249" s="48">
        <f t="shared" ca="1" si="174"/>
        <v>2</v>
      </c>
      <c r="AQ249" s="48">
        <f t="shared" ca="1" si="174"/>
        <v>3</v>
      </c>
      <c r="AR249" s="48">
        <f t="shared" ca="1" si="174"/>
        <v>2</v>
      </c>
      <c r="AS249" s="48">
        <f t="shared" ca="1" si="174"/>
        <v>3</v>
      </c>
      <c r="AT249" s="48">
        <f t="shared" ca="1" si="175"/>
        <v>2</v>
      </c>
      <c r="AU249" s="48">
        <f t="shared" ca="1" si="175"/>
        <v>2</v>
      </c>
      <c r="AV249" s="48">
        <f t="shared" ca="1" si="175"/>
        <v>2</v>
      </c>
      <c r="AW249" s="48">
        <f t="shared" ca="1" si="175"/>
        <v>2</v>
      </c>
      <c r="AX249" s="48">
        <f t="shared" ca="1" si="175"/>
        <v>2</v>
      </c>
      <c r="AY249" s="48">
        <f t="shared" ca="1" si="175"/>
        <v>3</v>
      </c>
      <c r="AZ249" s="48">
        <f t="shared" ca="1" si="175"/>
        <v>2</v>
      </c>
      <c r="BA249" s="48">
        <f t="shared" ca="1" si="175"/>
        <v>3</v>
      </c>
      <c r="BB249" s="48">
        <f t="shared" ca="1" si="175"/>
        <v>2</v>
      </c>
      <c r="BC249" s="48">
        <f t="shared" ca="1" si="175"/>
        <v>2</v>
      </c>
      <c r="BD249" s="48">
        <f t="shared" ca="1" si="176"/>
        <v>3</v>
      </c>
      <c r="BE249" s="48">
        <f t="shared" ca="1" si="176"/>
        <v>2</v>
      </c>
      <c r="BF249" s="48">
        <f t="shared" ca="1" si="176"/>
        <v>2</v>
      </c>
      <c r="BG249" s="48">
        <f t="shared" ca="1" si="176"/>
        <v>3</v>
      </c>
      <c r="BH249" s="48">
        <f t="shared" ca="1" si="176"/>
        <v>3</v>
      </c>
      <c r="BI249" s="48">
        <f t="shared" ca="1" si="176"/>
        <v>2</v>
      </c>
      <c r="BJ249" s="48">
        <f t="shared" ca="1" si="176"/>
        <v>2</v>
      </c>
      <c r="BK249" s="48">
        <f t="shared" ca="1" si="176"/>
        <v>3</v>
      </c>
      <c r="BL249" s="48">
        <f t="shared" ca="1" si="176"/>
        <v>2</v>
      </c>
      <c r="BM249" s="48">
        <f t="shared" ca="1" si="176"/>
        <v>3</v>
      </c>
      <c r="BN249" s="48">
        <f t="shared" ca="1" si="176"/>
        <v>2</v>
      </c>
      <c r="BO249" s="48">
        <f t="shared" ca="1" si="176"/>
        <v>2</v>
      </c>
    </row>
    <row r="250" spans="1:67" x14ac:dyDescent="0.25">
      <c r="A250" s="48">
        <v>249</v>
      </c>
      <c r="B250" s="48">
        <f t="shared" ca="1" si="139"/>
        <v>15</v>
      </c>
      <c r="C250" s="48">
        <f ca="1">SUM($P250:S250)</f>
        <v>11</v>
      </c>
      <c r="D250" s="48">
        <f t="shared" ca="1" si="140"/>
        <v>20</v>
      </c>
      <c r="E250" s="48">
        <f t="shared" ca="1" si="141"/>
        <v>30</v>
      </c>
      <c r="F250" s="48">
        <f t="shared" ca="1" si="142"/>
        <v>39</v>
      </c>
      <c r="G250" s="48">
        <f t="shared" ca="1" si="143"/>
        <v>51</v>
      </c>
      <c r="H250" s="48">
        <f t="shared" ca="1" si="144"/>
        <v>60</v>
      </c>
      <c r="I250" s="48">
        <f t="shared" ca="1" si="145"/>
        <v>70</v>
      </c>
      <c r="J250" s="48">
        <f t="shared" ca="1" si="146"/>
        <v>81</v>
      </c>
      <c r="K250" s="48">
        <f t="shared" ca="1" si="147"/>
        <v>92</v>
      </c>
      <c r="L250" s="48">
        <f t="shared" ca="1" si="148"/>
        <v>103</v>
      </c>
      <c r="M250" s="48">
        <f t="shared" ca="1" si="149"/>
        <v>113</v>
      </c>
      <c r="N250" s="48">
        <f t="shared" ca="1" si="150"/>
        <v>123</v>
      </c>
      <c r="O250" s="48">
        <f t="shared" ca="1" si="151"/>
        <v>132</v>
      </c>
      <c r="P250" s="48">
        <f t="shared" ca="1" si="172"/>
        <v>3</v>
      </c>
      <c r="Q250" s="48">
        <f t="shared" ca="1" si="172"/>
        <v>3</v>
      </c>
      <c r="R250" s="48">
        <f t="shared" ca="1" si="172"/>
        <v>2</v>
      </c>
      <c r="S250" s="48">
        <f t="shared" ca="1" si="172"/>
        <v>3</v>
      </c>
      <c r="T250" s="48">
        <f t="shared" ca="1" si="172"/>
        <v>2</v>
      </c>
      <c r="U250" s="48">
        <f t="shared" ca="1" si="172"/>
        <v>2</v>
      </c>
      <c r="V250" s="48">
        <f t="shared" ca="1" si="172"/>
        <v>3</v>
      </c>
      <c r="W250" s="48">
        <f t="shared" ca="1" si="172"/>
        <v>2</v>
      </c>
      <c r="X250" s="48">
        <f t="shared" ca="1" si="172"/>
        <v>3</v>
      </c>
      <c r="Y250" s="48">
        <f t="shared" ca="1" si="172"/>
        <v>2</v>
      </c>
      <c r="Z250" s="48">
        <f t="shared" ca="1" si="173"/>
        <v>3</v>
      </c>
      <c r="AA250" s="48">
        <f t="shared" ca="1" si="173"/>
        <v>2</v>
      </c>
      <c r="AB250" s="48">
        <f t="shared" ca="1" si="173"/>
        <v>2</v>
      </c>
      <c r="AC250" s="48">
        <f t="shared" ca="1" si="173"/>
        <v>3</v>
      </c>
      <c r="AD250" s="48">
        <f t="shared" ca="1" si="173"/>
        <v>2</v>
      </c>
      <c r="AE250" s="48">
        <f t="shared" ca="1" si="173"/>
        <v>2</v>
      </c>
      <c r="AF250" s="48">
        <f t="shared" ca="1" si="173"/>
        <v>3</v>
      </c>
      <c r="AG250" s="48">
        <f t="shared" ca="1" si="173"/>
        <v>3</v>
      </c>
      <c r="AH250" s="48">
        <f t="shared" ca="1" si="173"/>
        <v>3</v>
      </c>
      <c r="AI250" s="48">
        <f t="shared" ca="1" si="173"/>
        <v>3</v>
      </c>
      <c r="AJ250" s="48">
        <f t="shared" ca="1" si="174"/>
        <v>3</v>
      </c>
      <c r="AK250" s="48">
        <f t="shared" ca="1" si="174"/>
        <v>2</v>
      </c>
      <c r="AL250" s="48">
        <f t="shared" ca="1" si="174"/>
        <v>2</v>
      </c>
      <c r="AM250" s="48">
        <f t="shared" ca="1" si="174"/>
        <v>2</v>
      </c>
      <c r="AN250" s="48">
        <f t="shared" ca="1" si="174"/>
        <v>2</v>
      </c>
      <c r="AO250" s="48">
        <f t="shared" ca="1" si="174"/>
        <v>3</v>
      </c>
      <c r="AP250" s="48">
        <f t="shared" ca="1" si="174"/>
        <v>3</v>
      </c>
      <c r="AQ250" s="48">
        <f t="shared" ca="1" si="174"/>
        <v>2</v>
      </c>
      <c r="AR250" s="48">
        <f t="shared" ca="1" si="174"/>
        <v>3</v>
      </c>
      <c r="AS250" s="48">
        <f t="shared" ca="1" si="174"/>
        <v>2</v>
      </c>
      <c r="AT250" s="48">
        <f t="shared" ca="1" si="175"/>
        <v>3</v>
      </c>
      <c r="AU250" s="48">
        <f t="shared" ca="1" si="175"/>
        <v>3</v>
      </c>
      <c r="AV250" s="48">
        <f t="shared" ca="1" si="175"/>
        <v>3</v>
      </c>
      <c r="AW250" s="48">
        <f t="shared" ca="1" si="175"/>
        <v>3</v>
      </c>
      <c r="AX250" s="48">
        <f t="shared" ca="1" si="175"/>
        <v>3</v>
      </c>
      <c r="AY250" s="48">
        <f t="shared" ca="1" si="175"/>
        <v>2</v>
      </c>
      <c r="AZ250" s="48">
        <f t="shared" ca="1" si="175"/>
        <v>3</v>
      </c>
      <c r="BA250" s="48">
        <f t="shared" ca="1" si="175"/>
        <v>2</v>
      </c>
      <c r="BB250" s="48">
        <f t="shared" ca="1" si="175"/>
        <v>3</v>
      </c>
      <c r="BC250" s="48">
        <f t="shared" ca="1" si="175"/>
        <v>3</v>
      </c>
      <c r="BD250" s="48">
        <f t="shared" ca="1" si="176"/>
        <v>2</v>
      </c>
      <c r="BE250" s="48">
        <f t="shared" ca="1" si="176"/>
        <v>2</v>
      </c>
      <c r="BF250" s="48">
        <f t="shared" ca="1" si="176"/>
        <v>3</v>
      </c>
      <c r="BG250" s="48">
        <f t="shared" ca="1" si="176"/>
        <v>3</v>
      </c>
      <c r="BH250" s="48">
        <f t="shared" ca="1" si="176"/>
        <v>2</v>
      </c>
      <c r="BI250" s="48">
        <f t="shared" ca="1" si="176"/>
        <v>3</v>
      </c>
      <c r="BJ250" s="48">
        <f t="shared" ca="1" si="176"/>
        <v>3</v>
      </c>
      <c r="BK250" s="48">
        <f t="shared" ca="1" si="176"/>
        <v>2</v>
      </c>
      <c r="BL250" s="48">
        <f t="shared" ca="1" si="176"/>
        <v>2</v>
      </c>
      <c r="BM250" s="48">
        <f t="shared" ca="1" si="176"/>
        <v>2</v>
      </c>
      <c r="BN250" s="48">
        <f t="shared" ca="1" si="176"/>
        <v>3</v>
      </c>
      <c r="BO250" s="48">
        <f t="shared" ca="1" si="176"/>
        <v>2</v>
      </c>
    </row>
    <row r="251" spans="1:67" x14ac:dyDescent="0.25">
      <c r="A251" s="48">
        <v>250</v>
      </c>
      <c r="B251" s="48">
        <f t="shared" ca="1" si="139"/>
        <v>12</v>
      </c>
      <c r="C251" s="48">
        <f ca="1">SUM($P251:S251)</f>
        <v>8</v>
      </c>
      <c r="D251" s="48">
        <f t="shared" ca="1" si="140"/>
        <v>16</v>
      </c>
      <c r="E251" s="48">
        <f t="shared" ca="1" si="141"/>
        <v>25</v>
      </c>
      <c r="F251" s="48">
        <f t="shared" ca="1" si="142"/>
        <v>33</v>
      </c>
      <c r="G251" s="48">
        <f t="shared" ca="1" si="143"/>
        <v>43</v>
      </c>
      <c r="H251" s="48">
        <f t="shared" ca="1" si="144"/>
        <v>55</v>
      </c>
      <c r="I251" s="48">
        <f t="shared" ca="1" si="145"/>
        <v>65</v>
      </c>
      <c r="J251" s="48">
        <f t="shared" ca="1" si="146"/>
        <v>74</v>
      </c>
      <c r="K251" s="48">
        <f t="shared" ca="1" si="147"/>
        <v>82</v>
      </c>
      <c r="L251" s="48">
        <f t="shared" ca="1" si="148"/>
        <v>93</v>
      </c>
      <c r="M251" s="48">
        <f t="shared" ca="1" si="149"/>
        <v>104</v>
      </c>
      <c r="N251" s="48">
        <f t="shared" ca="1" si="150"/>
        <v>112</v>
      </c>
      <c r="O251" s="48">
        <f t="shared" ca="1" si="151"/>
        <v>122</v>
      </c>
      <c r="P251" s="48">
        <f t="shared" ca="1" si="172"/>
        <v>2</v>
      </c>
      <c r="Q251" s="48">
        <f t="shared" ca="1" si="172"/>
        <v>2</v>
      </c>
      <c r="R251" s="48">
        <f t="shared" ca="1" si="172"/>
        <v>2</v>
      </c>
      <c r="S251" s="48">
        <f t="shared" ca="1" si="172"/>
        <v>2</v>
      </c>
      <c r="T251" s="48">
        <f t="shared" ca="1" si="172"/>
        <v>2</v>
      </c>
      <c r="U251" s="48">
        <f t="shared" ca="1" si="172"/>
        <v>2</v>
      </c>
      <c r="V251" s="48">
        <f t="shared" ca="1" si="172"/>
        <v>2</v>
      </c>
      <c r="W251" s="48">
        <f t="shared" ca="1" si="172"/>
        <v>2</v>
      </c>
      <c r="X251" s="48">
        <f t="shared" ca="1" si="172"/>
        <v>2</v>
      </c>
      <c r="Y251" s="48">
        <f t="shared" ca="1" si="172"/>
        <v>3</v>
      </c>
      <c r="Z251" s="48">
        <f t="shared" ca="1" si="173"/>
        <v>2</v>
      </c>
      <c r="AA251" s="48">
        <f t="shared" ca="1" si="173"/>
        <v>2</v>
      </c>
      <c r="AB251" s="48">
        <f t="shared" ca="1" si="173"/>
        <v>2</v>
      </c>
      <c r="AC251" s="48">
        <f t="shared" ca="1" si="173"/>
        <v>2</v>
      </c>
      <c r="AD251" s="48">
        <f t="shared" ca="1" si="173"/>
        <v>2</v>
      </c>
      <c r="AE251" s="48">
        <f t="shared" ca="1" si="173"/>
        <v>2</v>
      </c>
      <c r="AF251" s="48">
        <f t="shared" ca="1" si="173"/>
        <v>3</v>
      </c>
      <c r="AG251" s="48">
        <f t="shared" ca="1" si="173"/>
        <v>3</v>
      </c>
      <c r="AH251" s="48">
        <f t="shared" ca="1" si="173"/>
        <v>2</v>
      </c>
      <c r="AI251" s="48">
        <f t="shared" ca="1" si="173"/>
        <v>2</v>
      </c>
      <c r="AJ251" s="48">
        <f t="shared" ca="1" si="174"/>
        <v>3</v>
      </c>
      <c r="AK251" s="48">
        <f t="shared" ca="1" si="174"/>
        <v>3</v>
      </c>
      <c r="AL251" s="48">
        <f t="shared" ca="1" si="174"/>
        <v>3</v>
      </c>
      <c r="AM251" s="48">
        <f t="shared" ca="1" si="174"/>
        <v>3</v>
      </c>
      <c r="AN251" s="48">
        <f t="shared" ca="1" si="174"/>
        <v>3</v>
      </c>
      <c r="AO251" s="48">
        <f t="shared" ca="1" si="174"/>
        <v>2</v>
      </c>
      <c r="AP251" s="48">
        <f t="shared" ca="1" si="174"/>
        <v>3</v>
      </c>
      <c r="AQ251" s="48">
        <f t="shared" ca="1" si="174"/>
        <v>2</v>
      </c>
      <c r="AR251" s="48">
        <f t="shared" ca="1" si="174"/>
        <v>3</v>
      </c>
      <c r="AS251" s="48">
        <f t="shared" ca="1" si="174"/>
        <v>2</v>
      </c>
      <c r="AT251" s="48">
        <f t="shared" ca="1" si="175"/>
        <v>2</v>
      </c>
      <c r="AU251" s="48">
        <f t="shared" ca="1" si="175"/>
        <v>2</v>
      </c>
      <c r="AV251" s="48">
        <f t="shared" ca="1" si="175"/>
        <v>2</v>
      </c>
      <c r="AW251" s="48">
        <f t="shared" ca="1" si="175"/>
        <v>2</v>
      </c>
      <c r="AX251" s="48">
        <f t="shared" ca="1" si="175"/>
        <v>2</v>
      </c>
      <c r="AY251" s="48">
        <f t="shared" ca="1" si="175"/>
        <v>2</v>
      </c>
      <c r="AZ251" s="48">
        <f t="shared" ca="1" si="175"/>
        <v>3</v>
      </c>
      <c r="BA251" s="48">
        <f t="shared" ca="1" si="175"/>
        <v>2</v>
      </c>
      <c r="BB251" s="48">
        <f t="shared" ca="1" si="175"/>
        <v>3</v>
      </c>
      <c r="BC251" s="48">
        <f t="shared" ca="1" si="175"/>
        <v>3</v>
      </c>
      <c r="BD251" s="48">
        <f t="shared" ca="1" si="176"/>
        <v>2</v>
      </c>
      <c r="BE251" s="48">
        <f t="shared" ca="1" si="176"/>
        <v>3</v>
      </c>
      <c r="BF251" s="48">
        <f t="shared" ca="1" si="176"/>
        <v>3</v>
      </c>
      <c r="BG251" s="48">
        <f t="shared" ca="1" si="176"/>
        <v>3</v>
      </c>
      <c r="BH251" s="48">
        <f t="shared" ca="1" si="176"/>
        <v>2</v>
      </c>
      <c r="BI251" s="48">
        <f t="shared" ca="1" si="176"/>
        <v>2</v>
      </c>
      <c r="BJ251" s="48">
        <f t="shared" ca="1" si="176"/>
        <v>2</v>
      </c>
      <c r="BK251" s="48">
        <f t="shared" ca="1" si="176"/>
        <v>2</v>
      </c>
      <c r="BL251" s="48">
        <f t="shared" ca="1" si="176"/>
        <v>3</v>
      </c>
      <c r="BM251" s="48">
        <f t="shared" ca="1" si="176"/>
        <v>3</v>
      </c>
      <c r="BN251" s="48">
        <f t="shared" ca="1" si="176"/>
        <v>2</v>
      </c>
      <c r="BO251" s="48">
        <f t="shared" ca="1" si="176"/>
        <v>2</v>
      </c>
    </row>
    <row r="252" spans="1:67" x14ac:dyDescent="0.25">
      <c r="A252" s="48">
        <v>251</v>
      </c>
      <c r="B252" s="48">
        <f t="shared" ca="1" si="139"/>
        <v>16</v>
      </c>
      <c r="C252" s="48">
        <f ca="1">SUM($P252:S252)</f>
        <v>11</v>
      </c>
      <c r="D252" s="48">
        <f t="shared" ca="1" si="140"/>
        <v>21</v>
      </c>
      <c r="E252" s="48">
        <f t="shared" ca="1" si="141"/>
        <v>32</v>
      </c>
      <c r="F252" s="48">
        <f t="shared" ca="1" si="142"/>
        <v>41</v>
      </c>
      <c r="G252" s="48">
        <f t="shared" ca="1" si="143"/>
        <v>51</v>
      </c>
      <c r="H252" s="48">
        <f t="shared" ca="1" si="144"/>
        <v>62</v>
      </c>
      <c r="I252" s="48">
        <f t="shared" ca="1" si="145"/>
        <v>72</v>
      </c>
      <c r="J252" s="48">
        <f t="shared" ca="1" si="146"/>
        <v>84</v>
      </c>
      <c r="K252" s="48">
        <f t="shared" ca="1" si="147"/>
        <v>93</v>
      </c>
      <c r="L252" s="48">
        <f t="shared" ca="1" si="148"/>
        <v>104</v>
      </c>
      <c r="M252" s="48">
        <f t="shared" ca="1" si="149"/>
        <v>114</v>
      </c>
      <c r="N252" s="48">
        <f t="shared" ca="1" si="150"/>
        <v>125</v>
      </c>
      <c r="O252" s="48">
        <f t="shared" ca="1" si="151"/>
        <v>133</v>
      </c>
      <c r="P252" s="48">
        <f t="shared" ref="P252:Y261" ca="1" si="177">MAX(1,IF(SamplesOrEstimateFlag = "Data", INDEX(Samples,RANDBETWEEN(1, TotalCount), 0), RANDBETWEEN(ThroughputLowEstimate,ThroughputHighEstimate)) / RANDBETWEEN(StorySplitRateLowEstimate,StorySplitRateHighEstimate))</f>
        <v>3</v>
      </c>
      <c r="Q252" s="48">
        <f t="shared" ca="1" si="177"/>
        <v>2</v>
      </c>
      <c r="R252" s="48">
        <f t="shared" ca="1" si="177"/>
        <v>3</v>
      </c>
      <c r="S252" s="48">
        <f t="shared" ca="1" si="177"/>
        <v>3</v>
      </c>
      <c r="T252" s="48">
        <f t="shared" ca="1" si="177"/>
        <v>2</v>
      </c>
      <c r="U252" s="48">
        <f t="shared" ca="1" si="177"/>
        <v>3</v>
      </c>
      <c r="V252" s="48">
        <f t="shared" ca="1" si="177"/>
        <v>2</v>
      </c>
      <c r="W252" s="48">
        <f t="shared" ca="1" si="177"/>
        <v>3</v>
      </c>
      <c r="X252" s="48">
        <f t="shared" ca="1" si="177"/>
        <v>3</v>
      </c>
      <c r="Y252" s="48">
        <f t="shared" ca="1" si="177"/>
        <v>3</v>
      </c>
      <c r="Z252" s="48">
        <f t="shared" ref="Z252:AI261" ca="1" si="178">MAX(1,IF(SamplesOrEstimateFlag = "Data", INDEX(Samples,RANDBETWEEN(1, TotalCount), 0), RANDBETWEEN(ThroughputLowEstimate,ThroughputHighEstimate)) / RANDBETWEEN(StorySplitRateLowEstimate,StorySplitRateHighEstimate))</f>
        <v>2</v>
      </c>
      <c r="AA252" s="48">
        <f t="shared" ca="1" si="178"/>
        <v>3</v>
      </c>
      <c r="AB252" s="48">
        <f t="shared" ca="1" si="178"/>
        <v>3</v>
      </c>
      <c r="AC252" s="48">
        <f t="shared" ca="1" si="178"/>
        <v>2</v>
      </c>
      <c r="AD252" s="48">
        <f t="shared" ca="1" si="178"/>
        <v>2</v>
      </c>
      <c r="AE252" s="48">
        <f t="shared" ca="1" si="178"/>
        <v>2</v>
      </c>
      <c r="AF252" s="48">
        <f t="shared" ca="1" si="178"/>
        <v>2</v>
      </c>
      <c r="AG252" s="48">
        <f t="shared" ca="1" si="178"/>
        <v>3</v>
      </c>
      <c r="AH252" s="48">
        <f t="shared" ca="1" si="178"/>
        <v>2</v>
      </c>
      <c r="AI252" s="48">
        <f t="shared" ca="1" si="178"/>
        <v>3</v>
      </c>
      <c r="AJ252" s="48">
        <f t="shared" ref="AJ252:AS261" ca="1" si="179">MAX(1,IF(SamplesOrEstimateFlag = "Data", INDEX(Samples,RANDBETWEEN(1, TotalCount), 0), RANDBETWEEN(ThroughputLowEstimate,ThroughputHighEstimate)) / RANDBETWEEN(StorySplitRateLowEstimate,StorySplitRateHighEstimate))</f>
        <v>3</v>
      </c>
      <c r="AK252" s="48">
        <f t="shared" ca="1" si="179"/>
        <v>3</v>
      </c>
      <c r="AL252" s="48">
        <f t="shared" ca="1" si="179"/>
        <v>3</v>
      </c>
      <c r="AM252" s="48">
        <f t="shared" ca="1" si="179"/>
        <v>2</v>
      </c>
      <c r="AN252" s="48">
        <f t="shared" ca="1" si="179"/>
        <v>2</v>
      </c>
      <c r="AO252" s="48">
        <f t="shared" ca="1" si="179"/>
        <v>3</v>
      </c>
      <c r="AP252" s="48">
        <f t="shared" ca="1" si="179"/>
        <v>2</v>
      </c>
      <c r="AQ252" s="48">
        <f t="shared" ca="1" si="179"/>
        <v>3</v>
      </c>
      <c r="AR252" s="48">
        <f t="shared" ca="1" si="179"/>
        <v>3</v>
      </c>
      <c r="AS252" s="48">
        <f t="shared" ca="1" si="179"/>
        <v>3</v>
      </c>
      <c r="AT252" s="48">
        <f t="shared" ref="AT252:BC261" ca="1" si="180">MAX(1,IF(SamplesOrEstimateFlag = "Data", INDEX(Samples,RANDBETWEEN(1, TotalCount), 0), RANDBETWEEN(ThroughputLowEstimate,ThroughputHighEstimate)) / RANDBETWEEN(StorySplitRateLowEstimate,StorySplitRateHighEstimate))</f>
        <v>3</v>
      </c>
      <c r="AU252" s="48">
        <f t="shared" ca="1" si="180"/>
        <v>3</v>
      </c>
      <c r="AV252" s="48">
        <f t="shared" ca="1" si="180"/>
        <v>2</v>
      </c>
      <c r="AW252" s="48">
        <f t="shared" ca="1" si="180"/>
        <v>2</v>
      </c>
      <c r="AX252" s="48">
        <f t="shared" ca="1" si="180"/>
        <v>3</v>
      </c>
      <c r="AY252" s="48">
        <f t="shared" ca="1" si="180"/>
        <v>2</v>
      </c>
      <c r="AZ252" s="48">
        <f t="shared" ca="1" si="180"/>
        <v>2</v>
      </c>
      <c r="BA252" s="48">
        <f t="shared" ca="1" si="180"/>
        <v>3</v>
      </c>
      <c r="BB252" s="48">
        <f t="shared" ca="1" si="180"/>
        <v>3</v>
      </c>
      <c r="BC252" s="48">
        <f t="shared" ca="1" si="180"/>
        <v>3</v>
      </c>
      <c r="BD252" s="48">
        <f t="shared" ref="BD252:BO261" ca="1" si="181">MAX(1,IF(SamplesOrEstimateFlag = "Data", INDEX(Samples,RANDBETWEEN(1, TotalCount), 0), RANDBETWEEN(ThroughputLowEstimate,ThroughputHighEstimate)) / RANDBETWEEN(StorySplitRateLowEstimate,StorySplitRateHighEstimate))</f>
        <v>3</v>
      </c>
      <c r="BE252" s="48">
        <f t="shared" ca="1" si="181"/>
        <v>2</v>
      </c>
      <c r="BF252" s="48">
        <f t="shared" ca="1" si="181"/>
        <v>2</v>
      </c>
      <c r="BG252" s="48">
        <f t="shared" ca="1" si="181"/>
        <v>3</v>
      </c>
      <c r="BH252" s="48">
        <f t="shared" ca="1" si="181"/>
        <v>3</v>
      </c>
      <c r="BI252" s="48">
        <f t="shared" ca="1" si="181"/>
        <v>2</v>
      </c>
      <c r="BJ252" s="48">
        <f t="shared" ca="1" si="181"/>
        <v>3</v>
      </c>
      <c r="BK252" s="48">
        <f t="shared" ca="1" si="181"/>
        <v>3</v>
      </c>
      <c r="BL252" s="48">
        <f t="shared" ca="1" si="181"/>
        <v>2</v>
      </c>
      <c r="BM252" s="48">
        <f t="shared" ca="1" si="181"/>
        <v>2</v>
      </c>
      <c r="BN252" s="48">
        <f t="shared" ca="1" si="181"/>
        <v>2</v>
      </c>
      <c r="BO252" s="48">
        <f t="shared" ca="1" si="181"/>
        <v>2</v>
      </c>
    </row>
    <row r="253" spans="1:67" x14ac:dyDescent="0.25">
      <c r="A253" s="48">
        <v>252</v>
      </c>
      <c r="B253" s="48">
        <f t="shared" ca="1" si="139"/>
        <v>15</v>
      </c>
      <c r="C253" s="48">
        <f ca="1">SUM($P253:S253)</f>
        <v>9</v>
      </c>
      <c r="D253" s="48">
        <f t="shared" ca="1" si="140"/>
        <v>19</v>
      </c>
      <c r="E253" s="48">
        <f t="shared" ca="1" si="141"/>
        <v>28</v>
      </c>
      <c r="F253" s="48">
        <f t="shared" ca="1" si="142"/>
        <v>37</v>
      </c>
      <c r="G253" s="48">
        <f t="shared" ca="1" si="143"/>
        <v>47</v>
      </c>
      <c r="H253" s="48">
        <f t="shared" ca="1" si="144"/>
        <v>57</v>
      </c>
      <c r="I253" s="48">
        <f t="shared" ca="1" si="145"/>
        <v>68</v>
      </c>
      <c r="J253" s="48">
        <f t="shared" ca="1" si="146"/>
        <v>76</v>
      </c>
      <c r="K253" s="48">
        <f t="shared" ca="1" si="147"/>
        <v>87</v>
      </c>
      <c r="L253" s="48">
        <f t="shared" ca="1" si="148"/>
        <v>97</v>
      </c>
      <c r="M253" s="48">
        <f t="shared" ca="1" si="149"/>
        <v>107</v>
      </c>
      <c r="N253" s="48">
        <f t="shared" ca="1" si="150"/>
        <v>116</v>
      </c>
      <c r="O253" s="48">
        <f t="shared" ca="1" si="151"/>
        <v>125</v>
      </c>
      <c r="P253" s="48">
        <f t="shared" ca="1" si="177"/>
        <v>2</v>
      </c>
      <c r="Q253" s="48">
        <f t="shared" ca="1" si="177"/>
        <v>2</v>
      </c>
      <c r="R253" s="48">
        <f t="shared" ca="1" si="177"/>
        <v>2</v>
      </c>
      <c r="S253" s="48">
        <f t="shared" ca="1" si="177"/>
        <v>3</v>
      </c>
      <c r="T253" s="48">
        <f t="shared" ca="1" si="177"/>
        <v>3</v>
      </c>
      <c r="U253" s="48">
        <f t="shared" ca="1" si="177"/>
        <v>3</v>
      </c>
      <c r="V253" s="48">
        <f t="shared" ca="1" si="177"/>
        <v>2</v>
      </c>
      <c r="W253" s="48">
        <f t="shared" ca="1" si="177"/>
        <v>2</v>
      </c>
      <c r="X253" s="48">
        <f t="shared" ca="1" si="177"/>
        <v>2</v>
      </c>
      <c r="Y253" s="48">
        <f t="shared" ca="1" si="177"/>
        <v>2</v>
      </c>
      <c r="Z253" s="48">
        <f t="shared" ca="1" si="178"/>
        <v>3</v>
      </c>
      <c r="AA253" s="48">
        <f t="shared" ca="1" si="178"/>
        <v>2</v>
      </c>
      <c r="AB253" s="48">
        <f t="shared" ca="1" si="178"/>
        <v>2</v>
      </c>
      <c r="AC253" s="48">
        <f t="shared" ca="1" si="178"/>
        <v>2</v>
      </c>
      <c r="AD253" s="48">
        <f t="shared" ca="1" si="178"/>
        <v>2</v>
      </c>
      <c r="AE253" s="48">
        <f t="shared" ca="1" si="178"/>
        <v>3</v>
      </c>
      <c r="AF253" s="48">
        <f t="shared" ca="1" si="178"/>
        <v>2</v>
      </c>
      <c r="AG253" s="48">
        <f t="shared" ca="1" si="178"/>
        <v>2</v>
      </c>
      <c r="AH253" s="48">
        <f t="shared" ca="1" si="178"/>
        <v>3</v>
      </c>
      <c r="AI253" s="48">
        <f t="shared" ca="1" si="178"/>
        <v>3</v>
      </c>
      <c r="AJ253" s="48">
        <f t="shared" ca="1" si="179"/>
        <v>2</v>
      </c>
      <c r="AK253" s="48">
        <f t="shared" ca="1" si="179"/>
        <v>2</v>
      </c>
      <c r="AL253" s="48">
        <f t="shared" ca="1" si="179"/>
        <v>3</v>
      </c>
      <c r="AM253" s="48">
        <f t="shared" ca="1" si="179"/>
        <v>3</v>
      </c>
      <c r="AN253" s="48">
        <f t="shared" ca="1" si="179"/>
        <v>3</v>
      </c>
      <c r="AO253" s="48">
        <f t="shared" ca="1" si="179"/>
        <v>2</v>
      </c>
      <c r="AP253" s="48">
        <f t="shared" ca="1" si="179"/>
        <v>3</v>
      </c>
      <c r="AQ253" s="48">
        <f t="shared" ca="1" si="179"/>
        <v>3</v>
      </c>
      <c r="AR253" s="48">
        <f t="shared" ca="1" si="179"/>
        <v>2</v>
      </c>
      <c r="AS253" s="48">
        <f t="shared" ca="1" si="179"/>
        <v>2</v>
      </c>
      <c r="AT253" s="48">
        <f t="shared" ca="1" si="180"/>
        <v>2</v>
      </c>
      <c r="AU253" s="48">
        <f t="shared" ca="1" si="180"/>
        <v>2</v>
      </c>
      <c r="AV253" s="48">
        <f t="shared" ca="1" si="180"/>
        <v>2</v>
      </c>
      <c r="AW253" s="48">
        <f t="shared" ca="1" si="180"/>
        <v>3</v>
      </c>
      <c r="AX253" s="48">
        <f t="shared" ca="1" si="180"/>
        <v>3</v>
      </c>
      <c r="AY253" s="48">
        <f t="shared" ca="1" si="180"/>
        <v>3</v>
      </c>
      <c r="AZ253" s="48">
        <f t="shared" ca="1" si="180"/>
        <v>2</v>
      </c>
      <c r="BA253" s="48">
        <f t="shared" ca="1" si="180"/>
        <v>3</v>
      </c>
      <c r="BB253" s="48">
        <f t="shared" ca="1" si="180"/>
        <v>3</v>
      </c>
      <c r="BC253" s="48">
        <f t="shared" ca="1" si="180"/>
        <v>2</v>
      </c>
      <c r="BD253" s="48">
        <f t="shared" ca="1" si="181"/>
        <v>2</v>
      </c>
      <c r="BE253" s="48">
        <f t="shared" ca="1" si="181"/>
        <v>3</v>
      </c>
      <c r="BF253" s="48">
        <f t="shared" ca="1" si="181"/>
        <v>3</v>
      </c>
      <c r="BG253" s="48">
        <f t="shared" ca="1" si="181"/>
        <v>2</v>
      </c>
      <c r="BH253" s="48">
        <f t="shared" ca="1" si="181"/>
        <v>2</v>
      </c>
      <c r="BI253" s="48">
        <f t="shared" ca="1" si="181"/>
        <v>2</v>
      </c>
      <c r="BJ253" s="48">
        <f t="shared" ca="1" si="181"/>
        <v>3</v>
      </c>
      <c r="BK253" s="48">
        <f t="shared" ca="1" si="181"/>
        <v>2</v>
      </c>
      <c r="BL253" s="48">
        <f t="shared" ca="1" si="181"/>
        <v>2</v>
      </c>
      <c r="BM253" s="48">
        <f t="shared" ca="1" si="181"/>
        <v>2</v>
      </c>
      <c r="BN253" s="48">
        <f t="shared" ca="1" si="181"/>
        <v>3</v>
      </c>
      <c r="BO253" s="48">
        <f t="shared" ca="1" si="181"/>
        <v>2</v>
      </c>
    </row>
    <row r="254" spans="1:67" x14ac:dyDescent="0.25">
      <c r="A254" s="48">
        <v>253</v>
      </c>
      <c r="B254" s="48">
        <f t="shared" ca="1" si="139"/>
        <v>14</v>
      </c>
      <c r="C254" s="48">
        <f ca="1">SUM($P254:S254)</f>
        <v>10</v>
      </c>
      <c r="D254" s="48">
        <f t="shared" ca="1" si="140"/>
        <v>20</v>
      </c>
      <c r="E254" s="48">
        <f t="shared" ca="1" si="141"/>
        <v>32</v>
      </c>
      <c r="F254" s="48">
        <f t="shared" ca="1" si="142"/>
        <v>42</v>
      </c>
      <c r="G254" s="48">
        <f t="shared" ca="1" si="143"/>
        <v>53</v>
      </c>
      <c r="H254" s="48">
        <f t="shared" ca="1" si="144"/>
        <v>65</v>
      </c>
      <c r="I254" s="48">
        <f t="shared" ca="1" si="145"/>
        <v>74</v>
      </c>
      <c r="J254" s="48">
        <f t="shared" ca="1" si="146"/>
        <v>84</v>
      </c>
      <c r="K254" s="48">
        <f t="shared" ca="1" si="147"/>
        <v>93</v>
      </c>
      <c r="L254" s="48">
        <f t="shared" ca="1" si="148"/>
        <v>102</v>
      </c>
      <c r="M254" s="48">
        <f t="shared" ca="1" si="149"/>
        <v>112</v>
      </c>
      <c r="N254" s="48">
        <f t="shared" ca="1" si="150"/>
        <v>123</v>
      </c>
      <c r="O254" s="48">
        <f t="shared" ca="1" si="151"/>
        <v>134</v>
      </c>
      <c r="P254" s="48">
        <f t="shared" ca="1" si="177"/>
        <v>3</v>
      </c>
      <c r="Q254" s="48">
        <f t="shared" ca="1" si="177"/>
        <v>3</v>
      </c>
      <c r="R254" s="48">
        <f t="shared" ca="1" si="177"/>
        <v>2</v>
      </c>
      <c r="S254" s="48">
        <f t="shared" ca="1" si="177"/>
        <v>2</v>
      </c>
      <c r="T254" s="48">
        <f t="shared" ca="1" si="177"/>
        <v>2</v>
      </c>
      <c r="U254" s="48">
        <f t="shared" ca="1" si="177"/>
        <v>2</v>
      </c>
      <c r="V254" s="48">
        <f t="shared" ca="1" si="177"/>
        <v>3</v>
      </c>
      <c r="W254" s="48">
        <f t="shared" ca="1" si="177"/>
        <v>3</v>
      </c>
      <c r="X254" s="48">
        <f t="shared" ca="1" si="177"/>
        <v>3</v>
      </c>
      <c r="Y254" s="48">
        <f t="shared" ca="1" si="177"/>
        <v>3</v>
      </c>
      <c r="Z254" s="48">
        <f t="shared" ca="1" si="178"/>
        <v>3</v>
      </c>
      <c r="AA254" s="48">
        <f t="shared" ca="1" si="178"/>
        <v>3</v>
      </c>
      <c r="AB254" s="48">
        <f t="shared" ca="1" si="178"/>
        <v>3</v>
      </c>
      <c r="AC254" s="48">
        <f t="shared" ca="1" si="178"/>
        <v>2</v>
      </c>
      <c r="AD254" s="48">
        <f t="shared" ca="1" si="178"/>
        <v>3</v>
      </c>
      <c r="AE254" s="48">
        <f t="shared" ca="1" si="178"/>
        <v>2</v>
      </c>
      <c r="AF254" s="48">
        <f t="shared" ca="1" si="178"/>
        <v>3</v>
      </c>
      <c r="AG254" s="48">
        <f t="shared" ca="1" si="178"/>
        <v>3</v>
      </c>
      <c r="AH254" s="48">
        <f t="shared" ca="1" si="178"/>
        <v>3</v>
      </c>
      <c r="AI254" s="48">
        <f t="shared" ca="1" si="178"/>
        <v>2</v>
      </c>
      <c r="AJ254" s="48">
        <f t="shared" ca="1" si="179"/>
        <v>3</v>
      </c>
      <c r="AK254" s="48">
        <f t="shared" ca="1" si="179"/>
        <v>3</v>
      </c>
      <c r="AL254" s="48">
        <f t="shared" ca="1" si="179"/>
        <v>3</v>
      </c>
      <c r="AM254" s="48">
        <f t="shared" ca="1" si="179"/>
        <v>3</v>
      </c>
      <c r="AN254" s="48">
        <f t="shared" ca="1" si="179"/>
        <v>2</v>
      </c>
      <c r="AO254" s="48">
        <f t="shared" ca="1" si="179"/>
        <v>3</v>
      </c>
      <c r="AP254" s="48">
        <f t="shared" ca="1" si="179"/>
        <v>2</v>
      </c>
      <c r="AQ254" s="48">
        <f t="shared" ca="1" si="179"/>
        <v>2</v>
      </c>
      <c r="AR254" s="48">
        <f t="shared" ca="1" si="179"/>
        <v>3</v>
      </c>
      <c r="AS254" s="48">
        <f t="shared" ca="1" si="179"/>
        <v>2</v>
      </c>
      <c r="AT254" s="48">
        <f t="shared" ca="1" si="180"/>
        <v>2</v>
      </c>
      <c r="AU254" s="48">
        <f t="shared" ca="1" si="180"/>
        <v>3</v>
      </c>
      <c r="AV254" s="48">
        <f t="shared" ca="1" si="180"/>
        <v>2</v>
      </c>
      <c r="AW254" s="48">
        <f t="shared" ca="1" si="180"/>
        <v>2</v>
      </c>
      <c r="AX254" s="48">
        <f t="shared" ca="1" si="180"/>
        <v>3</v>
      </c>
      <c r="AY254" s="48">
        <f t="shared" ca="1" si="180"/>
        <v>2</v>
      </c>
      <c r="AZ254" s="48">
        <f t="shared" ca="1" si="180"/>
        <v>3</v>
      </c>
      <c r="BA254" s="48">
        <f t="shared" ca="1" si="180"/>
        <v>2</v>
      </c>
      <c r="BB254" s="48">
        <f t="shared" ca="1" si="180"/>
        <v>2</v>
      </c>
      <c r="BC254" s="48">
        <f t="shared" ca="1" si="180"/>
        <v>2</v>
      </c>
      <c r="BD254" s="48">
        <f t="shared" ca="1" si="181"/>
        <v>3</v>
      </c>
      <c r="BE254" s="48">
        <f t="shared" ca="1" si="181"/>
        <v>2</v>
      </c>
      <c r="BF254" s="48">
        <f t="shared" ca="1" si="181"/>
        <v>3</v>
      </c>
      <c r="BG254" s="48">
        <f t="shared" ca="1" si="181"/>
        <v>2</v>
      </c>
      <c r="BH254" s="48">
        <f t="shared" ca="1" si="181"/>
        <v>3</v>
      </c>
      <c r="BI254" s="48">
        <f t="shared" ca="1" si="181"/>
        <v>2</v>
      </c>
      <c r="BJ254" s="48">
        <f t="shared" ca="1" si="181"/>
        <v>3</v>
      </c>
      <c r="BK254" s="48">
        <f t="shared" ca="1" si="181"/>
        <v>3</v>
      </c>
      <c r="BL254" s="48">
        <f t="shared" ca="1" si="181"/>
        <v>3</v>
      </c>
      <c r="BM254" s="48">
        <f t="shared" ca="1" si="181"/>
        <v>2</v>
      </c>
      <c r="BN254" s="48">
        <f t="shared" ca="1" si="181"/>
        <v>3</v>
      </c>
      <c r="BO254" s="48">
        <f t="shared" ca="1" si="181"/>
        <v>3</v>
      </c>
    </row>
    <row r="255" spans="1:67" x14ac:dyDescent="0.25">
      <c r="A255" s="48">
        <v>254</v>
      </c>
      <c r="B255" s="48">
        <f t="shared" ca="1" si="139"/>
        <v>15</v>
      </c>
      <c r="C255" s="48">
        <f ca="1">SUM($P255:S255)</f>
        <v>9</v>
      </c>
      <c r="D255" s="48">
        <f t="shared" ca="1" si="140"/>
        <v>20</v>
      </c>
      <c r="E255" s="48">
        <f t="shared" ca="1" si="141"/>
        <v>30</v>
      </c>
      <c r="F255" s="48">
        <f t="shared" ca="1" si="142"/>
        <v>39</v>
      </c>
      <c r="G255" s="48">
        <f t="shared" ca="1" si="143"/>
        <v>48</v>
      </c>
      <c r="H255" s="48">
        <f t="shared" ca="1" si="144"/>
        <v>59</v>
      </c>
      <c r="I255" s="48">
        <f t="shared" ca="1" si="145"/>
        <v>68</v>
      </c>
      <c r="J255" s="48">
        <f t="shared" ca="1" si="146"/>
        <v>79</v>
      </c>
      <c r="K255" s="48">
        <f t="shared" ca="1" si="147"/>
        <v>89</v>
      </c>
      <c r="L255" s="48">
        <f t="shared" ca="1" si="148"/>
        <v>97</v>
      </c>
      <c r="M255" s="48">
        <f t="shared" ca="1" si="149"/>
        <v>106</v>
      </c>
      <c r="N255" s="48">
        <f t="shared" ca="1" si="150"/>
        <v>116</v>
      </c>
      <c r="O255" s="48">
        <f t="shared" ca="1" si="151"/>
        <v>127</v>
      </c>
      <c r="P255" s="48">
        <f t="shared" ca="1" si="177"/>
        <v>2</v>
      </c>
      <c r="Q255" s="48">
        <f t="shared" ca="1" si="177"/>
        <v>3</v>
      </c>
      <c r="R255" s="48">
        <f t="shared" ca="1" si="177"/>
        <v>2</v>
      </c>
      <c r="S255" s="48">
        <f t="shared" ca="1" si="177"/>
        <v>2</v>
      </c>
      <c r="T255" s="48">
        <f t="shared" ca="1" si="177"/>
        <v>3</v>
      </c>
      <c r="U255" s="48">
        <f t="shared" ca="1" si="177"/>
        <v>3</v>
      </c>
      <c r="V255" s="48">
        <f t="shared" ca="1" si="177"/>
        <v>2</v>
      </c>
      <c r="W255" s="48">
        <f t="shared" ca="1" si="177"/>
        <v>3</v>
      </c>
      <c r="X255" s="48">
        <f t="shared" ca="1" si="177"/>
        <v>3</v>
      </c>
      <c r="Y255" s="48">
        <f t="shared" ca="1" si="177"/>
        <v>2</v>
      </c>
      <c r="Z255" s="48">
        <f t="shared" ca="1" si="178"/>
        <v>3</v>
      </c>
      <c r="AA255" s="48">
        <f t="shared" ca="1" si="178"/>
        <v>2</v>
      </c>
      <c r="AB255" s="48">
        <f t="shared" ca="1" si="178"/>
        <v>2</v>
      </c>
      <c r="AC255" s="48">
        <f t="shared" ca="1" si="178"/>
        <v>2</v>
      </c>
      <c r="AD255" s="48">
        <f t="shared" ca="1" si="178"/>
        <v>2</v>
      </c>
      <c r="AE255" s="48">
        <f t="shared" ca="1" si="178"/>
        <v>3</v>
      </c>
      <c r="AF255" s="48">
        <f t="shared" ca="1" si="178"/>
        <v>2</v>
      </c>
      <c r="AG255" s="48">
        <f t="shared" ca="1" si="178"/>
        <v>3</v>
      </c>
      <c r="AH255" s="48">
        <f t="shared" ca="1" si="178"/>
        <v>2</v>
      </c>
      <c r="AI255" s="48">
        <f t="shared" ca="1" si="178"/>
        <v>2</v>
      </c>
      <c r="AJ255" s="48">
        <f t="shared" ca="1" si="179"/>
        <v>3</v>
      </c>
      <c r="AK255" s="48">
        <f t="shared" ca="1" si="179"/>
        <v>3</v>
      </c>
      <c r="AL255" s="48">
        <f t="shared" ca="1" si="179"/>
        <v>2</v>
      </c>
      <c r="AM255" s="48">
        <f t="shared" ca="1" si="179"/>
        <v>3</v>
      </c>
      <c r="AN255" s="48">
        <f t="shared" ca="1" si="179"/>
        <v>3</v>
      </c>
      <c r="AO255" s="48">
        <f t="shared" ca="1" si="179"/>
        <v>2</v>
      </c>
      <c r="AP255" s="48">
        <f t="shared" ca="1" si="179"/>
        <v>2</v>
      </c>
      <c r="AQ255" s="48">
        <f t="shared" ca="1" si="179"/>
        <v>2</v>
      </c>
      <c r="AR255" s="48">
        <f t="shared" ca="1" si="179"/>
        <v>3</v>
      </c>
      <c r="AS255" s="48">
        <f t="shared" ca="1" si="179"/>
        <v>3</v>
      </c>
      <c r="AT255" s="48">
        <f t="shared" ca="1" si="180"/>
        <v>2</v>
      </c>
      <c r="AU255" s="48">
        <f t="shared" ca="1" si="180"/>
        <v>3</v>
      </c>
      <c r="AV255" s="48">
        <f t="shared" ca="1" si="180"/>
        <v>3</v>
      </c>
      <c r="AW255" s="48">
        <f t="shared" ca="1" si="180"/>
        <v>2</v>
      </c>
      <c r="AX255" s="48">
        <f t="shared" ca="1" si="180"/>
        <v>2</v>
      </c>
      <c r="AY255" s="48">
        <f t="shared" ca="1" si="180"/>
        <v>3</v>
      </c>
      <c r="AZ255" s="48">
        <f t="shared" ca="1" si="180"/>
        <v>2</v>
      </c>
      <c r="BA255" s="48">
        <f t="shared" ca="1" si="180"/>
        <v>2</v>
      </c>
      <c r="BB255" s="48">
        <f t="shared" ca="1" si="180"/>
        <v>2</v>
      </c>
      <c r="BC255" s="48">
        <f t="shared" ca="1" si="180"/>
        <v>2</v>
      </c>
      <c r="BD255" s="48">
        <f t="shared" ca="1" si="181"/>
        <v>2</v>
      </c>
      <c r="BE255" s="48">
        <f t="shared" ca="1" si="181"/>
        <v>2</v>
      </c>
      <c r="BF255" s="48">
        <f t="shared" ca="1" si="181"/>
        <v>2</v>
      </c>
      <c r="BG255" s="48">
        <f t="shared" ca="1" si="181"/>
        <v>3</v>
      </c>
      <c r="BH255" s="48">
        <f t="shared" ca="1" si="181"/>
        <v>3</v>
      </c>
      <c r="BI255" s="48">
        <f t="shared" ca="1" si="181"/>
        <v>2</v>
      </c>
      <c r="BJ255" s="48">
        <f t="shared" ca="1" si="181"/>
        <v>2</v>
      </c>
      <c r="BK255" s="48">
        <f t="shared" ca="1" si="181"/>
        <v>3</v>
      </c>
      <c r="BL255" s="48">
        <f t="shared" ca="1" si="181"/>
        <v>3</v>
      </c>
      <c r="BM255" s="48">
        <f t="shared" ca="1" si="181"/>
        <v>3</v>
      </c>
      <c r="BN255" s="48">
        <f t="shared" ca="1" si="181"/>
        <v>2</v>
      </c>
      <c r="BO255" s="48">
        <f t="shared" ca="1" si="181"/>
        <v>3</v>
      </c>
    </row>
    <row r="256" spans="1:67" x14ac:dyDescent="0.25">
      <c r="A256" s="48">
        <v>255</v>
      </c>
      <c r="B256" s="48">
        <f t="shared" ca="1" si="139"/>
        <v>15</v>
      </c>
      <c r="C256" s="48">
        <f ca="1">SUM($P256:S256)</f>
        <v>9</v>
      </c>
      <c r="D256" s="48">
        <f t="shared" ca="1" si="140"/>
        <v>20</v>
      </c>
      <c r="E256" s="48">
        <f t="shared" ca="1" si="141"/>
        <v>30</v>
      </c>
      <c r="F256" s="48">
        <f t="shared" ca="1" si="142"/>
        <v>40</v>
      </c>
      <c r="G256" s="48">
        <f t="shared" ca="1" si="143"/>
        <v>49</v>
      </c>
      <c r="H256" s="48">
        <f t="shared" ca="1" si="144"/>
        <v>58</v>
      </c>
      <c r="I256" s="48">
        <f t="shared" ca="1" si="145"/>
        <v>68</v>
      </c>
      <c r="J256" s="48">
        <f t="shared" ca="1" si="146"/>
        <v>78</v>
      </c>
      <c r="K256" s="48">
        <f t="shared" ca="1" si="147"/>
        <v>89</v>
      </c>
      <c r="L256" s="48">
        <f t="shared" ca="1" si="148"/>
        <v>99</v>
      </c>
      <c r="M256" s="48">
        <f t="shared" ca="1" si="149"/>
        <v>111</v>
      </c>
      <c r="N256" s="48">
        <f t="shared" ca="1" si="150"/>
        <v>121</v>
      </c>
      <c r="O256" s="48">
        <f t="shared" ca="1" si="151"/>
        <v>132</v>
      </c>
      <c r="P256" s="48">
        <f t="shared" ca="1" si="177"/>
        <v>2</v>
      </c>
      <c r="Q256" s="48">
        <f t="shared" ca="1" si="177"/>
        <v>2</v>
      </c>
      <c r="R256" s="48">
        <f t="shared" ca="1" si="177"/>
        <v>2</v>
      </c>
      <c r="S256" s="48">
        <f t="shared" ca="1" si="177"/>
        <v>3</v>
      </c>
      <c r="T256" s="48">
        <f t="shared" ca="1" si="177"/>
        <v>3</v>
      </c>
      <c r="U256" s="48">
        <f t="shared" ca="1" si="177"/>
        <v>3</v>
      </c>
      <c r="V256" s="48">
        <f t="shared" ca="1" si="177"/>
        <v>2</v>
      </c>
      <c r="W256" s="48">
        <f t="shared" ca="1" si="177"/>
        <v>3</v>
      </c>
      <c r="X256" s="48">
        <f t="shared" ca="1" si="177"/>
        <v>3</v>
      </c>
      <c r="Y256" s="48">
        <f t="shared" ca="1" si="177"/>
        <v>3</v>
      </c>
      <c r="Z256" s="48">
        <f t="shared" ca="1" si="178"/>
        <v>2</v>
      </c>
      <c r="AA256" s="48">
        <f t="shared" ca="1" si="178"/>
        <v>2</v>
      </c>
      <c r="AB256" s="48">
        <f t="shared" ca="1" si="178"/>
        <v>3</v>
      </c>
      <c r="AC256" s="48">
        <f t="shared" ca="1" si="178"/>
        <v>2</v>
      </c>
      <c r="AD256" s="48">
        <f t="shared" ca="1" si="178"/>
        <v>3</v>
      </c>
      <c r="AE256" s="48">
        <f t="shared" ca="1" si="178"/>
        <v>2</v>
      </c>
      <c r="AF256" s="48">
        <f t="shared" ca="1" si="178"/>
        <v>2</v>
      </c>
      <c r="AG256" s="48">
        <f t="shared" ca="1" si="178"/>
        <v>3</v>
      </c>
      <c r="AH256" s="48">
        <f t="shared" ca="1" si="178"/>
        <v>2</v>
      </c>
      <c r="AI256" s="48">
        <f t="shared" ca="1" si="178"/>
        <v>2</v>
      </c>
      <c r="AJ256" s="48">
        <f t="shared" ca="1" si="179"/>
        <v>3</v>
      </c>
      <c r="AK256" s="48">
        <f t="shared" ca="1" si="179"/>
        <v>2</v>
      </c>
      <c r="AL256" s="48">
        <f t="shared" ca="1" si="179"/>
        <v>2</v>
      </c>
      <c r="AM256" s="48">
        <f t="shared" ca="1" si="179"/>
        <v>2</v>
      </c>
      <c r="AN256" s="48">
        <f t="shared" ca="1" si="179"/>
        <v>3</v>
      </c>
      <c r="AO256" s="48">
        <f t="shared" ca="1" si="179"/>
        <v>2</v>
      </c>
      <c r="AP256" s="48">
        <f t="shared" ca="1" si="179"/>
        <v>2</v>
      </c>
      <c r="AQ256" s="48">
        <f t="shared" ca="1" si="179"/>
        <v>3</v>
      </c>
      <c r="AR256" s="48">
        <f t="shared" ca="1" si="179"/>
        <v>2</v>
      </c>
      <c r="AS256" s="48">
        <f t="shared" ca="1" si="179"/>
        <v>3</v>
      </c>
      <c r="AT256" s="48">
        <f t="shared" ca="1" si="180"/>
        <v>3</v>
      </c>
      <c r="AU256" s="48">
        <f t="shared" ca="1" si="180"/>
        <v>2</v>
      </c>
      <c r="AV256" s="48">
        <f t="shared" ca="1" si="180"/>
        <v>2</v>
      </c>
      <c r="AW256" s="48">
        <f t="shared" ca="1" si="180"/>
        <v>3</v>
      </c>
      <c r="AX256" s="48">
        <f t="shared" ca="1" si="180"/>
        <v>3</v>
      </c>
      <c r="AY256" s="48">
        <f t="shared" ca="1" si="180"/>
        <v>3</v>
      </c>
      <c r="AZ256" s="48">
        <f t="shared" ca="1" si="180"/>
        <v>2</v>
      </c>
      <c r="BA256" s="48">
        <f t="shared" ca="1" si="180"/>
        <v>2</v>
      </c>
      <c r="BB256" s="48">
        <f t="shared" ca="1" si="180"/>
        <v>3</v>
      </c>
      <c r="BC256" s="48">
        <f t="shared" ca="1" si="180"/>
        <v>3</v>
      </c>
      <c r="BD256" s="48">
        <f t="shared" ca="1" si="181"/>
        <v>3</v>
      </c>
      <c r="BE256" s="48">
        <f t="shared" ca="1" si="181"/>
        <v>3</v>
      </c>
      <c r="BF256" s="48">
        <f t="shared" ca="1" si="181"/>
        <v>3</v>
      </c>
      <c r="BG256" s="48">
        <f t="shared" ca="1" si="181"/>
        <v>3</v>
      </c>
      <c r="BH256" s="48">
        <f t="shared" ca="1" si="181"/>
        <v>3</v>
      </c>
      <c r="BI256" s="48">
        <f t="shared" ca="1" si="181"/>
        <v>2</v>
      </c>
      <c r="BJ256" s="48">
        <f t="shared" ca="1" si="181"/>
        <v>2</v>
      </c>
      <c r="BK256" s="48">
        <f t="shared" ca="1" si="181"/>
        <v>3</v>
      </c>
      <c r="BL256" s="48">
        <f t="shared" ca="1" si="181"/>
        <v>3</v>
      </c>
      <c r="BM256" s="48">
        <f t="shared" ca="1" si="181"/>
        <v>3</v>
      </c>
      <c r="BN256" s="48">
        <f t="shared" ca="1" si="181"/>
        <v>3</v>
      </c>
      <c r="BO256" s="48">
        <f t="shared" ca="1" si="181"/>
        <v>2</v>
      </c>
    </row>
    <row r="257" spans="1:67" x14ac:dyDescent="0.25">
      <c r="A257" s="48">
        <v>256</v>
      </c>
      <c r="B257" s="48">
        <f t="shared" ca="1" si="139"/>
        <v>14</v>
      </c>
      <c r="C257" s="48">
        <f ca="1">SUM($P257:S257)</f>
        <v>9</v>
      </c>
      <c r="D257" s="48">
        <f t="shared" ca="1" si="140"/>
        <v>18</v>
      </c>
      <c r="E257" s="48">
        <f t="shared" ca="1" si="141"/>
        <v>27</v>
      </c>
      <c r="F257" s="48">
        <f t="shared" ca="1" si="142"/>
        <v>37</v>
      </c>
      <c r="G257" s="48">
        <f t="shared" ca="1" si="143"/>
        <v>46</v>
      </c>
      <c r="H257" s="48">
        <f t="shared" ca="1" si="144"/>
        <v>55</v>
      </c>
      <c r="I257" s="48">
        <f t="shared" ca="1" si="145"/>
        <v>64</v>
      </c>
      <c r="J257" s="48">
        <f t="shared" ca="1" si="146"/>
        <v>76</v>
      </c>
      <c r="K257" s="48">
        <f t="shared" ca="1" si="147"/>
        <v>86</v>
      </c>
      <c r="L257" s="48">
        <f t="shared" ca="1" si="148"/>
        <v>97</v>
      </c>
      <c r="M257" s="48">
        <f t="shared" ca="1" si="149"/>
        <v>107</v>
      </c>
      <c r="N257" s="48">
        <f t="shared" ca="1" si="150"/>
        <v>116</v>
      </c>
      <c r="O257" s="48">
        <f t="shared" ca="1" si="151"/>
        <v>126</v>
      </c>
      <c r="P257" s="48">
        <f t="shared" ca="1" si="177"/>
        <v>2</v>
      </c>
      <c r="Q257" s="48">
        <f t="shared" ca="1" si="177"/>
        <v>2</v>
      </c>
      <c r="R257" s="48">
        <f t="shared" ca="1" si="177"/>
        <v>3</v>
      </c>
      <c r="S257" s="48">
        <f t="shared" ca="1" si="177"/>
        <v>2</v>
      </c>
      <c r="T257" s="48">
        <f t="shared" ca="1" si="177"/>
        <v>3</v>
      </c>
      <c r="U257" s="48">
        <f t="shared" ca="1" si="177"/>
        <v>2</v>
      </c>
      <c r="V257" s="48">
        <f t="shared" ca="1" si="177"/>
        <v>2</v>
      </c>
      <c r="W257" s="48">
        <f t="shared" ca="1" si="177"/>
        <v>2</v>
      </c>
      <c r="X257" s="48">
        <f t="shared" ca="1" si="177"/>
        <v>2</v>
      </c>
      <c r="Y257" s="48">
        <f t="shared" ca="1" si="177"/>
        <v>2</v>
      </c>
      <c r="Z257" s="48">
        <f t="shared" ca="1" si="178"/>
        <v>3</v>
      </c>
      <c r="AA257" s="48">
        <f t="shared" ca="1" si="178"/>
        <v>2</v>
      </c>
      <c r="AB257" s="48">
        <f t="shared" ca="1" si="178"/>
        <v>2</v>
      </c>
      <c r="AC257" s="48">
        <f t="shared" ca="1" si="178"/>
        <v>3</v>
      </c>
      <c r="AD257" s="48">
        <f t="shared" ca="1" si="178"/>
        <v>2</v>
      </c>
      <c r="AE257" s="48">
        <f t="shared" ca="1" si="178"/>
        <v>3</v>
      </c>
      <c r="AF257" s="48">
        <f t="shared" ca="1" si="178"/>
        <v>2</v>
      </c>
      <c r="AG257" s="48">
        <f t="shared" ca="1" si="178"/>
        <v>2</v>
      </c>
      <c r="AH257" s="48">
        <f t="shared" ca="1" si="178"/>
        <v>2</v>
      </c>
      <c r="AI257" s="48">
        <f t="shared" ca="1" si="178"/>
        <v>3</v>
      </c>
      <c r="AJ257" s="48">
        <f t="shared" ca="1" si="179"/>
        <v>2</v>
      </c>
      <c r="AK257" s="48">
        <f t="shared" ca="1" si="179"/>
        <v>3</v>
      </c>
      <c r="AL257" s="48">
        <f t="shared" ca="1" si="179"/>
        <v>2</v>
      </c>
      <c r="AM257" s="48">
        <f t="shared" ca="1" si="179"/>
        <v>2</v>
      </c>
      <c r="AN257" s="48">
        <f t="shared" ca="1" si="179"/>
        <v>2</v>
      </c>
      <c r="AO257" s="48">
        <f t="shared" ca="1" si="179"/>
        <v>2</v>
      </c>
      <c r="AP257" s="48">
        <f t="shared" ca="1" si="179"/>
        <v>2</v>
      </c>
      <c r="AQ257" s="48">
        <f t="shared" ca="1" si="179"/>
        <v>3</v>
      </c>
      <c r="AR257" s="48">
        <f t="shared" ca="1" si="179"/>
        <v>3</v>
      </c>
      <c r="AS257" s="48">
        <f t="shared" ca="1" si="179"/>
        <v>3</v>
      </c>
      <c r="AT257" s="48">
        <f t="shared" ca="1" si="180"/>
        <v>3</v>
      </c>
      <c r="AU257" s="48">
        <f t="shared" ca="1" si="180"/>
        <v>3</v>
      </c>
      <c r="AV257" s="48">
        <f t="shared" ca="1" si="180"/>
        <v>2</v>
      </c>
      <c r="AW257" s="48">
        <f t="shared" ca="1" si="180"/>
        <v>3</v>
      </c>
      <c r="AX257" s="48">
        <f t="shared" ca="1" si="180"/>
        <v>2</v>
      </c>
      <c r="AY257" s="48">
        <f t="shared" ca="1" si="180"/>
        <v>3</v>
      </c>
      <c r="AZ257" s="48">
        <f t="shared" ca="1" si="180"/>
        <v>3</v>
      </c>
      <c r="BA257" s="48">
        <f t="shared" ca="1" si="180"/>
        <v>3</v>
      </c>
      <c r="BB257" s="48">
        <f t="shared" ca="1" si="180"/>
        <v>3</v>
      </c>
      <c r="BC257" s="48">
        <f t="shared" ca="1" si="180"/>
        <v>2</v>
      </c>
      <c r="BD257" s="48">
        <f t="shared" ca="1" si="181"/>
        <v>2</v>
      </c>
      <c r="BE257" s="48">
        <f t="shared" ca="1" si="181"/>
        <v>3</v>
      </c>
      <c r="BF257" s="48">
        <f t="shared" ca="1" si="181"/>
        <v>3</v>
      </c>
      <c r="BG257" s="48">
        <f t="shared" ca="1" si="181"/>
        <v>2</v>
      </c>
      <c r="BH257" s="48">
        <f t="shared" ca="1" si="181"/>
        <v>3</v>
      </c>
      <c r="BI257" s="48">
        <f t="shared" ca="1" si="181"/>
        <v>2</v>
      </c>
      <c r="BJ257" s="48">
        <f t="shared" ca="1" si="181"/>
        <v>2</v>
      </c>
      <c r="BK257" s="48">
        <f t="shared" ca="1" si="181"/>
        <v>2</v>
      </c>
      <c r="BL257" s="48">
        <f t="shared" ca="1" si="181"/>
        <v>2</v>
      </c>
      <c r="BM257" s="48">
        <f t="shared" ca="1" si="181"/>
        <v>3</v>
      </c>
      <c r="BN257" s="48">
        <f t="shared" ca="1" si="181"/>
        <v>2</v>
      </c>
      <c r="BO257" s="48">
        <f t="shared" ca="1" si="181"/>
        <v>3</v>
      </c>
    </row>
    <row r="258" spans="1:67" x14ac:dyDescent="0.25">
      <c r="A258" s="48">
        <v>257</v>
      </c>
      <c r="B258" s="48">
        <f t="shared" ref="B258:B321" ca="1" si="182">SUMIF(P$1:BO$1,"&lt;=" &amp; WeeksToForecast,P258:BO258)</f>
        <v>16</v>
      </c>
      <c r="C258" s="48">
        <f ca="1">SUM($P258:S258)</f>
        <v>11</v>
      </c>
      <c r="D258" s="48">
        <f t="shared" ca="1" si="140"/>
        <v>20</v>
      </c>
      <c r="E258" s="48">
        <f t="shared" ca="1" si="141"/>
        <v>31</v>
      </c>
      <c r="F258" s="48">
        <f t="shared" ca="1" si="142"/>
        <v>41</v>
      </c>
      <c r="G258" s="48">
        <f t="shared" ca="1" si="143"/>
        <v>50</v>
      </c>
      <c r="H258" s="48">
        <f t="shared" ca="1" si="144"/>
        <v>58</v>
      </c>
      <c r="I258" s="48">
        <f t="shared" ca="1" si="145"/>
        <v>69</v>
      </c>
      <c r="J258" s="48">
        <f t="shared" ca="1" si="146"/>
        <v>79</v>
      </c>
      <c r="K258" s="48">
        <f t="shared" ca="1" si="147"/>
        <v>87</v>
      </c>
      <c r="L258" s="48">
        <f t="shared" ca="1" si="148"/>
        <v>98</v>
      </c>
      <c r="M258" s="48">
        <f t="shared" ca="1" si="149"/>
        <v>109</v>
      </c>
      <c r="N258" s="48">
        <f t="shared" ca="1" si="150"/>
        <v>119</v>
      </c>
      <c r="O258" s="48">
        <f t="shared" ca="1" si="151"/>
        <v>127</v>
      </c>
      <c r="P258" s="48">
        <f t="shared" ca="1" si="177"/>
        <v>2</v>
      </c>
      <c r="Q258" s="48">
        <f t="shared" ca="1" si="177"/>
        <v>3</v>
      </c>
      <c r="R258" s="48">
        <f t="shared" ca="1" si="177"/>
        <v>3</v>
      </c>
      <c r="S258" s="48">
        <f t="shared" ca="1" si="177"/>
        <v>3</v>
      </c>
      <c r="T258" s="48">
        <f t="shared" ca="1" si="177"/>
        <v>2</v>
      </c>
      <c r="U258" s="48">
        <f t="shared" ca="1" si="177"/>
        <v>3</v>
      </c>
      <c r="V258" s="48">
        <f t="shared" ca="1" si="177"/>
        <v>2</v>
      </c>
      <c r="W258" s="48">
        <f t="shared" ca="1" si="177"/>
        <v>2</v>
      </c>
      <c r="X258" s="48">
        <f t="shared" ca="1" si="177"/>
        <v>2</v>
      </c>
      <c r="Y258" s="48">
        <f t="shared" ca="1" si="177"/>
        <v>3</v>
      </c>
      <c r="Z258" s="48">
        <f t="shared" ca="1" si="178"/>
        <v>3</v>
      </c>
      <c r="AA258" s="48">
        <f t="shared" ca="1" si="178"/>
        <v>3</v>
      </c>
      <c r="AB258" s="48">
        <f t="shared" ca="1" si="178"/>
        <v>2</v>
      </c>
      <c r="AC258" s="48">
        <f t="shared" ca="1" si="178"/>
        <v>2</v>
      </c>
      <c r="AD258" s="48">
        <f t="shared" ca="1" si="178"/>
        <v>3</v>
      </c>
      <c r="AE258" s="48">
        <f t="shared" ca="1" si="178"/>
        <v>3</v>
      </c>
      <c r="AF258" s="48">
        <f t="shared" ca="1" si="178"/>
        <v>2</v>
      </c>
      <c r="AG258" s="48">
        <f t="shared" ca="1" si="178"/>
        <v>2</v>
      </c>
      <c r="AH258" s="48">
        <f t="shared" ca="1" si="178"/>
        <v>2</v>
      </c>
      <c r="AI258" s="48">
        <f t="shared" ca="1" si="178"/>
        <v>3</v>
      </c>
      <c r="AJ258" s="48">
        <f t="shared" ca="1" si="179"/>
        <v>2</v>
      </c>
      <c r="AK258" s="48">
        <f t="shared" ca="1" si="179"/>
        <v>2</v>
      </c>
      <c r="AL258" s="48">
        <f t="shared" ca="1" si="179"/>
        <v>2</v>
      </c>
      <c r="AM258" s="48">
        <f t="shared" ca="1" si="179"/>
        <v>2</v>
      </c>
      <c r="AN258" s="48">
        <f t="shared" ca="1" si="179"/>
        <v>3</v>
      </c>
      <c r="AO258" s="48">
        <f t="shared" ca="1" si="179"/>
        <v>3</v>
      </c>
      <c r="AP258" s="48">
        <f t="shared" ca="1" si="179"/>
        <v>3</v>
      </c>
      <c r="AQ258" s="48">
        <f t="shared" ca="1" si="179"/>
        <v>2</v>
      </c>
      <c r="AR258" s="48">
        <f t="shared" ca="1" si="179"/>
        <v>3</v>
      </c>
      <c r="AS258" s="48">
        <f t="shared" ca="1" si="179"/>
        <v>2</v>
      </c>
      <c r="AT258" s="48">
        <f t="shared" ca="1" si="180"/>
        <v>2</v>
      </c>
      <c r="AU258" s="48">
        <f t="shared" ca="1" si="180"/>
        <v>3</v>
      </c>
      <c r="AV258" s="48">
        <f t="shared" ca="1" si="180"/>
        <v>2</v>
      </c>
      <c r="AW258" s="48">
        <f t="shared" ca="1" si="180"/>
        <v>2</v>
      </c>
      <c r="AX258" s="48">
        <f t="shared" ca="1" si="180"/>
        <v>2</v>
      </c>
      <c r="AY258" s="48">
        <f t="shared" ca="1" si="180"/>
        <v>2</v>
      </c>
      <c r="AZ258" s="48">
        <f t="shared" ca="1" si="180"/>
        <v>2</v>
      </c>
      <c r="BA258" s="48">
        <f t="shared" ca="1" si="180"/>
        <v>3</v>
      </c>
      <c r="BB258" s="48">
        <f t="shared" ca="1" si="180"/>
        <v>3</v>
      </c>
      <c r="BC258" s="48">
        <f t="shared" ca="1" si="180"/>
        <v>3</v>
      </c>
      <c r="BD258" s="48">
        <f t="shared" ca="1" si="181"/>
        <v>3</v>
      </c>
      <c r="BE258" s="48">
        <f t="shared" ca="1" si="181"/>
        <v>3</v>
      </c>
      <c r="BF258" s="48">
        <f t="shared" ca="1" si="181"/>
        <v>3</v>
      </c>
      <c r="BG258" s="48">
        <f t="shared" ca="1" si="181"/>
        <v>2</v>
      </c>
      <c r="BH258" s="48">
        <f t="shared" ca="1" si="181"/>
        <v>3</v>
      </c>
      <c r="BI258" s="48">
        <f t="shared" ca="1" si="181"/>
        <v>3</v>
      </c>
      <c r="BJ258" s="48">
        <f t="shared" ca="1" si="181"/>
        <v>2</v>
      </c>
      <c r="BK258" s="48">
        <f t="shared" ca="1" si="181"/>
        <v>2</v>
      </c>
      <c r="BL258" s="48">
        <f t="shared" ca="1" si="181"/>
        <v>2</v>
      </c>
      <c r="BM258" s="48">
        <f t="shared" ca="1" si="181"/>
        <v>2</v>
      </c>
      <c r="BN258" s="48">
        <f t="shared" ca="1" si="181"/>
        <v>2</v>
      </c>
      <c r="BO258" s="48">
        <f t="shared" ca="1" si="181"/>
        <v>2</v>
      </c>
    </row>
    <row r="259" spans="1:67" x14ac:dyDescent="0.25">
      <c r="A259" s="48">
        <v>258</v>
      </c>
      <c r="B259" s="48">
        <f t="shared" ca="1" si="182"/>
        <v>14</v>
      </c>
      <c r="C259" s="48">
        <f ca="1">SUM($P259:S259)</f>
        <v>9</v>
      </c>
      <c r="D259" s="48">
        <f t="shared" ref="D259:D322" ca="1" si="183">SUM(P259:W259)</f>
        <v>19</v>
      </c>
      <c r="E259" s="48">
        <f t="shared" ref="E259:E322" ca="1" si="184">SUM(P259:AA259)</f>
        <v>28</v>
      </c>
      <c r="F259" s="48">
        <f t="shared" ref="F259:F322" ca="1" si="185">SUM(P259:AE259)</f>
        <v>38</v>
      </c>
      <c r="G259" s="48">
        <f t="shared" ref="G259:G322" ca="1" si="186">SUM(P259:AI259)</f>
        <v>49</v>
      </c>
      <c r="H259" s="48">
        <f t="shared" ref="H259:H322" ca="1" si="187">SUM(P259:AM259)</f>
        <v>58</v>
      </c>
      <c r="I259" s="48">
        <f t="shared" ref="I259:I322" ca="1" si="188">SUM(P259:AQ259)</f>
        <v>69</v>
      </c>
      <c r="J259" s="48">
        <f t="shared" ref="J259:J322" ca="1" si="189">SUM(P259:AU259)</f>
        <v>79</v>
      </c>
      <c r="K259" s="48">
        <f t="shared" ref="K259:K322" ca="1" si="190">SUM(P259:AY259)</f>
        <v>88</v>
      </c>
      <c r="L259" s="48">
        <f t="shared" ref="L259:L322" ca="1" si="191">SUM(P259:BC259)</f>
        <v>99</v>
      </c>
      <c r="M259" s="48">
        <f t="shared" ref="M259:M322" ca="1" si="192">SUM(P259:BG259)</f>
        <v>109</v>
      </c>
      <c r="N259" s="48">
        <f t="shared" ref="N259:N322" ca="1" si="193">SUM(P259:BK259)</f>
        <v>119</v>
      </c>
      <c r="O259" s="48">
        <f t="shared" ref="O259:O322" ca="1" si="194">SUM(P259:BO259)</f>
        <v>131</v>
      </c>
      <c r="P259" s="48">
        <f t="shared" ca="1" si="177"/>
        <v>2</v>
      </c>
      <c r="Q259" s="48">
        <f t="shared" ca="1" si="177"/>
        <v>3</v>
      </c>
      <c r="R259" s="48">
        <f t="shared" ca="1" si="177"/>
        <v>2</v>
      </c>
      <c r="S259" s="48">
        <f t="shared" ca="1" si="177"/>
        <v>2</v>
      </c>
      <c r="T259" s="48">
        <f t="shared" ca="1" si="177"/>
        <v>3</v>
      </c>
      <c r="U259" s="48">
        <f t="shared" ca="1" si="177"/>
        <v>2</v>
      </c>
      <c r="V259" s="48">
        <f t="shared" ca="1" si="177"/>
        <v>3</v>
      </c>
      <c r="W259" s="48">
        <f t="shared" ca="1" si="177"/>
        <v>2</v>
      </c>
      <c r="X259" s="48">
        <f t="shared" ca="1" si="177"/>
        <v>3</v>
      </c>
      <c r="Y259" s="48">
        <f t="shared" ca="1" si="177"/>
        <v>2</v>
      </c>
      <c r="Z259" s="48">
        <f t="shared" ca="1" si="178"/>
        <v>2</v>
      </c>
      <c r="AA259" s="48">
        <f t="shared" ca="1" si="178"/>
        <v>2</v>
      </c>
      <c r="AB259" s="48">
        <f t="shared" ca="1" si="178"/>
        <v>2</v>
      </c>
      <c r="AC259" s="48">
        <f t="shared" ca="1" si="178"/>
        <v>3</v>
      </c>
      <c r="AD259" s="48">
        <f t="shared" ca="1" si="178"/>
        <v>3</v>
      </c>
      <c r="AE259" s="48">
        <f t="shared" ca="1" si="178"/>
        <v>2</v>
      </c>
      <c r="AF259" s="48">
        <f t="shared" ca="1" si="178"/>
        <v>3</v>
      </c>
      <c r="AG259" s="48">
        <f t="shared" ca="1" si="178"/>
        <v>2</v>
      </c>
      <c r="AH259" s="48">
        <f t="shared" ca="1" si="178"/>
        <v>3</v>
      </c>
      <c r="AI259" s="48">
        <f t="shared" ca="1" si="178"/>
        <v>3</v>
      </c>
      <c r="AJ259" s="48">
        <f t="shared" ca="1" si="179"/>
        <v>2</v>
      </c>
      <c r="AK259" s="48">
        <f t="shared" ca="1" si="179"/>
        <v>3</v>
      </c>
      <c r="AL259" s="48">
        <f t="shared" ca="1" si="179"/>
        <v>2</v>
      </c>
      <c r="AM259" s="48">
        <f t="shared" ca="1" si="179"/>
        <v>2</v>
      </c>
      <c r="AN259" s="48">
        <f t="shared" ca="1" si="179"/>
        <v>3</v>
      </c>
      <c r="AO259" s="48">
        <f t="shared" ca="1" si="179"/>
        <v>2</v>
      </c>
      <c r="AP259" s="48">
        <f t="shared" ca="1" si="179"/>
        <v>3</v>
      </c>
      <c r="AQ259" s="48">
        <f t="shared" ca="1" si="179"/>
        <v>3</v>
      </c>
      <c r="AR259" s="48">
        <f t="shared" ca="1" si="179"/>
        <v>3</v>
      </c>
      <c r="AS259" s="48">
        <f t="shared" ca="1" si="179"/>
        <v>2</v>
      </c>
      <c r="AT259" s="48">
        <f t="shared" ca="1" si="180"/>
        <v>3</v>
      </c>
      <c r="AU259" s="48">
        <f t="shared" ca="1" si="180"/>
        <v>2</v>
      </c>
      <c r="AV259" s="48">
        <f t="shared" ca="1" si="180"/>
        <v>2</v>
      </c>
      <c r="AW259" s="48">
        <f t="shared" ca="1" si="180"/>
        <v>3</v>
      </c>
      <c r="AX259" s="48">
        <f t="shared" ca="1" si="180"/>
        <v>2</v>
      </c>
      <c r="AY259" s="48">
        <f t="shared" ca="1" si="180"/>
        <v>2</v>
      </c>
      <c r="AZ259" s="48">
        <f t="shared" ca="1" si="180"/>
        <v>3</v>
      </c>
      <c r="BA259" s="48">
        <f t="shared" ca="1" si="180"/>
        <v>2</v>
      </c>
      <c r="BB259" s="48">
        <f t="shared" ca="1" si="180"/>
        <v>3</v>
      </c>
      <c r="BC259" s="48">
        <f t="shared" ca="1" si="180"/>
        <v>3</v>
      </c>
      <c r="BD259" s="48">
        <f t="shared" ca="1" si="181"/>
        <v>3</v>
      </c>
      <c r="BE259" s="48">
        <f t="shared" ca="1" si="181"/>
        <v>2</v>
      </c>
      <c r="BF259" s="48">
        <f t="shared" ca="1" si="181"/>
        <v>2</v>
      </c>
      <c r="BG259" s="48">
        <f t="shared" ca="1" si="181"/>
        <v>3</v>
      </c>
      <c r="BH259" s="48">
        <f t="shared" ca="1" si="181"/>
        <v>3</v>
      </c>
      <c r="BI259" s="48">
        <f t="shared" ca="1" si="181"/>
        <v>2</v>
      </c>
      <c r="BJ259" s="48">
        <f t="shared" ca="1" si="181"/>
        <v>2</v>
      </c>
      <c r="BK259" s="48">
        <f t="shared" ca="1" si="181"/>
        <v>3</v>
      </c>
      <c r="BL259" s="48">
        <f t="shared" ca="1" si="181"/>
        <v>3</v>
      </c>
      <c r="BM259" s="48">
        <f t="shared" ca="1" si="181"/>
        <v>3</v>
      </c>
      <c r="BN259" s="48">
        <f t="shared" ca="1" si="181"/>
        <v>3</v>
      </c>
      <c r="BO259" s="48">
        <f t="shared" ca="1" si="181"/>
        <v>3</v>
      </c>
    </row>
    <row r="260" spans="1:67" x14ac:dyDescent="0.25">
      <c r="A260" s="48">
        <v>259</v>
      </c>
      <c r="B260" s="48">
        <f t="shared" ca="1" si="182"/>
        <v>13</v>
      </c>
      <c r="C260" s="48">
        <f ca="1">SUM($P260:S260)</f>
        <v>8</v>
      </c>
      <c r="D260" s="48">
        <f t="shared" ca="1" si="183"/>
        <v>17</v>
      </c>
      <c r="E260" s="48">
        <f t="shared" ca="1" si="184"/>
        <v>27</v>
      </c>
      <c r="F260" s="48">
        <f t="shared" ca="1" si="185"/>
        <v>36</v>
      </c>
      <c r="G260" s="48">
        <f t="shared" ca="1" si="186"/>
        <v>46</v>
      </c>
      <c r="H260" s="48">
        <f t="shared" ca="1" si="187"/>
        <v>58</v>
      </c>
      <c r="I260" s="48">
        <f t="shared" ca="1" si="188"/>
        <v>68</v>
      </c>
      <c r="J260" s="48">
        <f t="shared" ca="1" si="189"/>
        <v>79</v>
      </c>
      <c r="K260" s="48">
        <f t="shared" ca="1" si="190"/>
        <v>88</v>
      </c>
      <c r="L260" s="48">
        <f t="shared" ca="1" si="191"/>
        <v>98</v>
      </c>
      <c r="M260" s="48">
        <f t="shared" ca="1" si="192"/>
        <v>109</v>
      </c>
      <c r="N260" s="48">
        <f t="shared" ca="1" si="193"/>
        <v>118</v>
      </c>
      <c r="O260" s="48">
        <f t="shared" ca="1" si="194"/>
        <v>128</v>
      </c>
      <c r="P260" s="48">
        <f t="shared" ca="1" si="177"/>
        <v>2</v>
      </c>
      <c r="Q260" s="48">
        <f t="shared" ca="1" si="177"/>
        <v>2</v>
      </c>
      <c r="R260" s="48">
        <f t="shared" ca="1" si="177"/>
        <v>2</v>
      </c>
      <c r="S260" s="48">
        <f t="shared" ca="1" si="177"/>
        <v>2</v>
      </c>
      <c r="T260" s="48">
        <f t="shared" ca="1" si="177"/>
        <v>3</v>
      </c>
      <c r="U260" s="48">
        <f t="shared" ca="1" si="177"/>
        <v>2</v>
      </c>
      <c r="V260" s="48">
        <f t="shared" ca="1" si="177"/>
        <v>2</v>
      </c>
      <c r="W260" s="48">
        <f t="shared" ca="1" si="177"/>
        <v>2</v>
      </c>
      <c r="X260" s="48">
        <f t="shared" ca="1" si="177"/>
        <v>2</v>
      </c>
      <c r="Y260" s="48">
        <f t="shared" ca="1" si="177"/>
        <v>2</v>
      </c>
      <c r="Z260" s="48">
        <f t="shared" ca="1" si="178"/>
        <v>3</v>
      </c>
      <c r="AA260" s="48">
        <f t="shared" ca="1" si="178"/>
        <v>3</v>
      </c>
      <c r="AB260" s="48">
        <f t="shared" ca="1" si="178"/>
        <v>3</v>
      </c>
      <c r="AC260" s="48">
        <f t="shared" ca="1" si="178"/>
        <v>2</v>
      </c>
      <c r="AD260" s="48">
        <f t="shared" ca="1" si="178"/>
        <v>2</v>
      </c>
      <c r="AE260" s="48">
        <f t="shared" ca="1" si="178"/>
        <v>2</v>
      </c>
      <c r="AF260" s="48">
        <f t="shared" ca="1" si="178"/>
        <v>2</v>
      </c>
      <c r="AG260" s="48">
        <f t="shared" ca="1" si="178"/>
        <v>2</v>
      </c>
      <c r="AH260" s="48">
        <f t="shared" ca="1" si="178"/>
        <v>3</v>
      </c>
      <c r="AI260" s="48">
        <f t="shared" ca="1" si="178"/>
        <v>3</v>
      </c>
      <c r="AJ260" s="48">
        <f t="shared" ca="1" si="179"/>
        <v>3</v>
      </c>
      <c r="AK260" s="48">
        <f t="shared" ca="1" si="179"/>
        <v>3</v>
      </c>
      <c r="AL260" s="48">
        <f t="shared" ca="1" si="179"/>
        <v>3</v>
      </c>
      <c r="AM260" s="48">
        <f t="shared" ca="1" si="179"/>
        <v>3</v>
      </c>
      <c r="AN260" s="48">
        <f t="shared" ca="1" si="179"/>
        <v>2</v>
      </c>
      <c r="AO260" s="48">
        <f t="shared" ca="1" si="179"/>
        <v>2</v>
      </c>
      <c r="AP260" s="48">
        <f t="shared" ca="1" si="179"/>
        <v>3</v>
      </c>
      <c r="AQ260" s="48">
        <f t="shared" ca="1" si="179"/>
        <v>3</v>
      </c>
      <c r="AR260" s="48">
        <f t="shared" ca="1" si="179"/>
        <v>3</v>
      </c>
      <c r="AS260" s="48">
        <f t="shared" ca="1" si="179"/>
        <v>2</v>
      </c>
      <c r="AT260" s="48">
        <f t="shared" ca="1" si="180"/>
        <v>3</v>
      </c>
      <c r="AU260" s="48">
        <f t="shared" ca="1" si="180"/>
        <v>3</v>
      </c>
      <c r="AV260" s="48">
        <f t="shared" ca="1" si="180"/>
        <v>3</v>
      </c>
      <c r="AW260" s="48">
        <f t="shared" ca="1" si="180"/>
        <v>2</v>
      </c>
      <c r="AX260" s="48">
        <f t="shared" ca="1" si="180"/>
        <v>2</v>
      </c>
      <c r="AY260" s="48">
        <f t="shared" ca="1" si="180"/>
        <v>2</v>
      </c>
      <c r="AZ260" s="48">
        <f t="shared" ca="1" si="180"/>
        <v>2</v>
      </c>
      <c r="BA260" s="48">
        <f t="shared" ca="1" si="180"/>
        <v>3</v>
      </c>
      <c r="BB260" s="48">
        <f t="shared" ca="1" si="180"/>
        <v>3</v>
      </c>
      <c r="BC260" s="48">
        <f t="shared" ca="1" si="180"/>
        <v>2</v>
      </c>
      <c r="BD260" s="48">
        <f t="shared" ca="1" si="181"/>
        <v>3</v>
      </c>
      <c r="BE260" s="48">
        <f t="shared" ca="1" si="181"/>
        <v>3</v>
      </c>
      <c r="BF260" s="48">
        <f t="shared" ca="1" si="181"/>
        <v>3</v>
      </c>
      <c r="BG260" s="48">
        <f t="shared" ca="1" si="181"/>
        <v>2</v>
      </c>
      <c r="BH260" s="48">
        <f t="shared" ca="1" si="181"/>
        <v>2</v>
      </c>
      <c r="BI260" s="48">
        <f t="shared" ca="1" si="181"/>
        <v>2</v>
      </c>
      <c r="BJ260" s="48">
        <f t="shared" ca="1" si="181"/>
        <v>2</v>
      </c>
      <c r="BK260" s="48">
        <f t="shared" ca="1" si="181"/>
        <v>3</v>
      </c>
      <c r="BL260" s="48">
        <f t="shared" ca="1" si="181"/>
        <v>3</v>
      </c>
      <c r="BM260" s="48">
        <f t="shared" ca="1" si="181"/>
        <v>3</v>
      </c>
      <c r="BN260" s="48">
        <f t="shared" ca="1" si="181"/>
        <v>2</v>
      </c>
      <c r="BO260" s="48">
        <f t="shared" ca="1" si="181"/>
        <v>2</v>
      </c>
    </row>
    <row r="261" spans="1:67" x14ac:dyDescent="0.25">
      <c r="A261" s="48">
        <v>260</v>
      </c>
      <c r="B261" s="48">
        <f t="shared" ca="1" si="182"/>
        <v>14</v>
      </c>
      <c r="C261" s="48">
        <f ca="1">SUM($P261:S261)</f>
        <v>10</v>
      </c>
      <c r="D261" s="48">
        <f t="shared" ca="1" si="183"/>
        <v>18</v>
      </c>
      <c r="E261" s="48">
        <f t="shared" ca="1" si="184"/>
        <v>28</v>
      </c>
      <c r="F261" s="48">
        <f t="shared" ca="1" si="185"/>
        <v>37</v>
      </c>
      <c r="G261" s="48">
        <f t="shared" ca="1" si="186"/>
        <v>46</v>
      </c>
      <c r="H261" s="48">
        <f t="shared" ca="1" si="187"/>
        <v>55</v>
      </c>
      <c r="I261" s="48">
        <f t="shared" ca="1" si="188"/>
        <v>66</v>
      </c>
      <c r="J261" s="48">
        <f t="shared" ca="1" si="189"/>
        <v>78</v>
      </c>
      <c r="K261" s="48">
        <f t="shared" ca="1" si="190"/>
        <v>88</v>
      </c>
      <c r="L261" s="48">
        <f t="shared" ca="1" si="191"/>
        <v>99</v>
      </c>
      <c r="M261" s="48">
        <f t="shared" ca="1" si="192"/>
        <v>108</v>
      </c>
      <c r="N261" s="48">
        <f t="shared" ca="1" si="193"/>
        <v>118</v>
      </c>
      <c r="O261" s="48">
        <f t="shared" ca="1" si="194"/>
        <v>128</v>
      </c>
      <c r="P261" s="48">
        <f t="shared" ca="1" si="177"/>
        <v>3</v>
      </c>
      <c r="Q261" s="48">
        <f t="shared" ca="1" si="177"/>
        <v>2</v>
      </c>
      <c r="R261" s="48">
        <f t="shared" ca="1" si="177"/>
        <v>3</v>
      </c>
      <c r="S261" s="48">
        <f t="shared" ca="1" si="177"/>
        <v>2</v>
      </c>
      <c r="T261" s="48">
        <f t="shared" ca="1" si="177"/>
        <v>2</v>
      </c>
      <c r="U261" s="48">
        <f t="shared" ca="1" si="177"/>
        <v>2</v>
      </c>
      <c r="V261" s="48">
        <f t="shared" ca="1" si="177"/>
        <v>2</v>
      </c>
      <c r="W261" s="48">
        <f t="shared" ca="1" si="177"/>
        <v>2</v>
      </c>
      <c r="X261" s="48">
        <f t="shared" ca="1" si="177"/>
        <v>3</v>
      </c>
      <c r="Y261" s="48">
        <f t="shared" ca="1" si="177"/>
        <v>2</v>
      </c>
      <c r="Z261" s="48">
        <f t="shared" ca="1" si="178"/>
        <v>3</v>
      </c>
      <c r="AA261" s="48">
        <f t="shared" ca="1" si="178"/>
        <v>2</v>
      </c>
      <c r="AB261" s="48">
        <f t="shared" ca="1" si="178"/>
        <v>2</v>
      </c>
      <c r="AC261" s="48">
        <f t="shared" ca="1" si="178"/>
        <v>3</v>
      </c>
      <c r="AD261" s="48">
        <f t="shared" ca="1" si="178"/>
        <v>2</v>
      </c>
      <c r="AE261" s="48">
        <f t="shared" ca="1" si="178"/>
        <v>2</v>
      </c>
      <c r="AF261" s="48">
        <f t="shared" ca="1" si="178"/>
        <v>2</v>
      </c>
      <c r="AG261" s="48">
        <f t="shared" ca="1" si="178"/>
        <v>2</v>
      </c>
      <c r="AH261" s="48">
        <f t="shared" ca="1" si="178"/>
        <v>3</v>
      </c>
      <c r="AI261" s="48">
        <f t="shared" ca="1" si="178"/>
        <v>2</v>
      </c>
      <c r="AJ261" s="48">
        <f t="shared" ca="1" si="179"/>
        <v>3</v>
      </c>
      <c r="AK261" s="48">
        <f t="shared" ca="1" si="179"/>
        <v>2</v>
      </c>
      <c r="AL261" s="48">
        <f t="shared" ca="1" si="179"/>
        <v>2</v>
      </c>
      <c r="AM261" s="48">
        <f t="shared" ca="1" si="179"/>
        <v>2</v>
      </c>
      <c r="AN261" s="48">
        <f t="shared" ca="1" si="179"/>
        <v>3</v>
      </c>
      <c r="AO261" s="48">
        <f t="shared" ca="1" si="179"/>
        <v>3</v>
      </c>
      <c r="AP261" s="48">
        <f t="shared" ca="1" si="179"/>
        <v>3</v>
      </c>
      <c r="AQ261" s="48">
        <f t="shared" ca="1" si="179"/>
        <v>2</v>
      </c>
      <c r="AR261" s="48">
        <f t="shared" ca="1" si="179"/>
        <v>3</v>
      </c>
      <c r="AS261" s="48">
        <f t="shared" ca="1" si="179"/>
        <v>3</v>
      </c>
      <c r="AT261" s="48">
        <f t="shared" ca="1" si="180"/>
        <v>3</v>
      </c>
      <c r="AU261" s="48">
        <f t="shared" ca="1" si="180"/>
        <v>3</v>
      </c>
      <c r="AV261" s="48">
        <f t="shared" ca="1" si="180"/>
        <v>3</v>
      </c>
      <c r="AW261" s="48">
        <f t="shared" ca="1" si="180"/>
        <v>3</v>
      </c>
      <c r="AX261" s="48">
        <f t="shared" ca="1" si="180"/>
        <v>2</v>
      </c>
      <c r="AY261" s="48">
        <f t="shared" ca="1" si="180"/>
        <v>2</v>
      </c>
      <c r="AZ261" s="48">
        <f t="shared" ca="1" si="180"/>
        <v>2</v>
      </c>
      <c r="BA261" s="48">
        <f t="shared" ca="1" si="180"/>
        <v>3</v>
      </c>
      <c r="BB261" s="48">
        <f t="shared" ca="1" si="180"/>
        <v>3</v>
      </c>
      <c r="BC261" s="48">
        <f t="shared" ca="1" si="180"/>
        <v>3</v>
      </c>
      <c r="BD261" s="48">
        <f t="shared" ca="1" si="181"/>
        <v>2</v>
      </c>
      <c r="BE261" s="48">
        <f t="shared" ca="1" si="181"/>
        <v>2</v>
      </c>
      <c r="BF261" s="48">
        <f t="shared" ca="1" si="181"/>
        <v>3</v>
      </c>
      <c r="BG261" s="48">
        <f t="shared" ca="1" si="181"/>
        <v>2</v>
      </c>
      <c r="BH261" s="48">
        <f t="shared" ca="1" si="181"/>
        <v>3</v>
      </c>
      <c r="BI261" s="48">
        <f t="shared" ca="1" si="181"/>
        <v>3</v>
      </c>
      <c r="BJ261" s="48">
        <f t="shared" ca="1" si="181"/>
        <v>2</v>
      </c>
      <c r="BK261" s="48">
        <f t="shared" ca="1" si="181"/>
        <v>2</v>
      </c>
      <c r="BL261" s="48">
        <f t="shared" ca="1" si="181"/>
        <v>3</v>
      </c>
      <c r="BM261" s="48">
        <f t="shared" ca="1" si="181"/>
        <v>2</v>
      </c>
      <c r="BN261" s="48">
        <f t="shared" ca="1" si="181"/>
        <v>3</v>
      </c>
      <c r="BO261" s="48">
        <f t="shared" ca="1" si="181"/>
        <v>2</v>
      </c>
    </row>
    <row r="262" spans="1:67" x14ac:dyDescent="0.25">
      <c r="A262" s="48">
        <v>261</v>
      </c>
      <c r="B262" s="48">
        <f t="shared" ca="1" si="182"/>
        <v>17</v>
      </c>
      <c r="C262" s="48">
        <f ca="1">SUM($P262:S262)</f>
        <v>11</v>
      </c>
      <c r="D262" s="48">
        <f t="shared" ca="1" si="183"/>
        <v>23</v>
      </c>
      <c r="E262" s="48">
        <f t="shared" ca="1" si="184"/>
        <v>34</v>
      </c>
      <c r="F262" s="48">
        <f t="shared" ca="1" si="185"/>
        <v>44</v>
      </c>
      <c r="G262" s="48">
        <f t="shared" ca="1" si="186"/>
        <v>55</v>
      </c>
      <c r="H262" s="48">
        <f t="shared" ca="1" si="187"/>
        <v>65</v>
      </c>
      <c r="I262" s="48">
        <f t="shared" ca="1" si="188"/>
        <v>73</v>
      </c>
      <c r="J262" s="48">
        <f t="shared" ca="1" si="189"/>
        <v>84</v>
      </c>
      <c r="K262" s="48">
        <f t="shared" ca="1" si="190"/>
        <v>94</v>
      </c>
      <c r="L262" s="48">
        <f t="shared" ca="1" si="191"/>
        <v>105</v>
      </c>
      <c r="M262" s="48">
        <f t="shared" ca="1" si="192"/>
        <v>115</v>
      </c>
      <c r="N262" s="48">
        <f t="shared" ca="1" si="193"/>
        <v>125</v>
      </c>
      <c r="O262" s="48">
        <f t="shared" ca="1" si="194"/>
        <v>136</v>
      </c>
      <c r="P262" s="48">
        <f t="shared" ref="P262:Y271" ca="1" si="195">MAX(1,IF(SamplesOrEstimateFlag = "Data", INDEX(Samples,RANDBETWEEN(1, TotalCount), 0), RANDBETWEEN(ThroughputLowEstimate,ThroughputHighEstimate)) / RANDBETWEEN(StorySplitRateLowEstimate,StorySplitRateHighEstimate))</f>
        <v>3</v>
      </c>
      <c r="Q262" s="48">
        <f t="shared" ca="1" si="195"/>
        <v>3</v>
      </c>
      <c r="R262" s="48">
        <f t="shared" ca="1" si="195"/>
        <v>3</v>
      </c>
      <c r="S262" s="48">
        <f t="shared" ca="1" si="195"/>
        <v>2</v>
      </c>
      <c r="T262" s="48">
        <f t="shared" ca="1" si="195"/>
        <v>3</v>
      </c>
      <c r="U262" s="48">
        <f t="shared" ca="1" si="195"/>
        <v>3</v>
      </c>
      <c r="V262" s="48">
        <f t="shared" ca="1" si="195"/>
        <v>3</v>
      </c>
      <c r="W262" s="48">
        <f t="shared" ca="1" si="195"/>
        <v>3</v>
      </c>
      <c r="X262" s="48">
        <f t="shared" ca="1" si="195"/>
        <v>2</v>
      </c>
      <c r="Y262" s="48">
        <f t="shared" ca="1" si="195"/>
        <v>3</v>
      </c>
      <c r="Z262" s="48">
        <f t="shared" ref="Z262:AI271" ca="1" si="196">MAX(1,IF(SamplesOrEstimateFlag = "Data", INDEX(Samples,RANDBETWEEN(1, TotalCount), 0), RANDBETWEEN(ThroughputLowEstimate,ThroughputHighEstimate)) / RANDBETWEEN(StorySplitRateLowEstimate,StorySplitRateHighEstimate))</f>
        <v>3</v>
      </c>
      <c r="AA262" s="48">
        <f t="shared" ca="1" si="196"/>
        <v>3</v>
      </c>
      <c r="AB262" s="48">
        <f t="shared" ca="1" si="196"/>
        <v>2</v>
      </c>
      <c r="AC262" s="48">
        <f t="shared" ca="1" si="196"/>
        <v>2</v>
      </c>
      <c r="AD262" s="48">
        <f t="shared" ca="1" si="196"/>
        <v>3</v>
      </c>
      <c r="AE262" s="48">
        <f t="shared" ca="1" si="196"/>
        <v>3</v>
      </c>
      <c r="AF262" s="48">
        <f t="shared" ca="1" si="196"/>
        <v>3</v>
      </c>
      <c r="AG262" s="48">
        <f t="shared" ca="1" si="196"/>
        <v>3</v>
      </c>
      <c r="AH262" s="48">
        <f t="shared" ca="1" si="196"/>
        <v>2</v>
      </c>
      <c r="AI262" s="48">
        <f t="shared" ca="1" si="196"/>
        <v>3</v>
      </c>
      <c r="AJ262" s="48">
        <f t="shared" ref="AJ262:AS271" ca="1" si="197">MAX(1,IF(SamplesOrEstimateFlag = "Data", INDEX(Samples,RANDBETWEEN(1, TotalCount), 0), RANDBETWEEN(ThroughputLowEstimate,ThroughputHighEstimate)) / RANDBETWEEN(StorySplitRateLowEstimate,StorySplitRateHighEstimate))</f>
        <v>2</v>
      </c>
      <c r="AK262" s="48">
        <f t="shared" ca="1" si="197"/>
        <v>3</v>
      </c>
      <c r="AL262" s="48">
        <f t="shared" ca="1" si="197"/>
        <v>2</v>
      </c>
      <c r="AM262" s="48">
        <f t="shared" ca="1" si="197"/>
        <v>3</v>
      </c>
      <c r="AN262" s="48">
        <f t="shared" ca="1" si="197"/>
        <v>2</v>
      </c>
      <c r="AO262" s="48">
        <f t="shared" ca="1" si="197"/>
        <v>2</v>
      </c>
      <c r="AP262" s="48">
        <f t="shared" ca="1" si="197"/>
        <v>2</v>
      </c>
      <c r="AQ262" s="48">
        <f t="shared" ca="1" si="197"/>
        <v>2</v>
      </c>
      <c r="AR262" s="48">
        <f t="shared" ca="1" si="197"/>
        <v>3</v>
      </c>
      <c r="AS262" s="48">
        <f t="shared" ca="1" si="197"/>
        <v>3</v>
      </c>
      <c r="AT262" s="48">
        <f t="shared" ref="AT262:BC271" ca="1" si="198">MAX(1,IF(SamplesOrEstimateFlag = "Data", INDEX(Samples,RANDBETWEEN(1, TotalCount), 0), RANDBETWEEN(ThroughputLowEstimate,ThroughputHighEstimate)) / RANDBETWEEN(StorySplitRateLowEstimate,StorySplitRateHighEstimate))</f>
        <v>3</v>
      </c>
      <c r="AU262" s="48">
        <f t="shared" ca="1" si="198"/>
        <v>2</v>
      </c>
      <c r="AV262" s="48">
        <f t="shared" ca="1" si="198"/>
        <v>3</v>
      </c>
      <c r="AW262" s="48">
        <f t="shared" ca="1" si="198"/>
        <v>3</v>
      </c>
      <c r="AX262" s="48">
        <f t="shared" ca="1" si="198"/>
        <v>2</v>
      </c>
      <c r="AY262" s="48">
        <f t="shared" ca="1" si="198"/>
        <v>2</v>
      </c>
      <c r="AZ262" s="48">
        <f t="shared" ca="1" si="198"/>
        <v>2</v>
      </c>
      <c r="BA262" s="48">
        <f t="shared" ca="1" si="198"/>
        <v>3</v>
      </c>
      <c r="BB262" s="48">
        <f t="shared" ca="1" si="198"/>
        <v>3</v>
      </c>
      <c r="BC262" s="48">
        <f t="shared" ca="1" si="198"/>
        <v>3</v>
      </c>
      <c r="BD262" s="48">
        <f t="shared" ref="BD262:BO271" ca="1" si="199">MAX(1,IF(SamplesOrEstimateFlag = "Data", INDEX(Samples,RANDBETWEEN(1, TotalCount), 0), RANDBETWEEN(ThroughputLowEstimate,ThroughputHighEstimate)) / RANDBETWEEN(StorySplitRateLowEstimate,StorySplitRateHighEstimate))</f>
        <v>3</v>
      </c>
      <c r="BE262" s="48">
        <f t="shared" ca="1" si="199"/>
        <v>3</v>
      </c>
      <c r="BF262" s="48">
        <f t="shared" ca="1" si="199"/>
        <v>2</v>
      </c>
      <c r="BG262" s="48">
        <f t="shared" ca="1" si="199"/>
        <v>2</v>
      </c>
      <c r="BH262" s="48">
        <f t="shared" ca="1" si="199"/>
        <v>2</v>
      </c>
      <c r="BI262" s="48">
        <f t="shared" ca="1" si="199"/>
        <v>3</v>
      </c>
      <c r="BJ262" s="48">
        <f t="shared" ca="1" si="199"/>
        <v>2</v>
      </c>
      <c r="BK262" s="48">
        <f t="shared" ca="1" si="199"/>
        <v>3</v>
      </c>
      <c r="BL262" s="48">
        <f t="shared" ca="1" si="199"/>
        <v>2</v>
      </c>
      <c r="BM262" s="48">
        <f t="shared" ca="1" si="199"/>
        <v>3</v>
      </c>
      <c r="BN262" s="48">
        <f t="shared" ca="1" si="199"/>
        <v>3</v>
      </c>
      <c r="BO262" s="48">
        <f t="shared" ca="1" si="199"/>
        <v>3</v>
      </c>
    </row>
    <row r="263" spans="1:67" x14ac:dyDescent="0.25">
      <c r="A263" s="48">
        <v>262</v>
      </c>
      <c r="B263" s="48">
        <f t="shared" ca="1" si="182"/>
        <v>16</v>
      </c>
      <c r="C263" s="48">
        <f ca="1">SUM($P263:S263)</f>
        <v>11</v>
      </c>
      <c r="D263" s="48">
        <f t="shared" ca="1" si="183"/>
        <v>21</v>
      </c>
      <c r="E263" s="48">
        <f t="shared" ca="1" si="184"/>
        <v>29</v>
      </c>
      <c r="F263" s="48">
        <f t="shared" ca="1" si="185"/>
        <v>40</v>
      </c>
      <c r="G263" s="48">
        <f t="shared" ca="1" si="186"/>
        <v>49</v>
      </c>
      <c r="H263" s="48">
        <f t="shared" ca="1" si="187"/>
        <v>59</v>
      </c>
      <c r="I263" s="48">
        <f t="shared" ca="1" si="188"/>
        <v>68</v>
      </c>
      <c r="J263" s="48">
        <f t="shared" ca="1" si="189"/>
        <v>77</v>
      </c>
      <c r="K263" s="48">
        <f t="shared" ca="1" si="190"/>
        <v>86</v>
      </c>
      <c r="L263" s="48">
        <f t="shared" ca="1" si="191"/>
        <v>96</v>
      </c>
      <c r="M263" s="48">
        <f t="shared" ca="1" si="192"/>
        <v>107</v>
      </c>
      <c r="N263" s="48">
        <f t="shared" ca="1" si="193"/>
        <v>117</v>
      </c>
      <c r="O263" s="48">
        <f t="shared" ca="1" si="194"/>
        <v>125</v>
      </c>
      <c r="P263" s="48">
        <f t="shared" ca="1" si="195"/>
        <v>3</v>
      </c>
      <c r="Q263" s="48">
        <f t="shared" ca="1" si="195"/>
        <v>3</v>
      </c>
      <c r="R263" s="48">
        <f t="shared" ca="1" si="195"/>
        <v>3</v>
      </c>
      <c r="S263" s="48">
        <f t="shared" ca="1" si="195"/>
        <v>2</v>
      </c>
      <c r="T263" s="48">
        <f t="shared" ca="1" si="195"/>
        <v>3</v>
      </c>
      <c r="U263" s="48">
        <f t="shared" ca="1" si="195"/>
        <v>2</v>
      </c>
      <c r="V263" s="48">
        <f t="shared" ca="1" si="195"/>
        <v>2</v>
      </c>
      <c r="W263" s="48">
        <f t="shared" ca="1" si="195"/>
        <v>3</v>
      </c>
      <c r="X263" s="48">
        <f t="shared" ca="1" si="195"/>
        <v>2</v>
      </c>
      <c r="Y263" s="48">
        <f t="shared" ca="1" si="195"/>
        <v>2</v>
      </c>
      <c r="Z263" s="48">
        <f t="shared" ca="1" si="196"/>
        <v>2</v>
      </c>
      <c r="AA263" s="48">
        <f t="shared" ca="1" si="196"/>
        <v>2</v>
      </c>
      <c r="AB263" s="48">
        <f t="shared" ca="1" si="196"/>
        <v>3</v>
      </c>
      <c r="AC263" s="48">
        <f t="shared" ca="1" si="196"/>
        <v>3</v>
      </c>
      <c r="AD263" s="48">
        <f t="shared" ca="1" si="196"/>
        <v>2</v>
      </c>
      <c r="AE263" s="48">
        <f t="shared" ca="1" si="196"/>
        <v>3</v>
      </c>
      <c r="AF263" s="48">
        <f t="shared" ca="1" si="196"/>
        <v>2</v>
      </c>
      <c r="AG263" s="48">
        <f t="shared" ca="1" si="196"/>
        <v>2</v>
      </c>
      <c r="AH263" s="48">
        <f t="shared" ca="1" si="196"/>
        <v>2</v>
      </c>
      <c r="AI263" s="48">
        <f t="shared" ca="1" si="196"/>
        <v>3</v>
      </c>
      <c r="AJ263" s="48">
        <f t="shared" ca="1" si="197"/>
        <v>2</v>
      </c>
      <c r="AK263" s="48">
        <f t="shared" ca="1" si="197"/>
        <v>3</v>
      </c>
      <c r="AL263" s="48">
        <f t="shared" ca="1" si="197"/>
        <v>3</v>
      </c>
      <c r="AM263" s="48">
        <f t="shared" ca="1" si="197"/>
        <v>2</v>
      </c>
      <c r="AN263" s="48">
        <f t="shared" ca="1" si="197"/>
        <v>3</v>
      </c>
      <c r="AO263" s="48">
        <f t="shared" ca="1" si="197"/>
        <v>2</v>
      </c>
      <c r="AP263" s="48">
        <f t="shared" ca="1" si="197"/>
        <v>2</v>
      </c>
      <c r="AQ263" s="48">
        <f t="shared" ca="1" si="197"/>
        <v>2</v>
      </c>
      <c r="AR263" s="48">
        <f t="shared" ca="1" si="197"/>
        <v>3</v>
      </c>
      <c r="AS263" s="48">
        <f t="shared" ca="1" si="197"/>
        <v>2</v>
      </c>
      <c r="AT263" s="48">
        <f t="shared" ca="1" si="198"/>
        <v>2</v>
      </c>
      <c r="AU263" s="48">
        <f t="shared" ca="1" si="198"/>
        <v>2</v>
      </c>
      <c r="AV263" s="48">
        <f t="shared" ca="1" si="198"/>
        <v>2</v>
      </c>
      <c r="AW263" s="48">
        <f t="shared" ca="1" si="198"/>
        <v>2</v>
      </c>
      <c r="AX263" s="48">
        <f t="shared" ca="1" si="198"/>
        <v>2</v>
      </c>
      <c r="AY263" s="48">
        <f t="shared" ca="1" si="198"/>
        <v>3</v>
      </c>
      <c r="AZ263" s="48">
        <f t="shared" ca="1" si="198"/>
        <v>2</v>
      </c>
      <c r="BA263" s="48">
        <f t="shared" ca="1" si="198"/>
        <v>2</v>
      </c>
      <c r="BB263" s="48">
        <f t="shared" ca="1" si="198"/>
        <v>3</v>
      </c>
      <c r="BC263" s="48">
        <f t="shared" ca="1" si="198"/>
        <v>3</v>
      </c>
      <c r="BD263" s="48">
        <f t="shared" ca="1" si="199"/>
        <v>3</v>
      </c>
      <c r="BE263" s="48">
        <f t="shared" ca="1" si="199"/>
        <v>3</v>
      </c>
      <c r="BF263" s="48">
        <f t="shared" ca="1" si="199"/>
        <v>3</v>
      </c>
      <c r="BG263" s="48">
        <f t="shared" ca="1" si="199"/>
        <v>2</v>
      </c>
      <c r="BH263" s="48">
        <f t="shared" ca="1" si="199"/>
        <v>2</v>
      </c>
      <c r="BI263" s="48">
        <f t="shared" ca="1" si="199"/>
        <v>3</v>
      </c>
      <c r="BJ263" s="48">
        <f t="shared" ca="1" si="199"/>
        <v>3</v>
      </c>
      <c r="BK263" s="48">
        <f t="shared" ca="1" si="199"/>
        <v>2</v>
      </c>
      <c r="BL263" s="48">
        <f t="shared" ca="1" si="199"/>
        <v>2</v>
      </c>
      <c r="BM263" s="48">
        <f t="shared" ca="1" si="199"/>
        <v>2</v>
      </c>
      <c r="BN263" s="48">
        <f t="shared" ca="1" si="199"/>
        <v>2</v>
      </c>
      <c r="BO263" s="48">
        <f t="shared" ca="1" si="199"/>
        <v>2</v>
      </c>
    </row>
    <row r="264" spans="1:67" x14ac:dyDescent="0.25">
      <c r="A264" s="48">
        <v>263</v>
      </c>
      <c r="B264" s="48">
        <f t="shared" ca="1" si="182"/>
        <v>17</v>
      </c>
      <c r="C264" s="48">
        <f ca="1">SUM($P264:S264)</f>
        <v>11</v>
      </c>
      <c r="D264" s="48">
        <f t="shared" ca="1" si="183"/>
        <v>23</v>
      </c>
      <c r="E264" s="48">
        <f t="shared" ca="1" si="184"/>
        <v>32</v>
      </c>
      <c r="F264" s="48">
        <f t="shared" ca="1" si="185"/>
        <v>42</v>
      </c>
      <c r="G264" s="48">
        <f t="shared" ca="1" si="186"/>
        <v>52</v>
      </c>
      <c r="H264" s="48">
        <f t="shared" ca="1" si="187"/>
        <v>62</v>
      </c>
      <c r="I264" s="48">
        <f t="shared" ca="1" si="188"/>
        <v>72</v>
      </c>
      <c r="J264" s="48">
        <f t="shared" ca="1" si="189"/>
        <v>82</v>
      </c>
      <c r="K264" s="48">
        <f t="shared" ca="1" si="190"/>
        <v>92</v>
      </c>
      <c r="L264" s="48">
        <f t="shared" ca="1" si="191"/>
        <v>101</v>
      </c>
      <c r="M264" s="48">
        <f t="shared" ca="1" si="192"/>
        <v>111</v>
      </c>
      <c r="N264" s="48">
        <f t="shared" ca="1" si="193"/>
        <v>120</v>
      </c>
      <c r="O264" s="48">
        <f t="shared" ca="1" si="194"/>
        <v>130</v>
      </c>
      <c r="P264" s="48">
        <f t="shared" ca="1" si="195"/>
        <v>3</v>
      </c>
      <c r="Q264" s="48">
        <f t="shared" ca="1" si="195"/>
        <v>3</v>
      </c>
      <c r="R264" s="48">
        <f t="shared" ca="1" si="195"/>
        <v>3</v>
      </c>
      <c r="S264" s="48">
        <f t="shared" ca="1" si="195"/>
        <v>2</v>
      </c>
      <c r="T264" s="48">
        <f t="shared" ca="1" si="195"/>
        <v>3</v>
      </c>
      <c r="U264" s="48">
        <f t="shared" ca="1" si="195"/>
        <v>3</v>
      </c>
      <c r="V264" s="48">
        <f t="shared" ca="1" si="195"/>
        <v>3</v>
      </c>
      <c r="W264" s="48">
        <f t="shared" ca="1" si="195"/>
        <v>3</v>
      </c>
      <c r="X264" s="48">
        <f t="shared" ca="1" si="195"/>
        <v>2</v>
      </c>
      <c r="Y264" s="48">
        <f t="shared" ca="1" si="195"/>
        <v>3</v>
      </c>
      <c r="Z264" s="48">
        <f t="shared" ca="1" si="196"/>
        <v>2</v>
      </c>
      <c r="AA264" s="48">
        <f t="shared" ca="1" si="196"/>
        <v>2</v>
      </c>
      <c r="AB264" s="48">
        <f t="shared" ca="1" si="196"/>
        <v>3</v>
      </c>
      <c r="AC264" s="48">
        <f t="shared" ca="1" si="196"/>
        <v>3</v>
      </c>
      <c r="AD264" s="48">
        <f t="shared" ca="1" si="196"/>
        <v>2</v>
      </c>
      <c r="AE264" s="48">
        <f t="shared" ca="1" si="196"/>
        <v>2</v>
      </c>
      <c r="AF264" s="48">
        <f t="shared" ca="1" si="196"/>
        <v>2</v>
      </c>
      <c r="AG264" s="48">
        <f t="shared" ca="1" si="196"/>
        <v>3</v>
      </c>
      <c r="AH264" s="48">
        <f t="shared" ca="1" si="196"/>
        <v>3</v>
      </c>
      <c r="AI264" s="48">
        <f t="shared" ca="1" si="196"/>
        <v>2</v>
      </c>
      <c r="AJ264" s="48">
        <f t="shared" ca="1" si="197"/>
        <v>2</v>
      </c>
      <c r="AK264" s="48">
        <f t="shared" ca="1" si="197"/>
        <v>2</v>
      </c>
      <c r="AL264" s="48">
        <f t="shared" ca="1" si="197"/>
        <v>3</v>
      </c>
      <c r="AM264" s="48">
        <f t="shared" ca="1" si="197"/>
        <v>3</v>
      </c>
      <c r="AN264" s="48">
        <f t="shared" ca="1" si="197"/>
        <v>3</v>
      </c>
      <c r="AO264" s="48">
        <f t="shared" ca="1" si="197"/>
        <v>2</v>
      </c>
      <c r="AP264" s="48">
        <f t="shared" ca="1" si="197"/>
        <v>3</v>
      </c>
      <c r="AQ264" s="48">
        <f t="shared" ca="1" si="197"/>
        <v>2</v>
      </c>
      <c r="AR264" s="48">
        <f t="shared" ca="1" si="197"/>
        <v>3</v>
      </c>
      <c r="AS264" s="48">
        <f t="shared" ca="1" si="197"/>
        <v>2</v>
      </c>
      <c r="AT264" s="48">
        <f t="shared" ca="1" si="198"/>
        <v>2</v>
      </c>
      <c r="AU264" s="48">
        <f t="shared" ca="1" si="198"/>
        <v>3</v>
      </c>
      <c r="AV264" s="48">
        <f t="shared" ca="1" si="198"/>
        <v>3</v>
      </c>
      <c r="AW264" s="48">
        <f t="shared" ca="1" si="198"/>
        <v>2</v>
      </c>
      <c r="AX264" s="48">
        <f t="shared" ca="1" si="198"/>
        <v>2</v>
      </c>
      <c r="AY264" s="48">
        <f t="shared" ca="1" si="198"/>
        <v>3</v>
      </c>
      <c r="AZ264" s="48">
        <f t="shared" ca="1" si="198"/>
        <v>2</v>
      </c>
      <c r="BA264" s="48">
        <f t="shared" ca="1" si="198"/>
        <v>2</v>
      </c>
      <c r="BB264" s="48">
        <f t="shared" ca="1" si="198"/>
        <v>3</v>
      </c>
      <c r="BC264" s="48">
        <f t="shared" ca="1" si="198"/>
        <v>2</v>
      </c>
      <c r="BD264" s="48">
        <f t="shared" ca="1" si="199"/>
        <v>2</v>
      </c>
      <c r="BE264" s="48">
        <f t="shared" ca="1" si="199"/>
        <v>2</v>
      </c>
      <c r="BF264" s="48">
        <f t="shared" ca="1" si="199"/>
        <v>3</v>
      </c>
      <c r="BG264" s="48">
        <f t="shared" ca="1" si="199"/>
        <v>3</v>
      </c>
      <c r="BH264" s="48">
        <f t="shared" ca="1" si="199"/>
        <v>2</v>
      </c>
      <c r="BI264" s="48">
        <f t="shared" ca="1" si="199"/>
        <v>3</v>
      </c>
      <c r="BJ264" s="48">
        <f t="shared" ca="1" si="199"/>
        <v>2</v>
      </c>
      <c r="BK264" s="48">
        <f t="shared" ca="1" si="199"/>
        <v>2</v>
      </c>
      <c r="BL264" s="48">
        <f t="shared" ca="1" si="199"/>
        <v>3</v>
      </c>
      <c r="BM264" s="48">
        <f t="shared" ca="1" si="199"/>
        <v>3</v>
      </c>
      <c r="BN264" s="48">
        <f t="shared" ca="1" si="199"/>
        <v>2</v>
      </c>
      <c r="BO264" s="48">
        <f t="shared" ca="1" si="199"/>
        <v>2</v>
      </c>
    </row>
    <row r="265" spans="1:67" x14ac:dyDescent="0.25">
      <c r="A265" s="48">
        <v>264</v>
      </c>
      <c r="B265" s="48">
        <f t="shared" ca="1" si="182"/>
        <v>14</v>
      </c>
      <c r="C265" s="48">
        <f ca="1">SUM($P265:S265)</f>
        <v>8</v>
      </c>
      <c r="D265" s="48">
        <f t="shared" ca="1" si="183"/>
        <v>20</v>
      </c>
      <c r="E265" s="48">
        <f t="shared" ca="1" si="184"/>
        <v>30</v>
      </c>
      <c r="F265" s="48">
        <f t="shared" ca="1" si="185"/>
        <v>38</v>
      </c>
      <c r="G265" s="48">
        <f t="shared" ca="1" si="186"/>
        <v>47</v>
      </c>
      <c r="H265" s="48">
        <f t="shared" ca="1" si="187"/>
        <v>58</v>
      </c>
      <c r="I265" s="48">
        <f t="shared" ca="1" si="188"/>
        <v>68</v>
      </c>
      <c r="J265" s="48">
        <f t="shared" ca="1" si="189"/>
        <v>79</v>
      </c>
      <c r="K265" s="48">
        <f t="shared" ca="1" si="190"/>
        <v>87</v>
      </c>
      <c r="L265" s="48">
        <f t="shared" ca="1" si="191"/>
        <v>99</v>
      </c>
      <c r="M265" s="48">
        <f t="shared" ca="1" si="192"/>
        <v>109</v>
      </c>
      <c r="N265" s="48">
        <f t="shared" ca="1" si="193"/>
        <v>119</v>
      </c>
      <c r="O265" s="48">
        <f t="shared" ca="1" si="194"/>
        <v>128</v>
      </c>
      <c r="P265" s="48">
        <f t="shared" ca="1" si="195"/>
        <v>2</v>
      </c>
      <c r="Q265" s="48">
        <f t="shared" ca="1" si="195"/>
        <v>2</v>
      </c>
      <c r="R265" s="48">
        <f t="shared" ca="1" si="195"/>
        <v>2</v>
      </c>
      <c r="S265" s="48">
        <f t="shared" ca="1" si="195"/>
        <v>2</v>
      </c>
      <c r="T265" s="48">
        <f t="shared" ca="1" si="195"/>
        <v>3</v>
      </c>
      <c r="U265" s="48">
        <f t="shared" ca="1" si="195"/>
        <v>3</v>
      </c>
      <c r="V265" s="48">
        <f t="shared" ca="1" si="195"/>
        <v>3</v>
      </c>
      <c r="W265" s="48">
        <f t="shared" ca="1" si="195"/>
        <v>3</v>
      </c>
      <c r="X265" s="48">
        <f t="shared" ca="1" si="195"/>
        <v>3</v>
      </c>
      <c r="Y265" s="48">
        <f t="shared" ca="1" si="195"/>
        <v>3</v>
      </c>
      <c r="Z265" s="48">
        <f t="shared" ca="1" si="196"/>
        <v>2</v>
      </c>
      <c r="AA265" s="48">
        <f t="shared" ca="1" si="196"/>
        <v>2</v>
      </c>
      <c r="AB265" s="48">
        <f t="shared" ca="1" si="196"/>
        <v>2</v>
      </c>
      <c r="AC265" s="48">
        <f t="shared" ca="1" si="196"/>
        <v>2</v>
      </c>
      <c r="AD265" s="48">
        <f t="shared" ca="1" si="196"/>
        <v>2</v>
      </c>
      <c r="AE265" s="48">
        <f t="shared" ca="1" si="196"/>
        <v>2</v>
      </c>
      <c r="AF265" s="48">
        <f t="shared" ca="1" si="196"/>
        <v>3</v>
      </c>
      <c r="AG265" s="48">
        <f t="shared" ca="1" si="196"/>
        <v>2</v>
      </c>
      <c r="AH265" s="48">
        <f t="shared" ca="1" si="196"/>
        <v>2</v>
      </c>
      <c r="AI265" s="48">
        <f t="shared" ca="1" si="196"/>
        <v>2</v>
      </c>
      <c r="AJ265" s="48">
        <f t="shared" ca="1" si="197"/>
        <v>3</v>
      </c>
      <c r="AK265" s="48">
        <f t="shared" ca="1" si="197"/>
        <v>3</v>
      </c>
      <c r="AL265" s="48">
        <f t="shared" ca="1" si="197"/>
        <v>3</v>
      </c>
      <c r="AM265" s="48">
        <f t="shared" ca="1" si="197"/>
        <v>2</v>
      </c>
      <c r="AN265" s="48">
        <f t="shared" ca="1" si="197"/>
        <v>2</v>
      </c>
      <c r="AO265" s="48">
        <f t="shared" ca="1" si="197"/>
        <v>3</v>
      </c>
      <c r="AP265" s="48">
        <f t="shared" ca="1" si="197"/>
        <v>3</v>
      </c>
      <c r="AQ265" s="48">
        <f t="shared" ca="1" si="197"/>
        <v>2</v>
      </c>
      <c r="AR265" s="48">
        <f t="shared" ca="1" si="197"/>
        <v>3</v>
      </c>
      <c r="AS265" s="48">
        <f t="shared" ca="1" si="197"/>
        <v>3</v>
      </c>
      <c r="AT265" s="48">
        <f t="shared" ca="1" si="198"/>
        <v>3</v>
      </c>
      <c r="AU265" s="48">
        <f t="shared" ca="1" si="198"/>
        <v>2</v>
      </c>
      <c r="AV265" s="48">
        <f t="shared" ca="1" si="198"/>
        <v>2</v>
      </c>
      <c r="AW265" s="48">
        <f t="shared" ca="1" si="198"/>
        <v>2</v>
      </c>
      <c r="AX265" s="48">
        <f t="shared" ca="1" si="198"/>
        <v>2</v>
      </c>
      <c r="AY265" s="48">
        <f t="shared" ca="1" si="198"/>
        <v>2</v>
      </c>
      <c r="AZ265" s="48">
        <f t="shared" ca="1" si="198"/>
        <v>3</v>
      </c>
      <c r="BA265" s="48">
        <f t="shared" ca="1" si="198"/>
        <v>3</v>
      </c>
      <c r="BB265" s="48">
        <f t="shared" ca="1" si="198"/>
        <v>3</v>
      </c>
      <c r="BC265" s="48">
        <f t="shared" ca="1" si="198"/>
        <v>3</v>
      </c>
      <c r="BD265" s="48">
        <f t="shared" ca="1" si="199"/>
        <v>2</v>
      </c>
      <c r="BE265" s="48">
        <f t="shared" ca="1" si="199"/>
        <v>2</v>
      </c>
      <c r="BF265" s="48">
        <f t="shared" ca="1" si="199"/>
        <v>3</v>
      </c>
      <c r="BG265" s="48">
        <f t="shared" ca="1" si="199"/>
        <v>3</v>
      </c>
      <c r="BH265" s="48">
        <f t="shared" ca="1" si="199"/>
        <v>2</v>
      </c>
      <c r="BI265" s="48">
        <f t="shared" ca="1" si="199"/>
        <v>3</v>
      </c>
      <c r="BJ265" s="48">
        <f t="shared" ca="1" si="199"/>
        <v>2</v>
      </c>
      <c r="BK265" s="48">
        <f t="shared" ca="1" si="199"/>
        <v>3</v>
      </c>
      <c r="BL265" s="48">
        <f t="shared" ca="1" si="199"/>
        <v>2</v>
      </c>
      <c r="BM265" s="48">
        <f t="shared" ca="1" si="199"/>
        <v>2</v>
      </c>
      <c r="BN265" s="48">
        <f t="shared" ca="1" si="199"/>
        <v>3</v>
      </c>
      <c r="BO265" s="48">
        <f t="shared" ca="1" si="199"/>
        <v>2</v>
      </c>
    </row>
    <row r="266" spans="1:67" x14ac:dyDescent="0.25">
      <c r="A266" s="48">
        <v>265</v>
      </c>
      <c r="B266" s="48">
        <f t="shared" ca="1" si="182"/>
        <v>16</v>
      </c>
      <c r="C266" s="48">
        <f ca="1">SUM($P266:S266)</f>
        <v>11</v>
      </c>
      <c r="D266" s="48">
        <f t="shared" ca="1" si="183"/>
        <v>21</v>
      </c>
      <c r="E266" s="48">
        <f t="shared" ca="1" si="184"/>
        <v>32</v>
      </c>
      <c r="F266" s="48">
        <f t="shared" ca="1" si="185"/>
        <v>41</v>
      </c>
      <c r="G266" s="48">
        <f t="shared" ca="1" si="186"/>
        <v>52</v>
      </c>
      <c r="H266" s="48">
        <f t="shared" ca="1" si="187"/>
        <v>62</v>
      </c>
      <c r="I266" s="48">
        <f t="shared" ca="1" si="188"/>
        <v>71</v>
      </c>
      <c r="J266" s="48">
        <f t="shared" ca="1" si="189"/>
        <v>82</v>
      </c>
      <c r="K266" s="48">
        <f t="shared" ca="1" si="190"/>
        <v>92</v>
      </c>
      <c r="L266" s="48">
        <f t="shared" ca="1" si="191"/>
        <v>101</v>
      </c>
      <c r="M266" s="48">
        <f t="shared" ca="1" si="192"/>
        <v>112</v>
      </c>
      <c r="N266" s="48">
        <f t="shared" ca="1" si="193"/>
        <v>122</v>
      </c>
      <c r="O266" s="48">
        <f t="shared" ca="1" si="194"/>
        <v>132</v>
      </c>
      <c r="P266" s="48">
        <f t="shared" ca="1" si="195"/>
        <v>3</v>
      </c>
      <c r="Q266" s="48">
        <f t="shared" ca="1" si="195"/>
        <v>3</v>
      </c>
      <c r="R266" s="48">
        <f t="shared" ca="1" si="195"/>
        <v>2</v>
      </c>
      <c r="S266" s="48">
        <f t="shared" ca="1" si="195"/>
        <v>3</v>
      </c>
      <c r="T266" s="48">
        <f t="shared" ca="1" si="195"/>
        <v>3</v>
      </c>
      <c r="U266" s="48">
        <f t="shared" ca="1" si="195"/>
        <v>2</v>
      </c>
      <c r="V266" s="48">
        <f t="shared" ca="1" si="195"/>
        <v>2</v>
      </c>
      <c r="W266" s="48">
        <f t="shared" ca="1" si="195"/>
        <v>3</v>
      </c>
      <c r="X266" s="48">
        <f t="shared" ca="1" si="195"/>
        <v>3</v>
      </c>
      <c r="Y266" s="48">
        <f t="shared" ca="1" si="195"/>
        <v>2</v>
      </c>
      <c r="Z266" s="48">
        <f t="shared" ca="1" si="196"/>
        <v>3</v>
      </c>
      <c r="AA266" s="48">
        <f t="shared" ca="1" si="196"/>
        <v>3</v>
      </c>
      <c r="AB266" s="48">
        <f t="shared" ca="1" si="196"/>
        <v>2</v>
      </c>
      <c r="AC266" s="48">
        <f t="shared" ca="1" si="196"/>
        <v>2</v>
      </c>
      <c r="AD266" s="48">
        <f t="shared" ca="1" si="196"/>
        <v>3</v>
      </c>
      <c r="AE266" s="48">
        <f t="shared" ca="1" si="196"/>
        <v>2</v>
      </c>
      <c r="AF266" s="48">
        <f t="shared" ca="1" si="196"/>
        <v>3</v>
      </c>
      <c r="AG266" s="48">
        <f t="shared" ca="1" si="196"/>
        <v>3</v>
      </c>
      <c r="AH266" s="48">
        <f t="shared" ca="1" si="196"/>
        <v>2</v>
      </c>
      <c r="AI266" s="48">
        <f t="shared" ca="1" si="196"/>
        <v>3</v>
      </c>
      <c r="AJ266" s="48">
        <f t="shared" ca="1" si="197"/>
        <v>2</v>
      </c>
      <c r="AK266" s="48">
        <f t="shared" ca="1" si="197"/>
        <v>3</v>
      </c>
      <c r="AL266" s="48">
        <f t="shared" ca="1" si="197"/>
        <v>2</v>
      </c>
      <c r="AM266" s="48">
        <f t="shared" ca="1" si="197"/>
        <v>3</v>
      </c>
      <c r="AN266" s="48">
        <f t="shared" ca="1" si="197"/>
        <v>3</v>
      </c>
      <c r="AO266" s="48">
        <f t="shared" ca="1" si="197"/>
        <v>2</v>
      </c>
      <c r="AP266" s="48">
        <f t="shared" ca="1" si="197"/>
        <v>2</v>
      </c>
      <c r="AQ266" s="48">
        <f t="shared" ca="1" si="197"/>
        <v>2</v>
      </c>
      <c r="AR266" s="48">
        <f t="shared" ca="1" si="197"/>
        <v>3</v>
      </c>
      <c r="AS266" s="48">
        <f t="shared" ca="1" si="197"/>
        <v>3</v>
      </c>
      <c r="AT266" s="48">
        <f t="shared" ca="1" si="198"/>
        <v>2</v>
      </c>
      <c r="AU266" s="48">
        <f t="shared" ca="1" si="198"/>
        <v>3</v>
      </c>
      <c r="AV266" s="48">
        <f t="shared" ca="1" si="198"/>
        <v>3</v>
      </c>
      <c r="AW266" s="48">
        <f t="shared" ca="1" si="198"/>
        <v>2</v>
      </c>
      <c r="AX266" s="48">
        <f t="shared" ca="1" si="198"/>
        <v>2</v>
      </c>
      <c r="AY266" s="48">
        <f t="shared" ca="1" si="198"/>
        <v>3</v>
      </c>
      <c r="AZ266" s="48">
        <f t="shared" ca="1" si="198"/>
        <v>2</v>
      </c>
      <c r="BA266" s="48">
        <f t="shared" ca="1" si="198"/>
        <v>2</v>
      </c>
      <c r="BB266" s="48">
        <f t="shared" ca="1" si="198"/>
        <v>2</v>
      </c>
      <c r="BC266" s="48">
        <f t="shared" ca="1" si="198"/>
        <v>3</v>
      </c>
      <c r="BD266" s="48">
        <f t="shared" ca="1" si="199"/>
        <v>2</v>
      </c>
      <c r="BE266" s="48">
        <f t="shared" ca="1" si="199"/>
        <v>3</v>
      </c>
      <c r="BF266" s="48">
        <f t="shared" ca="1" si="199"/>
        <v>3</v>
      </c>
      <c r="BG266" s="48">
        <f t="shared" ca="1" si="199"/>
        <v>3</v>
      </c>
      <c r="BH266" s="48">
        <f t="shared" ca="1" si="199"/>
        <v>2</v>
      </c>
      <c r="BI266" s="48">
        <f t="shared" ca="1" si="199"/>
        <v>3</v>
      </c>
      <c r="BJ266" s="48">
        <f t="shared" ca="1" si="199"/>
        <v>2</v>
      </c>
      <c r="BK266" s="48">
        <f t="shared" ca="1" si="199"/>
        <v>3</v>
      </c>
      <c r="BL266" s="48">
        <f t="shared" ca="1" si="199"/>
        <v>3</v>
      </c>
      <c r="BM266" s="48">
        <f t="shared" ca="1" si="199"/>
        <v>2</v>
      </c>
      <c r="BN266" s="48">
        <f t="shared" ca="1" si="199"/>
        <v>2</v>
      </c>
      <c r="BO266" s="48">
        <f t="shared" ca="1" si="199"/>
        <v>3</v>
      </c>
    </row>
    <row r="267" spans="1:67" x14ac:dyDescent="0.25">
      <c r="A267" s="48">
        <v>266</v>
      </c>
      <c r="B267" s="48">
        <f t="shared" ca="1" si="182"/>
        <v>15</v>
      </c>
      <c r="C267" s="48">
        <f ca="1">SUM($P267:S267)</f>
        <v>9</v>
      </c>
      <c r="D267" s="48">
        <f t="shared" ca="1" si="183"/>
        <v>20</v>
      </c>
      <c r="E267" s="48">
        <f t="shared" ca="1" si="184"/>
        <v>30</v>
      </c>
      <c r="F267" s="48">
        <f t="shared" ca="1" si="185"/>
        <v>40</v>
      </c>
      <c r="G267" s="48">
        <f t="shared" ca="1" si="186"/>
        <v>50</v>
      </c>
      <c r="H267" s="48">
        <f t="shared" ca="1" si="187"/>
        <v>60</v>
      </c>
      <c r="I267" s="48">
        <f t="shared" ca="1" si="188"/>
        <v>71</v>
      </c>
      <c r="J267" s="48">
        <f t="shared" ca="1" si="189"/>
        <v>83</v>
      </c>
      <c r="K267" s="48">
        <f t="shared" ca="1" si="190"/>
        <v>94</v>
      </c>
      <c r="L267" s="48">
        <f t="shared" ca="1" si="191"/>
        <v>104</v>
      </c>
      <c r="M267" s="48">
        <f t="shared" ca="1" si="192"/>
        <v>114</v>
      </c>
      <c r="N267" s="48">
        <f t="shared" ca="1" si="193"/>
        <v>125</v>
      </c>
      <c r="O267" s="48">
        <f t="shared" ca="1" si="194"/>
        <v>136</v>
      </c>
      <c r="P267" s="48">
        <f t="shared" ca="1" si="195"/>
        <v>2</v>
      </c>
      <c r="Q267" s="48">
        <f t="shared" ca="1" si="195"/>
        <v>2</v>
      </c>
      <c r="R267" s="48">
        <f t="shared" ca="1" si="195"/>
        <v>2</v>
      </c>
      <c r="S267" s="48">
        <f t="shared" ca="1" si="195"/>
        <v>3</v>
      </c>
      <c r="T267" s="48">
        <f t="shared" ca="1" si="195"/>
        <v>3</v>
      </c>
      <c r="U267" s="48">
        <f t="shared" ca="1" si="195"/>
        <v>3</v>
      </c>
      <c r="V267" s="48">
        <f t="shared" ca="1" si="195"/>
        <v>3</v>
      </c>
      <c r="W267" s="48">
        <f t="shared" ca="1" si="195"/>
        <v>2</v>
      </c>
      <c r="X267" s="48">
        <f t="shared" ca="1" si="195"/>
        <v>2</v>
      </c>
      <c r="Y267" s="48">
        <f t="shared" ca="1" si="195"/>
        <v>3</v>
      </c>
      <c r="Z267" s="48">
        <f t="shared" ca="1" si="196"/>
        <v>2</v>
      </c>
      <c r="AA267" s="48">
        <f t="shared" ca="1" si="196"/>
        <v>3</v>
      </c>
      <c r="AB267" s="48">
        <f t="shared" ca="1" si="196"/>
        <v>3</v>
      </c>
      <c r="AC267" s="48">
        <f t="shared" ca="1" si="196"/>
        <v>2</v>
      </c>
      <c r="AD267" s="48">
        <f t="shared" ca="1" si="196"/>
        <v>3</v>
      </c>
      <c r="AE267" s="48">
        <f t="shared" ca="1" si="196"/>
        <v>2</v>
      </c>
      <c r="AF267" s="48">
        <f t="shared" ca="1" si="196"/>
        <v>2</v>
      </c>
      <c r="AG267" s="48">
        <f t="shared" ca="1" si="196"/>
        <v>3</v>
      </c>
      <c r="AH267" s="48">
        <f t="shared" ca="1" si="196"/>
        <v>2</v>
      </c>
      <c r="AI267" s="48">
        <f t="shared" ca="1" si="196"/>
        <v>3</v>
      </c>
      <c r="AJ267" s="48">
        <f t="shared" ca="1" si="197"/>
        <v>2</v>
      </c>
      <c r="AK267" s="48">
        <f t="shared" ca="1" si="197"/>
        <v>3</v>
      </c>
      <c r="AL267" s="48">
        <f t="shared" ca="1" si="197"/>
        <v>2</v>
      </c>
      <c r="AM267" s="48">
        <f t="shared" ca="1" si="197"/>
        <v>3</v>
      </c>
      <c r="AN267" s="48">
        <f t="shared" ca="1" si="197"/>
        <v>3</v>
      </c>
      <c r="AO267" s="48">
        <f t="shared" ca="1" si="197"/>
        <v>3</v>
      </c>
      <c r="AP267" s="48">
        <f t="shared" ca="1" si="197"/>
        <v>2</v>
      </c>
      <c r="AQ267" s="48">
        <f t="shared" ca="1" si="197"/>
        <v>3</v>
      </c>
      <c r="AR267" s="48">
        <f t="shared" ca="1" si="197"/>
        <v>3</v>
      </c>
      <c r="AS267" s="48">
        <f t="shared" ca="1" si="197"/>
        <v>3</v>
      </c>
      <c r="AT267" s="48">
        <f t="shared" ca="1" si="198"/>
        <v>3</v>
      </c>
      <c r="AU267" s="48">
        <f t="shared" ca="1" si="198"/>
        <v>3</v>
      </c>
      <c r="AV267" s="48">
        <f t="shared" ca="1" si="198"/>
        <v>3</v>
      </c>
      <c r="AW267" s="48">
        <f t="shared" ca="1" si="198"/>
        <v>3</v>
      </c>
      <c r="AX267" s="48">
        <f t="shared" ca="1" si="198"/>
        <v>2</v>
      </c>
      <c r="AY267" s="48">
        <f t="shared" ca="1" si="198"/>
        <v>3</v>
      </c>
      <c r="AZ267" s="48">
        <f t="shared" ca="1" si="198"/>
        <v>3</v>
      </c>
      <c r="BA267" s="48">
        <f t="shared" ca="1" si="198"/>
        <v>2</v>
      </c>
      <c r="BB267" s="48">
        <f t="shared" ca="1" si="198"/>
        <v>3</v>
      </c>
      <c r="BC267" s="48">
        <f t="shared" ca="1" si="198"/>
        <v>2</v>
      </c>
      <c r="BD267" s="48">
        <f t="shared" ca="1" si="199"/>
        <v>3</v>
      </c>
      <c r="BE267" s="48">
        <f t="shared" ca="1" si="199"/>
        <v>3</v>
      </c>
      <c r="BF267" s="48">
        <f t="shared" ca="1" si="199"/>
        <v>2</v>
      </c>
      <c r="BG267" s="48">
        <f t="shared" ca="1" si="199"/>
        <v>2</v>
      </c>
      <c r="BH267" s="48">
        <f t="shared" ca="1" si="199"/>
        <v>3</v>
      </c>
      <c r="BI267" s="48">
        <f t="shared" ca="1" si="199"/>
        <v>3</v>
      </c>
      <c r="BJ267" s="48">
        <f t="shared" ca="1" si="199"/>
        <v>2</v>
      </c>
      <c r="BK267" s="48">
        <f t="shared" ca="1" si="199"/>
        <v>3</v>
      </c>
      <c r="BL267" s="48">
        <f t="shared" ca="1" si="199"/>
        <v>2</v>
      </c>
      <c r="BM267" s="48">
        <f t="shared" ca="1" si="199"/>
        <v>3</v>
      </c>
      <c r="BN267" s="48">
        <f t="shared" ca="1" si="199"/>
        <v>3</v>
      </c>
      <c r="BO267" s="48">
        <f t="shared" ca="1" si="199"/>
        <v>3</v>
      </c>
    </row>
    <row r="268" spans="1:67" x14ac:dyDescent="0.25">
      <c r="A268" s="48">
        <v>267</v>
      </c>
      <c r="B268" s="48">
        <f t="shared" ca="1" si="182"/>
        <v>15</v>
      </c>
      <c r="C268" s="48">
        <f ca="1">SUM($P268:S268)</f>
        <v>10</v>
      </c>
      <c r="D268" s="48">
        <f t="shared" ca="1" si="183"/>
        <v>21</v>
      </c>
      <c r="E268" s="48">
        <f t="shared" ca="1" si="184"/>
        <v>31</v>
      </c>
      <c r="F268" s="48">
        <f t="shared" ca="1" si="185"/>
        <v>40</v>
      </c>
      <c r="G268" s="48">
        <f t="shared" ca="1" si="186"/>
        <v>51</v>
      </c>
      <c r="H268" s="48">
        <f t="shared" ca="1" si="187"/>
        <v>62</v>
      </c>
      <c r="I268" s="48">
        <f t="shared" ca="1" si="188"/>
        <v>71</v>
      </c>
      <c r="J268" s="48">
        <f t="shared" ca="1" si="189"/>
        <v>80</v>
      </c>
      <c r="K268" s="48">
        <f t="shared" ca="1" si="190"/>
        <v>89</v>
      </c>
      <c r="L268" s="48">
        <f t="shared" ca="1" si="191"/>
        <v>98</v>
      </c>
      <c r="M268" s="48">
        <f t="shared" ca="1" si="192"/>
        <v>109</v>
      </c>
      <c r="N268" s="48">
        <f t="shared" ca="1" si="193"/>
        <v>118</v>
      </c>
      <c r="O268" s="48">
        <f t="shared" ca="1" si="194"/>
        <v>127</v>
      </c>
      <c r="P268" s="48">
        <f t="shared" ca="1" si="195"/>
        <v>3</v>
      </c>
      <c r="Q268" s="48">
        <f t="shared" ca="1" si="195"/>
        <v>2</v>
      </c>
      <c r="R268" s="48">
        <f t="shared" ca="1" si="195"/>
        <v>2</v>
      </c>
      <c r="S268" s="48">
        <f t="shared" ca="1" si="195"/>
        <v>3</v>
      </c>
      <c r="T268" s="48">
        <f t="shared" ca="1" si="195"/>
        <v>3</v>
      </c>
      <c r="U268" s="48">
        <f t="shared" ca="1" si="195"/>
        <v>2</v>
      </c>
      <c r="V268" s="48">
        <f t="shared" ca="1" si="195"/>
        <v>3</v>
      </c>
      <c r="W268" s="48">
        <f t="shared" ca="1" si="195"/>
        <v>3</v>
      </c>
      <c r="X268" s="48">
        <f t="shared" ca="1" si="195"/>
        <v>2</v>
      </c>
      <c r="Y268" s="48">
        <f t="shared" ca="1" si="195"/>
        <v>3</v>
      </c>
      <c r="Z268" s="48">
        <f t="shared" ca="1" si="196"/>
        <v>3</v>
      </c>
      <c r="AA268" s="48">
        <f t="shared" ca="1" si="196"/>
        <v>2</v>
      </c>
      <c r="AB268" s="48">
        <f t="shared" ca="1" si="196"/>
        <v>3</v>
      </c>
      <c r="AC268" s="48">
        <f t="shared" ca="1" si="196"/>
        <v>2</v>
      </c>
      <c r="AD268" s="48">
        <f t="shared" ca="1" si="196"/>
        <v>2</v>
      </c>
      <c r="AE268" s="48">
        <f t="shared" ca="1" si="196"/>
        <v>2</v>
      </c>
      <c r="AF268" s="48">
        <f t="shared" ca="1" si="196"/>
        <v>2</v>
      </c>
      <c r="AG268" s="48">
        <f t="shared" ca="1" si="196"/>
        <v>3</v>
      </c>
      <c r="AH268" s="48">
        <f t="shared" ca="1" si="196"/>
        <v>3</v>
      </c>
      <c r="AI268" s="48">
        <f t="shared" ca="1" si="196"/>
        <v>3</v>
      </c>
      <c r="AJ268" s="48">
        <f t="shared" ca="1" si="197"/>
        <v>3</v>
      </c>
      <c r="AK268" s="48">
        <f t="shared" ca="1" si="197"/>
        <v>3</v>
      </c>
      <c r="AL268" s="48">
        <f t="shared" ca="1" si="197"/>
        <v>3</v>
      </c>
      <c r="AM268" s="48">
        <f t="shared" ca="1" si="197"/>
        <v>2</v>
      </c>
      <c r="AN268" s="48">
        <f t="shared" ca="1" si="197"/>
        <v>3</v>
      </c>
      <c r="AO268" s="48">
        <f t="shared" ca="1" si="197"/>
        <v>2</v>
      </c>
      <c r="AP268" s="48">
        <f t="shared" ca="1" si="197"/>
        <v>2</v>
      </c>
      <c r="AQ268" s="48">
        <f t="shared" ca="1" si="197"/>
        <v>2</v>
      </c>
      <c r="AR268" s="48">
        <f t="shared" ca="1" si="197"/>
        <v>3</v>
      </c>
      <c r="AS268" s="48">
        <f t="shared" ca="1" si="197"/>
        <v>2</v>
      </c>
      <c r="AT268" s="48">
        <f t="shared" ca="1" si="198"/>
        <v>2</v>
      </c>
      <c r="AU268" s="48">
        <f t="shared" ca="1" si="198"/>
        <v>2</v>
      </c>
      <c r="AV268" s="48">
        <f t="shared" ca="1" si="198"/>
        <v>2</v>
      </c>
      <c r="AW268" s="48">
        <f t="shared" ca="1" si="198"/>
        <v>2</v>
      </c>
      <c r="AX268" s="48">
        <f t="shared" ca="1" si="198"/>
        <v>3</v>
      </c>
      <c r="AY268" s="48">
        <f t="shared" ca="1" si="198"/>
        <v>2</v>
      </c>
      <c r="AZ268" s="48">
        <f t="shared" ca="1" si="198"/>
        <v>2</v>
      </c>
      <c r="BA268" s="48">
        <f t="shared" ca="1" si="198"/>
        <v>3</v>
      </c>
      <c r="BB268" s="48">
        <f t="shared" ca="1" si="198"/>
        <v>2</v>
      </c>
      <c r="BC268" s="48">
        <f t="shared" ca="1" si="198"/>
        <v>2</v>
      </c>
      <c r="BD268" s="48">
        <f t="shared" ca="1" si="199"/>
        <v>3</v>
      </c>
      <c r="BE268" s="48">
        <f t="shared" ca="1" si="199"/>
        <v>3</v>
      </c>
      <c r="BF268" s="48">
        <f t="shared" ca="1" si="199"/>
        <v>3</v>
      </c>
      <c r="BG268" s="48">
        <f t="shared" ca="1" si="199"/>
        <v>2</v>
      </c>
      <c r="BH268" s="48">
        <f t="shared" ca="1" si="199"/>
        <v>2</v>
      </c>
      <c r="BI268" s="48">
        <f t="shared" ca="1" si="199"/>
        <v>2</v>
      </c>
      <c r="BJ268" s="48">
        <f t="shared" ca="1" si="199"/>
        <v>3</v>
      </c>
      <c r="BK268" s="48">
        <f t="shared" ca="1" si="199"/>
        <v>2</v>
      </c>
      <c r="BL268" s="48">
        <f t="shared" ca="1" si="199"/>
        <v>3</v>
      </c>
      <c r="BM268" s="48">
        <f t="shared" ca="1" si="199"/>
        <v>2</v>
      </c>
      <c r="BN268" s="48">
        <f t="shared" ca="1" si="199"/>
        <v>2</v>
      </c>
      <c r="BO268" s="48">
        <f t="shared" ca="1" si="199"/>
        <v>2</v>
      </c>
    </row>
    <row r="269" spans="1:67" x14ac:dyDescent="0.25">
      <c r="A269" s="48">
        <v>268</v>
      </c>
      <c r="B269" s="48">
        <f t="shared" ca="1" si="182"/>
        <v>14</v>
      </c>
      <c r="C269" s="48">
        <f ca="1">SUM($P269:S269)</f>
        <v>10</v>
      </c>
      <c r="D269" s="48">
        <f t="shared" ca="1" si="183"/>
        <v>18</v>
      </c>
      <c r="E269" s="48">
        <f t="shared" ca="1" si="184"/>
        <v>27</v>
      </c>
      <c r="F269" s="48">
        <f t="shared" ca="1" si="185"/>
        <v>38</v>
      </c>
      <c r="G269" s="48">
        <f t="shared" ca="1" si="186"/>
        <v>47</v>
      </c>
      <c r="H269" s="48">
        <f t="shared" ca="1" si="187"/>
        <v>56</v>
      </c>
      <c r="I269" s="48">
        <f t="shared" ca="1" si="188"/>
        <v>67</v>
      </c>
      <c r="J269" s="48">
        <f t="shared" ca="1" si="189"/>
        <v>77</v>
      </c>
      <c r="K269" s="48">
        <f t="shared" ca="1" si="190"/>
        <v>87</v>
      </c>
      <c r="L269" s="48">
        <f t="shared" ca="1" si="191"/>
        <v>97</v>
      </c>
      <c r="M269" s="48">
        <f t="shared" ca="1" si="192"/>
        <v>108</v>
      </c>
      <c r="N269" s="48">
        <f t="shared" ca="1" si="193"/>
        <v>117</v>
      </c>
      <c r="O269" s="48">
        <f t="shared" ca="1" si="194"/>
        <v>129</v>
      </c>
      <c r="P269" s="48">
        <f t="shared" ca="1" si="195"/>
        <v>3</v>
      </c>
      <c r="Q269" s="48">
        <f t="shared" ca="1" si="195"/>
        <v>2</v>
      </c>
      <c r="R269" s="48">
        <f t="shared" ca="1" si="195"/>
        <v>3</v>
      </c>
      <c r="S269" s="48">
        <f t="shared" ca="1" si="195"/>
        <v>2</v>
      </c>
      <c r="T269" s="48">
        <f t="shared" ca="1" si="195"/>
        <v>2</v>
      </c>
      <c r="U269" s="48">
        <f t="shared" ca="1" si="195"/>
        <v>2</v>
      </c>
      <c r="V269" s="48">
        <f t="shared" ca="1" si="195"/>
        <v>2</v>
      </c>
      <c r="W269" s="48">
        <f t="shared" ca="1" si="195"/>
        <v>2</v>
      </c>
      <c r="X269" s="48">
        <f t="shared" ca="1" si="195"/>
        <v>2</v>
      </c>
      <c r="Y269" s="48">
        <f t="shared" ca="1" si="195"/>
        <v>3</v>
      </c>
      <c r="Z269" s="48">
        <f t="shared" ca="1" si="196"/>
        <v>2</v>
      </c>
      <c r="AA269" s="48">
        <f t="shared" ca="1" si="196"/>
        <v>2</v>
      </c>
      <c r="AB269" s="48">
        <f t="shared" ca="1" si="196"/>
        <v>2</v>
      </c>
      <c r="AC269" s="48">
        <f t="shared" ca="1" si="196"/>
        <v>3</v>
      </c>
      <c r="AD269" s="48">
        <f t="shared" ca="1" si="196"/>
        <v>3</v>
      </c>
      <c r="AE269" s="48">
        <f t="shared" ca="1" si="196"/>
        <v>3</v>
      </c>
      <c r="AF269" s="48">
        <f t="shared" ca="1" si="196"/>
        <v>2</v>
      </c>
      <c r="AG269" s="48">
        <f t="shared" ca="1" si="196"/>
        <v>2</v>
      </c>
      <c r="AH269" s="48">
        <f t="shared" ca="1" si="196"/>
        <v>2</v>
      </c>
      <c r="AI269" s="48">
        <f t="shared" ca="1" si="196"/>
        <v>3</v>
      </c>
      <c r="AJ269" s="48">
        <f t="shared" ca="1" si="197"/>
        <v>2</v>
      </c>
      <c r="AK269" s="48">
        <f t="shared" ca="1" si="197"/>
        <v>2</v>
      </c>
      <c r="AL269" s="48">
        <f t="shared" ca="1" si="197"/>
        <v>2</v>
      </c>
      <c r="AM269" s="48">
        <f t="shared" ca="1" si="197"/>
        <v>3</v>
      </c>
      <c r="AN269" s="48">
        <f t="shared" ca="1" si="197"/>
        <v>2</v>
      </c>
      <c r="AO269" s="48">
        <f t="shared" ca="1" si="197"/>
        <v>3</v>
      </c>
      <c r="AP269" s="48">
        <f t="shared" ca="1" si="197"/>
        <v>3</v>
      </c>
      <c r="AQ269" s="48">
        <f t="shared" ca="1" si="197"/>
        <v>3</v>
      </c>
      <c r="AR269" s="48">
        <f t="shared" ca="1" si="197"/>
        <v>2</v>
      </c>
      <c r="AS269" s="48">
        <f t="shared" ca="1" si="197"/>
        <v>3</v>
      </c>
      <c r="AT269" s="48">
        <f t="shared" ca="1" si="198"/>
        <v>2</v>
      </c>
      <c r="AU269" s="48">
        <f t="shared" ca="1" si="198"/>
        <v>3</v>
      </c>
      <c r="AV269" s="48">
        <f t="shared" ca="1" si="198"/>
        <v>2</v>
      </c>
      <c r="AW269" s="48">
        <f t="shared" ca="1" si="198"/>
        <v>3</v>
      </c>
      <c r="AX269" s="48">
        <f t="shared" ca="1" si="198"/>
        <v>2</v>
      </c>
      <c r="AY269" s="48">
        <f t="shared" ca="1" si="198"/>
        <v>3</v>
      </c>
      <c r="AZ269" s="48">
        <f t="shared" ca="1" si="198"/>
        <v>3</v>
      </c>
      <c r="BA269" s="48">
        <f t="shared" ca="1" si="198"/>
        <v>2</v>
      </c>
      <c r="BB269" s="48">
        <f t="shared" ca="1" si="198"/>
        <v>2</v>
      </c>
      <c r="BC269" s="48">
        <f t="shared" ca="1" si="198"/>
        <v>3</v>
      </c>
      <c r="BD269" s="48">
        <f t="shared" ca="1" si="199"/>
        <v>3</v>
      </c>
      <c r="BE269" s="48">
        <f t="shared" ca="1" si="199"/>
        <v>2</v>
      </c>
      <c r="BF269" s="48">
        <f t="shared" ca="1" si="199"/>
        <v>3</v>
      </c>
      <c r="BG269" s="48">
        <f t="shared" ca="1" si="199"/>
        <v>3</v>
      </c>
      <c r="BH269" s="48">
        <f t="shared" ca="1" si="199"/>
        <v>2</v>
      </c>
      <c r="BI269" s="48">
        <f t="shared" ca="1" si="199"/>
        <v>2</v>
      </c>
      <c r="BJ269" s="48">
        <f t="shared" ca="1" si="199"/>
        <v>3</v>
      </c>
      <c r="BK269" s="48">
        <f t="shared" ca="1" si="199"/>
        <v>2</v>
      </c>
      <c r="BL269" s="48">
        <f t="shared" ca="1" si="199"/>
        <v>3</v>
      </c>
      <c r="BM269" s="48">
        <f t="shared" ca="1" si="199"/>
        <v>3</v>
      </c>
      <c r="BN269" s="48">
        <f t="shared" ca="1" si="199"/>
        <v>3</v>
      </c>
      <c r="BO269" s="48">
        <f t="shared" ca="1" si="199"/>
        <v>3</v>
      </c>
    </row>
    <row r="270" spans="1:67" x14ac:dyDescent="0.25">
      <c r="A270" s="48">
        <v>269</v>
      </c>
      <c r="B270" s="48">
        <f t="shared" ca="1" si="182"/>
        <v>13</v>
      </c>
      <c r="C270" s="48">
        <f ca="1">SUM($P270:S270)</f>
        <v>9</v>
      </c>
      <c r="D270" s="48">
        <f t="shared" ca="1" si="183"/>
        <v>18</v>
      </c>
      <c r="E270" s="48">
        <f t="shared" ca="1" si="184"/>
        <v>28</v>
      </c>
      <c r="F270" s="48">
        <f t="shared" ca="1" si="185"/>
        <v>38</v>
      </c>
      <c r="G270" s="48">
        <f t="shared" ca="1" si="186"/>
        <v>48</v>
      </c>
      <c r="H270" s="48">
        <f t="shared" ca="1" si="187"/>
        <v>58</v>
      </c>
      <c r="I270" s="48">
        <f t="shared" ca="1" si="188"/>
        <v>70</v>
      </c>
      <c r="J270" s="48">
        <f t="shared" ca="1" si="189"/>
        <v>80</v>
      </c>
      <c r="K270" s="48">
        <f t="shared" ca="1" si="190"/>
        <v>89</v>
      </c>
      <c r="L270" s="48">
        <f t="shared" ca="1" si="191"/>
        <v>100</v>
      </c>
      <c r="M270" s="48">
        <f t="shared" ca="1" si="192"/>
        <v>109</v>
      </c>
      <c r="N270" s="48">
        <f t="shared" ca="1" si="193"/>
        <v>118</v>
      </c>
      <c r="O270" s="48">
        <f t="shared" ca="1" si="194"/>
        <v>130</v>
      </c>
      <c r="P270" s="48">
        <f t="shared" ca="1" si="195"/>
        <v>2</v>
      </c>
      <c r="Q270" s="48">
        <f t="shared" ca="1" si="195"/>
        <v>3</v>
      </c>
      <c r="R270" s="48">
        <f t="shared" ca="1" si="195"/>
        <v>2</v>
      </c>
      <c r="S270" s="48">
        <f t="shared" ca="1" si="195"/>
        <v>2</v>
      </c>
      <c r="T270" s="48">
        <f t="shared" ca="1" si="195"/>
        <v>2</v>
      </c>
      <c r="U270" s="48">
        <f t="shared" ca="1" si="195"/>
        <v>2</v>
      </c>
      <c r="V270" s="48">
        <f t="shared" ca="1" si="195"/>
        <v>3</v>
      </c>
      <c r="W270" s="48">
        <f t="shared" ca="1" si="195"/>
        <v>2</v>
      </c>
      <c r="X270" s="48">
        <f t="shared" ca="1" si="195"/>
        <v>3</v>
      </c>
      <c r="Y270" s="48">
        <f t="shared" ca="1" si="195"/>
        <v>2</v>
      </c>
      <c r="Z270" s="48">
        <f t="shared" ca="1" si="196"/>
        <v>2</v>
      </c>
      <c r="AA270" s="48">
        <f t="shared" ca="1" si="196"/>
        <v>3</v>
      </c>
      <c r="AB270" s="48">
        <f t="shared" ca="1" si="196"/>
        <v>2</v>
      </c>
      <c r="AC270" s="48">
        <f t="shared" ca="1" si="196"/>
        <v>3</v>
      </c>
      <c r="AD270" s="48">
        <f t="shared" ca="1" si="196"/>
        <v>3</v>
      </c>
      <c r="AE270" s="48">
        <f t="shared" ca="1" si="196"/>
        <v>2</v>
      </c>
      <c r="AF270" s="48">
        <f t="shared" ca="1" si="196"/>
        <v>2</v>
      </c>
      <c r="AG270" s="48">
        <f t="shared" ca="1" si="196"/>
        <v>3</v>
      </c>
      <c r="AH270" s="48">
        <f t="shared" ca="1" si="196"/>
        <v>2</v>
      </c>
      <c r="AI270" s="48">
        <f t="shared" ca="1" si="196"/>
        <v>3</v>
      </c>
      <c r="AJ270" s="48">
        <f t="shared" ca="1" si="197"/>
        <v>2</v>
      </c>
      <c r="AK270" s="48">
        <f t="shared" ca="1" si="197"/>
        <v>2</v>
      </c>
      <c r="AL270" s="48">
        <f t="shared" ca="1" si="197"/>
        <v>3</v>
      </c>
      <c r="AM270" s="48">
        <f t="shared" ca="1" si="197"/>
        <v>3</v>
      </c>
      <c r="AN270" s="48">
        <f t="shared" ca="1" si="197"/>
        <v>3</v>
      </c>
      <c r="AO270" s="48">
        <f t="shared" ca="1" si="197"/>
        <v>3</v>
      </c>
      <c r="AP270" s="48">
        <f t="shared" ca="1" si="197"/>
        <v>3</v>
      </c>
      <c r="AQ270" s="48">
        <f t="shared" ca="1" si="197"/>
        <v>3</v>
      </c>
      <c r="AR270" s="48">
        <f t="shared" ca="1" si="197"/>
        <v>3</v>
      </c>
      <c r="AS270" s="48">
        <f t="shared" ca="1" si="197"/>
        <v>2</v>
      </c>
      <c r="AT270" s="48">
        <f t="shared" ca="1" si="198"/>
        <v>2</v>
      </c>
      <c r="AU270" s="48">
        <f t="shared" ca="1" si="198"/>
        <v>3</v>
      </c>
      <c r="AV270" s="48">
        <f t="shared" ca="1" si="198"/>
        <v>2</v>
      </c>
      <c r="AW270" s="48">
        <f t="shared" ca="1" si="198"/>
        <v>2</v>
      </c>
      <c r="AX270" s="48">
        <f t="shared" ca="1" si="198"/>
        <v>3</v>
      </c>
      <c r="AY270" s="48">
        <f t="shared" ca="1" si="198"/>
        <v>2</v>
      </c>
      <c r="AZ270" s="48">
        <f t="shared" ca="1" si="198"/>
        <v>3</v>
      </c>
      <c r="BA270" s="48">
        <f t="shared" ca="1" si="198"/>
        <v>2</v>
      </c>
      <c r="BB270" s="48">
        <f t="shared" ca="1" si="198"/>
        <v>3</v>
      </c>
      <c r="BC270" s="48">
        <f t="shared" ca="1" si="198"/>
        <v>3</v>
      </c>
      <c r="BD270" s="48">
        <f t="shared" ca="1" si="199"/>
        <v>2</v>
      </c>
      <c r="BE270" s="48">
        <f t="shared" ca="1" si="199"/>
        <v>3</v>
      </c>
      <c r="BF270" s="48">
        <f t="shared" ca="1" si="199"/>
        <v>2</v>
      </c>
      <c r="BG270" s="48">
        <f t="shared" ca="1" si="199"/>
        <v>2</v>
      </c>
      <c r="BH270" s="48">
        <f t="shared" ca="1" si="199"/>
        <v>2</v>
      </c>
      <c r="BI270" s="48">
        <f t="shared" ca="1" si="199"/>
        <v>2</v>
      </c>
      <c r="BJ270" s="48">
        <f t="shared" ca="1" si="199"/>
        <v>3</v>
      </c>
      <c r="BK270" s="48">
        <f t="shared" ca="1" si="199"/>
        <v>2</v>
      </c>
      <c r="BL270" s="48">
        <f t="shared" ca="1" si="199"/>
        <v>3</v>
      </c>
      <c r="BM270" s="48">
        <f t="shared" ca="1" si="199"/>
        <v>3</v>
      </c>
      <c r="BN270" s="48">
        <f t="shared" ca="1" si="199"/>
        <v>3</v>
      </c>
      <c r="BO270" s="48">
        <f t="shared" ca="1" si="199"/>
        <v>3</v>
      </c>
    </row>
    <row r="271" spans="1:67" x14ac:dyDescent="0.25">
      <c r="A271" s="48">
        <v>270</v>
      </c>
      <c r="B271" s="48">
        <f t="shared" ca="1" si="182"/>
        <v>14</v>
      </c>
      <c r="C271" s="48">
        <f ca="1">SUM($P271:S271)</f>
        <v>9</v>
      </c>
      <c r="D271" s="48">
        <f t="shared" ca="1" si="183"/>
        <v>20</v>
      </c>
      <c r="E271" s="48">
        <f t="shared" ca="1" si="184"/>
        <v>31</v>
      </c>
      <c r="F271" s="48">
        <f t="shared" ca="1" si="185"/>
        <v>40</v>
      </c>
      <c r="G271" s="48">
        <f t="shared" ca="1" si="186"/>
        <v>50</v>
      </c>
      <c r="H271" s="48">
        <f t="shared" ca="1" si="187"/>
        <v>58</v>
      </c>
      <c r="I271" s="48">
        <f t="shared" ca="1" si="188"/>
        <v>69</v>
      </c>
      <c r="J271" s="48">
        <f t="shared" ca="1" si="189"/>
        <v>77</v>
      </c>
      <c r="K271" s="48">
        <f t="shared" ca="1" si="190"/>
        <v>88</v>
      </c>
      <c r="L271" s="48">
        <f t="shared" ca="1" si="191"/>
        <v>99</v>
      </c>
      <c r="M271" s="48">
        <f t="shared" ca="1" si="192"/>
        <v>109</v>
      </c>
      <c r="N271" s="48">
        <f t="shared" ca="1" si="193"/>
        <v>117</v>
      </c>
      <c r="O271" s="48">
        <f t="shared" ca="1" si="194"/>
        <v>126</v>
      </c>
      <c r="P271" s="48">
        <f t="shared" ca="1" si="195"/>
        <v>2</v>
      </c>
      <c r="Q271" s="48">
        <f t="shared" ca="1" si="195"/>
        <v>2</v>
      </c>
      <c r="R271" s="48">
        <f t="shared" ca="1" si="195"/>
        <v>3</v>
      </c>
      <c r="S271" s="48">
        <f t="shared" ca="1" si="195"/>
        <v>2</v>
      </c>
      <c r="T271" s="48">
        <f t="shared" ca="1" si="195"/>
        <v>2</v>
      </c>
      <c r="U271" s="48">
        <f t="shared" ca="1" si="195"/>
        <v>3</v>
      </c>
      <c r="V271" s="48">
        <f t="shared" ca="1" si="195"/>
        <v>3</v>
      </c>
      <c r="W271" s="48">
        <f t="shared" ca="1" si="195"/>
        <v>3</v>
      </c>
      <c r="X271" s="48">
        <f t="shared" ca="1" si="195"/>
        <v>3</v>
      </c>
      <c r="Y271" s="48">
        <f t="shared" ca="1" si="195"/>
        <v>3</v>
      </c>
      <c r="Z271" s="48">
        <f t="shared" ca="1" si="196"/>
        <v>3</v>
      </c>
      <c r="AA271" s="48">
        <f t="shared" ca="1" si="196"/>
        <v>2</v>
      </c>
      <c r="AB271" s="48">
        <f t="shared" ca="1" si="196"/>
        <v>2</v>
      </c>
      <c r="AC271" s="48">
        <f t="shared" ca="1" si="196"/>
        <v>2</v>
      </c>
      <c r="AD271" s="48">
        <f t="shared" ca="1" si="196"/>
        <v>3</v>
      </c>
      <c r="AE271" s="48">
        <f t="shared" ca="1" si="196"/>
        <v>2</v>
      </c>
      <c r="AF271" s="48">
        <f t="shared" ca="1" si="196"/>
        <v>3</v>
      </c>
      <c r="AG271" s="48">
        <f t="shared" ca="1" si="196"/>
        <v>2</v>
      </c>
      <c r="AH271" s="48">
        <f t="shared" ca="1" si="196"/>
        <v>3</v>
      </c>
      <c r="AI271" s="48">
        <f t="shared" ca="1" si="196"/>
        <v>2</v>
      </c>
      <c r="AJ271" s="48">
        <f t="shared" ca="1" si="197"/>
        <v>2</v>
      </c>
      <c r="AK271" s="48">
        <f t="shared" ca="1" si="197"/>
        <v>2</v>
      </c>
      <c r="AL271" s="48">
        <f t="shared" ca="1" si="197"/>
        <v>2</v>
      </c>
      <c r="AM271" s="48">
        <f t="shared" ca="1" si="197"/>
        <v>2</v>
      </c>
      <c r="AN271" s="48">
        <f t="shared" ca="1" si="197"/>
        <v>3</v>
      </c>
      <c r="AO271" s="48">
        <f t="shared" ca="1" si="197"/>
        <v>2</v>
      </c>
      <c r="AP271" s="48">
        <f t="shared" ca="1" si="197"/>
        <v>3</v>
      </c>
      <c r="AQ271" s="48">
        <f t="shared" ca="1" si="197"/>
        <v>3</v>
      </c>
      <c r="AR271" s="48">
        <f t="shared" ca="1" si="197"/>
        <v>2</v>
      </c>
      <c r="AS271" s="48">
        <f t="shared" ca="1" si="197"/>
        <v>2</v>
      </c>
      <c r="AT271" s="48">
        <f t="shared" ca="1" si="198"/>
        <v>2</v>
      </c>
      <c r="AU271" s="48">
        <f t="shared" ca="1" si="198"/>
        <v>2</v>
      </c>
      <c r="AV271" s="48">
        <f t="shared" ca="1" si="198"/>
        <v>3</v>
      </c>
      <c r="AW271" s="48">
        <f t="shared" ca="1" si="198"/>
        <v>2</v>
      </c>
      <c r="AX271" s="48">
        <f t="shared" ca="1" si="198"/>
        <v>3</v>
      </c>
      <c r="AY271" s="48">
        <f t="shared" ca="1" si="198"/>
        <v>3</v>
      </c>
      <c r="AZ271" s="48">
        <f t="shared" ca="1" si="198"/>
        <v>3</v>
      </c>
      <c r="BA271" s="48">
        <f t="shared" ca="1" si="198"/>
        <v>2</v>
      </c>
      <c r="BB271" s="48">
        <f t="shared" ca="1" si="198"/>
        <v>3</v>
      </c>
      <c r="BC271" s="48">
        <f t="shared" ca="1" si="198"/>
        <v>3</v>
      </c>
      <c r="BD271" s="48">
        <f t="shared" ca="1" si="199"/>
        <v>3</v>
      </c>
      <c r="BE271" s="48">
        <f t="shared" ca="1" si="199"/>
        <v>2</v>
      </c>
      <c r="BF271" s="48">
        <f t="shared" ca="1" si="199"/>
        <v>2</v>
      </c>
      <c r="BG271" s="48">
        <f t="shared" ca="1" si="199"/>
        <v>3</v>
      </c>
      <c r="BH271" s="48">
        <f t="shared" ca="1" si="199"/>
        <v>2</v>
      </c>
      <c r="BI271" s="48">
        <f t="shared" ca="1" si="199"/>
        <v>2</v>
      </c>
      <c r="BJ271" s="48">
        <f t="shared" ca="1" si="199"/>
        <v>2</v>
      </c>
      <c r="BK271" s="48">
        <f t="shared" ca="1" si="199"/>
        <v>2</v>
      </c>
      <c r="BL271" s="48">
        <f t="shared" ca="1" si="199"/>
        <v>2</v>
      </c>
      <c r="BM271" s="48">
        <f t="shared" ca="1" si="199"/>
        <v>2</v>
      </c>
      <c r="BN271" s="48">
        <f t="shared" ca="1" si="199"/>
        <v>2</v>
      </c>
      <c r="BO271" s="48">
        <f t="shared" ca="1" si="199"/>
        <v>3</v>
      </c>
    </row>
    <row r="272" spans="1:67" x14ac:dyDescent="0.25">
      <c r="A272" s="48">
        <v>271</v>
      </c>
      <c r="B272" s="48">
        <f t="shared" ca="1" si="182"/>
        <v>15</v>
      </c>
      <c r="C272" s="48">
        <f ca="1">SUM($P272:S272)</f>
        <v>10</v>
      </c>
      <c r="D272" s="48">
        <f t="shared" ca="1" si="183"/>
        <v>20</v>
      </c>
      <c r="E272" s="48">
        <f t="shared" ca="1" si="184"/>
        <v>30</v>
      </c>
      <c r="F272" s="48">
        <f t="shared" ca="1" si="185"/>
        <v>41</v>
      </c>
      <c r="G272" s="48">
        <f t="shared" ca="1" si="186"/>
        <v>52</v>
      </c>
      <c r="H272" s="48">
        <f t="shared" ca="1" si="187"/>
        <v>60</v>
      </c>
      <c r="I272" s="48">
        <f t="shared" ca="1" si="188"/>
        <v>71</v>
      </c>
      <c r="J272" s="48">
        <f t="shared" ca="1" si="189"/>
        <v>80</v>
      </c>
      <c r="K272" s="48">
        <f t="shared" ca="1" si="190"/>
        <v>90</v>
      </c>
      <c r="L272" s="48">
        <f t="shared" ca="1" si="191"/>
        <v>100</v>
      </c>
      <c r="M272" s="48">
        <f t="shared" ca="1" si="192"/>
        <v>110</v>
      </c>
      <c r="N272" s="48">
        <f t="shared" ca="1" si="193"/>
        <v>119</v>
      </c>
      <c r="O272" s="48">
        <f t="shared" ca="1" si="194"/>
        <v>131</v>
      </c>
      <c r="P272" s="48">
        <f t="shared" ref="P272:Y281" ca="1" si="200">MAX(1,IF(SamplesOrEstimateFlag = "Data", INDEX(Samples,RANDBETWEEN(1, TotalCount), 0), RANDBETWEEN(ThroughputLowEstimate,ThroughputHighEstimate)) / RANDBETWEEN(StorySplitRateLowEstimate,StorySplitRateHighEstimate))</f>
        <v>2</v>
      </c>
      <c r="Q272" s="48">
        <f t="shared" ca="1" si="200"/>
        <v>3</v>
      </c>
      <c r="R272" s="48">
        <f t="shared" ca="1" si="200"/>
        <v>3</v>
      </c>
      <c r="S272" s="48">
        <f t="shared" ca="1" si="200"/>
        <v>2</v>
      </c>
      <c r="T272" s="48">
        <f t="shared" ca="1" si="200"/>
        <v>2</v>
      </c>
      <c r="U272" s="48">
        <f t="shared" ca="1" si="200"/>
        <v>3</v>
      </c>
      <c r="V272" s="48">
        <f t="shared" ca="1" si="200"/>
        <v>2</v>
      </c>
      <c r="W272" s="48">
        <f t="shared" ca="1" si="200"/>
        <v>3</v>
      </c>
      <c r="X272" s="48">
        <f t="shared" ca="1" si="200"/>
        <v>3</v>
      </c>
      <c r="Y272" s="48">
        <f t="shared" ca="1" si="200"/>
        <v>3</v>
      </c>
      <c r="Z272" s="48">
        <f t="shared" ref="Z272:AI281" ca="1" si="201">MAX(1,IF(SamplesOrEstimateFlag = "Data", INDEX(Samples,RANDBETWEEN(1, TotalCount), 0), RANDBETWEEN(ThroughputLowEstimate,ThroughputHighEstimate)) / RANDBETWEEN(StorySplitRateLowEstimate,StorySplitRateHighEstimate))</f>
        <v>2</v>
      </c>
      <c r="AA272" s="48">
        <f t="shared" ca="1" si="201"/>
        <v>2</v>
      </c>
      <c r="AB272" s="48">
        <f t="shared" ca="1" si="201"/>
        <v>3</v>
      </c>
      <c r="AC272" s="48">
        <f t="shared" ca="1" si="201"/>
        <v>3</v>
      </c>
      <c r="AD272" s="48">
        <f t="shared" ca="1" si="201"/>
        <v>3</v>
      </c>
      <c r="AE272" s="48">
        <f t="shared" ca="1" si="201"/>
        <v>2</v>
      </c>
      <c r="AF272" s="48">
        <f t="shared" ca="1" si="201"/>
        <v>3</v>
      </c>
      <c r="AG272" s="48">
        <f t="shared" ca="1" si="201"/>
        <v>2</v>
      </c>
      <c r="AH272" s="48">
        <f t="shared" ca="1" si="201"/>
        <v>3</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2</v>
      </c>
      <c r="AK272" s="48">
        <f t="shared" ca="1" si="202"/>
        <v>2</v>
      </c>
      <c r="AL272" s="48">
        <f t="shared" ca="1" si="202"/>
        <v>2</v>
      </c>
      <c r="AM272" s="48">
        <f t="shared" ca="1" si="202"/>
        <v>2</v>
      </c>
      <c r="AN272" s="48">
        <f t="shared" ca="1" si="202"/>
        <v>3</v>
      </c>
      <c r="AO272" s="48">
        <f t="shared" ca="1" si="202"/>
        <v>3</v>
      </c>
      <c r="AP272" s="48">
        <f t="shared" ca="1" si="202"/>
        <v>2</v>
      </c>
      <c r="AQ272" s="48">
        <f t="shared" ca="1" si="202"/>
        <v>3</v>
      </c>
      <c r="AR272" s="48">
        <f t="shared" ca="1" si="202"/>
        <v>3</v>
      </c>
      <c r="AS272" s="48">
        <f t="shared" ca="1" si="202"/>
        <v>2</v>
      </c>
      <c r="AT272" s="48">
        <f t="shared" ref="AT272:BC281" ca="1" si="203">MAX(1,IF(SamplesOrEstimateFlag = "Data", INDEX(Samples,RANDBETWEEN(1, TotalCount), 0), RANDBETWEEN(ThroughputLowEstimate,ThroughputHighEstimate)) / RANDBETWEEN(StorySplitRateLowEstimate,StorySplitRateHighEstimate))</f>
        <v>2</v>
      </c>
      <c r="AU272" s="48">
        <f t="shared" ca="1" si="203"/>
        <v>2</v>
      </c>
      <c r="AV272" s="48">
        <f t="shared" ca="1" si="203"/>
        <v>3</v>
      </c>
      <c r="AW272" s="48">
        <f t="shared" ca="1" si="203"/>
        <v>2</v>
      </c>
      <c r="AX272" s="48">
        <f t="shared" ca="1" si="203"/>
        <v>2</v>
      </c>
      <c r="AY272" s="48">
        <f t="shared" ca="1" si="203"/>
        <v>3</v>
      </c>
      <c r="AZ272" s="48">
        <f t="shared" ca="1" si="203"/>
        <v>2</v>
      </c>
      <c r="BA272" s="48">
        <f t="shared" ca="1" si="203"/>
        <v>3</v>
      </c>
      <c r="BB272" s="48">
        <f t="shared" ca="1" si="203"/>
        <v>2</v>
      </c>
      <c r="BC272" s="48">
        <f t="shared" ca="1" si="203"/>
        <v>3</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3</v>
      </c>
      <c r="BF272" s="48">
        <f t="shared" ca="1" si="204"/>
        <v>2</v>
      </c>
      <c r="BG272" s="48">
        <f t="shared" ca="1" si="204"/>
        <v>3</v>
      </c>
      <c r="BH272" s="48">
        <f t="shared" ca="1" si="204"/>
        <v>3</v>
      </c>
      <c r="BI272" s="48">
        <f t="shared" ca="1" si="204"/>
        <v>2</v>
      </c>
      <c r="BJ272" s="48">
        <f t="shared" ca="1" si="204"/>
        <v>2</v>
      </c>
      <c r="BK272" s="48">
        <f t="shared" ca="1" si="204"/>
        <v>2</v>
      </c>
      <c r="BL272" s="48">
        <f t="shared" ca="1" si="204"/>
        <v>3</v>
      </c>
      <c r="BM272" s="48">
        <f t="shared" ca="1" si="204"/>
        <v>3</v>
      </c>
      <c r="BN272" s="48">
        <f t="shared" ca="1" si="204"/>
        <v>3</v>
      </c>
      <c r="BO272" s="48">
        <f t="shared" ca="1" si="204"/>
        <v>3</v>
      </c>
    </row>
    <row r="273" spans="1:67" x14ac:dyDescent="0.25">
      <c r="A273" s="48">
        <v>272</v>
      </c>
      <c r="B273" s="48">
        <f t="shared" ca="1" si="182"/>
        <v>14</v>
      </c>
      <c r="C273" s="48">
        <f ca="1">SUM($P273:S273)</f>
        <v>10</v>
      </c>
      <c r="D273" s="48">
        <f t="shared" ca="1" si="183"/>
        <v>19</v>
      </c>
      <c r="E273" s="48">
        <f t="shared" ca="1" si="184"/>
        <v>29</v>
      </c>
      <c r="F273" s="48">
        <f t="shared" ca="1" si="185"/>
        <v>39</v>
      </c>
      <c r="G273" s="48">
        <f t="shared" ca="1" si="186"/>
        <v>49</v>
      </c>
      <c r="H273" s="48">
        <f t="shared" ca="1" si="187"/>
        <v>60</v>
      </c>
      <c r="I273" s="48">
        <f t="shared" ca="1" si="188"/>
        <v>71</v>
      </c>
      <c r="J273" s="48">
        <f t="shared" ca="1" si="189"/>
        <v>81</v>
      </c>
      <c r="K273" s="48">
        <f t="shared" ca="1" si="190"/>
        <v>92</v>
      </c>
      <c r="L273" s="48">
        <f t="shared" ca="1" si="191"/>
        <v>102</v>
      </c>
      <c r="M273" s="48">
        <f t="shared" ca="1" si="192"/>
        <v>112</v>
      </c>
      <c r="N273" s="48">
        <f t="shared" ca="1" si="193"/>
        <v>122</v>
      </c>
      <c r="O273" s="48">
        <f t="shared" ca="1" si="194"/>
        <v>132</v>
      </c>
      <c r="P273" s="48">
        <f t="shared" ca="1" si="200"/>
        <v>3</v>
      </c>
      <c r="Q273" s="48">
        <f t="shared" ca="1" si="200"/>
        <v>2</v>
      </c>
      <c r="R273" s="48">
        <f t="shared" ca="1" si="200"/>
        <v>2</v>
      </c>
      <c r="S273" s="48">
        <f t="shared" ca="1" si="200"/>
        <v>3</v>
      </c>
      <c r="T273" s="48">
        <f t="shared" ca="1" si="200"/>
        <v>2</v>
      </c>
      <c r="U273" s="48">
        <f t="shared" ca="1" si="200"/>
        <v>2</v>
      </c>
      <c r="V273" s="48">
        <f t="shared" ca="1" si="200"/>
        <v>3</v>
      </c>
      <c r="W273" s="48">
        <f t="shared" ca="1" si="200"/>
        <v>2</v>
      </c>
      <c r="X273" s="48">
        <f t="shared" ca="1" si="200"/>
        <v>2</v>
      </c>
      <c r="Y273" s="48">
        <f t="shared" ca="1" si="200"/>
        <v>3</v>
      </c>
      <c r="Z273" s="48">
        <f t="shared" ca="1" si="201"/>
        <v>2</v>
      </c>
      <c r="AA273" s="48">
        <f t="shared" ca="1" si="201"/>
        <v>3</v>
      </c>
      <c r="AB273" s="48">
        <f t="shared" ca="1" si="201"/>
        <v>3</v>
      </c>
      <c r="AC273" s="48">
        <f t="shared" ca="1" si="201"/>
        <v>2</v>
      </c>
      <c r="AD273" s="48">
        <f t="shared" ca="1" si="201"/>
        <v>2</v>
      </c>
      <c r="AE273" s="48">
        <f t="shared" ca="1" si="201"/>
        <v>3</v>
      </c>
      <c r="AF273" s="48">
        <f t="shared" ca="1" si="201"/>
        <v>3</v>
      </c>
      <c r="AG273" s="48">
        <f t="shared" ca="1" si="201"/>
        <v>2</v>
      </c>
      <c r="AH273" s="48">
        <f t="shared" ca="1" si="201"/>
        <v>2</v>
      </c>
      <c r="AI273" s="48">
        <f t="shared" ca="1" si="201"/>
        <v>3</v>
      </c>
      <c r="AJ273" s="48">
        <f t="shared" ca="1" si="202"/>
        <v>3</v>
      </c>
      <c r="AK273" s="48">
        <f t="shared" ca="1" si="202"/>
        <v>3</v>
      </c>
      <c r="AL273" s="48">
        <f t="shared" ca="1" si="202"/>
        <v>3</v>
      </c>
      <c r="AM273" s="48">
        <f t="shared" ca="1" si="202"/>
        <v>2</v>
      </c>
      <c r="AN273" s="48">
        <f t="shared" ca="1" si="202"/>
        <v>3</v>
      </c>
      <c r="AO273" s="48">
        <f t="shared" ca="1" si="202"/>
        <v>2</v>
      </c>
      <c r="AP273" s="48">
        <f t="shared" ca="1" si="202"/>
        <v>3</v>
      </c>
      <c r="AQ273" s="48">
        <f t="shared" ca="1" si="202"/>
        <v>3</v>
      </c>
      <c r="AR273" s="48">
        <f t="shared" ca="1" si="202"/>
        <v>2</v>
      </c>
      <c r="AS273" s="48">
        <f t="shared" ca="1" si="202"/>
        <v>3</v>
      </c>
      <c r="AT273" s="48">
        <f t="shared" ca="1" si="203"/>
        <v>2</v>
      </c>
      <c r="AU273" s="48">
        <f t="shared" ca="1" si="203"/>
        <v>3</v>
      </c>
      <c r="AV273" s="48">
        <f t="shared" ca="1" si="203"/>
        <v>3</v>
      </c>
      <c r="AW273" s="48">
        <f t="shared" ca="1" si="203"/>
        <v>2</v>
      </c>
      <c r="AX273" s="48">
        <f t="shared" ca="1" si="203"/>
        <v>3</v>
      </c>
      <c r="AY273" s="48">
        <f t="shared" ca="1" si="203"/>
        <v>3</v>
      </c>
      <c r="AZ273" s="48">
        <f t="shared" ca="1" si="203"/>
        <v>3</v>
      </c>
      <c r="BA273" s="48">
        <f t="shared" ca="1" si="203"/>
        <v>2</v>
      </c>
      <c r="BB273" s="48">
        <f t="shared" ca="1" si="203"/>
        <v>2</v>
      </c>
      <c r="BC273" s="48">
        <f t="shared" ca="1" si="203"/>
        <v>3</v>
      </c>
      <c r="BD273" s="48">
        <f t="shared" ca="1" si="204"/>
        <v>2</v>
      </c>
      <c r="BE273" s="48">
        <f t="shared" ca="1" si="204"/>
        <v>2</v>
      </c>
      <c r="BF273" s="48">
        <f t="shared" ca="1" si="204"/>
        <v>3</v>
      </c>
      <c r="BG273" s="48">
        <f t="shared" ca="1" si="204"/>
        <v>3</v>
      </c>
      <c r="BH273" s="48">
        <f t="shared" ca="1" si="204"/>
        <v>3</v>
      </c>
      <c r="BI273" s="48">
        <f t="shared" ca="1" si="204"/>
        <v>2</v>
      </c>
      <c r="BJ273" s="48">
        <f t="shared" ca="1" si="204"/>
        <v>3</v>
      </c>
      <c r="BK273" s="48">
        <f t="shared" ca="1" si="204"/>
        <v>2</v>
      </c>
      <c r="BL273" s="48">
        <f t="shared" ca="1" si="204"/>
        <v>3</v>
      </c>
      <c r="BM273" s="48">
        <f t="shared" ca="1" si="204"/>
        <v>3</v>
      </c>
      <c r="BN273" s="48">
        <f t="shared" ca="1" si="204"/>
        <v>2</v>
      </c>
      <c r="BO273" s="48">
        <f t="shared" ca="1" si="204"/>
        <v>2</v>
      </c>
    </row>
    <row r="274" spans="1:67" x14ac:dyDescent="0.25">
      <c r="A274" s="48">
        <v>273</v>
      </c>
      <c r="B274" s="48">
        <f t="shared" ca="1" si="182"/>
        <v>14</v>
      </c>
      <c r="C274" s="48">
        <f ca="1">SUM($P274:S274)</f>
        <v>10</v>
      </c>
      <c r="D274" s="48">
        <f t="shared" ca="1" si="183"/>
        <v>20</v>
      </c>
      <c r="E274" s="48">
        <f t="shared" ca="1" si="184"/>
        <v>30</v>
      </c>
      <c r="F274" s="48">
        <f t="shared" ca="1" si="185"/>
        <v>39</v>
      </c>
      <c r="G274" s="48">
        <f t="shared" ca="1" si="186"/>
        <v>49</v>
      </c>
      <c r="H274" s="48">
        <f t="shared" ca="1" si="187"/>
        <v>58</v>
      </c>
      <c r="I274" s="48">
        <f t="shared" ca="1" si="188"/>
        <v>67</v>
      </c>
      <c r="J274" s="48">
        <f t="shared" ca="1" si="189"/>
        <v>76</v>
      </c>
      <c r="K274" s="48">
        <f t="shared" ca="1" si="190"/>
        <v>88</v>
      </c>
      <c r="L274" s="48">
        <f t="shared" ca="1" si="191"/>
        <v>96</v>
      </c>
      <c r="M274" s="48">
        <f t="shared" ca="1" si="192"/>
        <v>105</v>
      </c>
      <c r="N274" s="48">
        <f t="shared" ca="1" si="193"/>
        <v>115</v>
      </c>
      <c r="O274" s="48">
        <f t="shared" ca="1" si="194"/>
        <v>126</v>
      </c>
      <c r="P274" s="48">
        <f t="shared" ca="1" si="200"/>
        <v>3</v>
      </c>
      <c r="Q274" s="48">
        <f t="shared" ca="1" si="200"/>
        <v>2</v>
      </c>
      <c r="R274" s="48">
        <f t="shared" ca="1" si="200"/>
        <v>3</v>
      </c>
      <c r="S274" s="48">
        <f t="shared" ca="1" si="200"/>
        <v>2</v>
      </c>
      <c r="T274" s="48">
        <f t="shared" ca="1" si="200"/>
        <v>2</v>
      </c>
      <c r="U274" s="48">
        <f t="shared" ca="1" si="200"/>
        <v>2</v>
      </c>
      <c r="V274" s="48">
        <f t="shared" ca="1" si="200"/>
        <v>3</v>
      </c>
      <c r="W274" s="48">
        <f t="shared" ca="1" si="200"/>
        <v>3</v>
      </c>
      <c r="X274" s="48">
        <f t="shared" ca="1" si="200"/>
        <v>3</v>
      </c>
      <c r="Y274" s="48">
        <f t="shared" ca="1" si="200"/>
        <v>2</v>
      </c>
      <c r="Z274" s="48">
        <f t="shared" ca="1" si="201"/>
        <v>3</v>
      </c>
      <c r="AA274" s="48">
        <f t="shared" ca="1" si="201"/>
        <v>2</v>
      </c>
      <c r="AB274" s="48">
        <f t="shared" ca="1" si="201"/>
        <v>2</v>
      </c>
      <c r="AC274" s="48">
        <f t="shared" ca="1" si="201"/>
        <v>2</v>
      </c>
      <c r="AD274" s="48">
        <f t="shared" ca="1" si="201"/>
        <v>2</v>
      </c>
      <c r="AE274" s="48">
        <f t="shared" ca="1" si="201"/>
        <v>3</v>
      </c>
      <c r="AF274" s="48">
        <f t="shared" ca="1" si="201"/>
        <v>2</v>
      </c>
      <c r="AG274" s="48">
        <f t="shared" ca="1" si="201"/>
        <v>2</v>
      </c>
      <c r="AH274" s="48">
        <f t="shared" ca="1" si="201"/>
        <v>3</v>
      </c>
      <c r="AI274" s="48">
        <f t="shared" ca="1" si="201"/>
        <v>3</v>
      </c>
      <c r="AJ274" s="48">
        <f t="shared" ca="1" si="202"/>
        <v>2</v>
      </c>
      <c r="AK274" s="48">
        <f t="shared" ca="1" si="202"/>
        <v>2</v>
      </c>
      <c r="AL274" s="48">
        <f t="shared" ca="1" si="202"/>
        <v>2</v>
      </c>
      <c r="AM274" s="48">
        <f t="shared" ca="1" si="202"/>
        <v>3</v>
      </c>
      <c r="AN274" s="48">
        <f t="shared" ca="1" si="202"/>
        <v>2</v>
      </c>
      <c r="AO274" s="48">
        <f t="shared" ca="1" si="202"/>
        <v>2</v>
      </c>
      <c r="AP274" s="48">
        <f t="shared" ca="1" si="202"/>
        <v>3</v>
      </c>
      <c r="AQ274" s="48">
        <f t="shared" ca="1" si="202"/>
        <v>2</v>
      </c>
      <c r="AR274" s="48">
        <f t="shared" ca="1" si="202"/>
        <v>3</v>
      </c>
      <c r="AS274" s="48">
        <f t="shared" ca="1" si="202"/>
        <v>2</v>
      </c>
      <c r="AT274" s="48">
        <f t="shared" ca="1" si="203"/>
        <v>2</v>
      </c>
      <c r="AU274" s="48">
        <f t="shared" ca="1" si="203"/>
        <v>2</v>
      </c>
      <c r="AV274" s="48">
        <f t="shared" ca="1" si="203"/>
        <v>3</v>
      </c>
      <c r="AW274" s="48">
        <f t="shared" ca="1" si="203"/>
        <v>3</v>
      </c>
      <c r="AX274" s="48">
        <f t="shared" ca="1" si="203"/>
        <v>3</v>
      </c>
      <c r="AY274" s="48">
        <f t="shared" ca="1" si="203"/>
        <v>3</v>
      </c>
      <c r="AZ274" s="48">
        <f t="shared" ca="1" si="203"/>
        <v>2</v>
      </c>
      <c r="BA274" s="48">
        <f t="shared" ca="1" si="203"/>
        <v>2</v>
      </c>
      <c r="BB274" s="48">
        <f t="shared" ca="1" si="203"/>
        <v>2</v>
      </c>
      <c r="BC274" s="48">
        <f t="shared" ca="1" si="203"/>
        <v>2</v>
      </c>
      <c r="BD274" s="48">
        <f t="shared" ca="1" si="204"/>
        <v>2</v>
      </c>
      <c r="BE274" s="48">
        <f t="shared" ca="1" si="204"/>
        <v>2</v>
      </c>
      <c r="BF274" s="48">
        <f t="shared" ca="1" si="204"/>
        <v>3</v>
      </c>
      <c r="BG274" s="48">
        <f t="shared" ca="1" si="204"/>
        <v>2</v>
      </c>
      <c r="BH274" s="48">
        <f t="shared" ca="1" si="204"/>
        <v>3</v>
      </c>
      <c r="BI274" s="48">
        <f t="shared" ca="1" si="204"/>
        <v>2</v>
      </c>
      <c r="BJ274" s="48">
        <f t="shared" ca="1" si="204"/>
        <v>3</v>
      </c>
      <c r="BK274" s="48">
        <f t="shared" ca="1" si="204"/>
        <v>2</v>
      </c>
      <c r="BL274" s="48">
        <f t="shared" ca="1" si="204"/>
        <v>2</v>
      </c>
      <c r="BM274" s="48">
        <f t="shared" ca="1" si="204"/>
        <v>3</v>
      </c>
      <c r="BN274" s="48">
        <f t="shared" ca="1" si="204"/>
        <v>3</v>
      </c>
      <c r="BO274" s="48">
        <f t="shared" ca="1" si="204"/>
        <v>3</v>
      </c>
    </row>
    <row r="275" spans="1:67" x14ac:dyDescent="0.25">
      <c r="A275" s="48">
        <v>274</v>
      </c>
      <c r="B275" s="48">
        <f t="shared" ca="1" si="182"/>
        <v>16</v>
      </c>
      <c r="C275" s="48">
        <f ca="1">SUM($P275:S275)</f>
        <v>11</v>
      </c>
      <c r="D275" s="48">
        <f t="shared" ca="1" si="183"/>
        <v>21</v>
      </c>
      <c r="E275" s="48">
        <f t="shared" ca="1" si="184"/>
        <v>30</v>
      </c>
      <c r="F275" s="48">
        <f t="shared" ca="1" si="185"/>
        <v>41</v>
      </c>
      <c r="G275" s="48">
        <f t="shared" ca="1" si="186"/>
        <v>52</v>
      </c>
      <c r="H275" s="48">
        <f t="shared" ca="1" si="187"/>
        <v>61</v>
      </c>
      <c r="I275" s="48">
        <f t="shared" ca="1" si="188"/>
        <v>72</v>
      </c>
      <c r="J275" s="48">
        <f t="shared" ca="1" si="189"/>
        <v>83</v>
      </c>
      <c r="K275" s="48">
        <f t="shared" ca="1" si="190"/>
        <v>93</v>
      </c>
      <c r="L275" s="48">
        <f t="shared" ca="1" si="191"/>
        <v>103</v>
      </c>
      <c r="M275" s="48">
        <f t="shared" ca="1" si="192"/>
        <v>112</v>
      </c>
      <c r="N275" s="48">
        <f t="shared" ca="1" si="193"/>
        <v>122</v>
      </c>
      <c r="O275" s="48">
        <f t="shared" ca="1" si="194"/>
        <v>133</v>
      </c>
      <c r="P275" s="48">
        <f t="shared" ca="1" si="200"/>
        <v>3</v>
      </c>
      <c r="Q275" s="48">
        <f t="shared" ca="1" si="200"/>
        <v>3</v>
      </c>
      <c r="R275" s="48">
        <f t="shared" ca="1" si="200"/>
        <v>2</v>
      </c>
      <c r="S275" s="48">
        <f t="shared" ca="1" si="200"/>
        <v>3</v>
      </c>
      <c r="T275" s="48">
        <f t="shared" ca="1" si="200"/>
        <v>2</v>
      </c>
      <c r="U275" s="48">
        <f t="shared" ca="1" si="200"/>
        <v>3</v>
      </c>
      <c r="V275" s="48">
        <f t="shared" ca="1" si="200"/>
        <v>3</v>
      </c>
      <c r="W275" s="48">
        <f t="shared" ca="1" si="200"/>
        <v>2</v>
      </c>
      <c r="X275" s="48">
        <f t="shared" ca="1" si="200"/>
        <v>2</v>
      </c>
      <c r="Y275" s="48">
        <f t="shared" ca="1" si="200"/>
        <v>3</v>
      </c>
      <c r="Z275" s="48">
        <f t="shared" ca="1" si="201"/>
        <v>2</v>
      </c>
      <c r="AA275" s="48">
        <f t="shared" ca="1" si="201"/>
        <v>2</v>
      </c>
      <c r="AB275" s="48">
        <f t="shared" ca="1" si="201"/>
        <v>3</v>
      </c>
      <c r="AC275" s="48">
        <f t="shared" ca="1" si="201"/>
        <v>3</v>
      </c>
      <c r="AD275" s="48">
        <f t="shared" ca="1" si="201"/>
        <v>2</v>
      </c>
      <c r="AE275" s="48">
        <f t="shared" ca="1" si="201"/>
        <v>3</v>
      </c>
      <c r="AF275" s="48">
        <f t="shared" ca="1" si="201"/>
        <v>3</v>
      </c>
      <c r="AG275" s="48">
        <f t="shared" ca="1" si="201"/>
        <v>3</v>
      </c>
      <c r="AH275" s="48">
        <f t="shared" ca="1" si="201"/>
        <v>3</v>
      </c>
      <c r="AI275" s="48">
        <f t="shared" ca="1" si="201"/>
        <v>2</v>
      </c>
      <c r="AJ275" s="48">
        <f t="shared" ca="1" si="202"/>
        <v>2</v>
      </c>
      <c r="AK275" s="48">
        <f t="shared" ca="1" si="202"/>
        <v>3</v>
      </c>
      <c r="AL275" s="48">
        <f t="shared" ca="1" si="202"/>
        <v>2</v>
      </c>
      <c r="AM275" s="48">
        <f t="shared" ca="1" si="202"/>
        <v>2</v>
      </c>
      <c r="AN275" s="48">
        <f t="shared" ca="1" si="202"/>
        <v>3</v>
      </c>
      <c r="AO275" s="48">
        <f t="shared" ca="1" si="202"/>
        <v>2</v>
      </c>
      <c r="AP275" s="48">
        <f t="shared" ca="1" si="202"/>
        <v>3</v>
      </c>
      <c r="AQ275" s="48">
        <f t="shared" ca="1" si="202"/>
        <v>3</v>
      </c>
      <c r="AR275" s="48">
        <f t="shared" ca="1" si="202"/>
        <v>3</v>
      </c>
      <c r="AS275" s="48">
        <f t="shared" ca="1" si="202"/>
        <v>3</v>
      </c>
      <c r="AT275" s="48">
        <f t="shared" ca="1" si="203"/>
        <v>3</v>
      </c>
      <c r="AU275" s="48">
        <f t="shared" ca="1" si="203"/>
        <v>2</v>
      </c>
      <c r="AV275" s="48">
        <f t="shared" ca="1" si="203"/>
        <v>2</v>
      </c>
      <c r="AW275" s="48">
        <f t="shared" ca="1" si="203"/>
        <v>2</v>
      </c>
      <c r="AX275" s="48">
        <f t="shared" ca="1" si="203"/>
        <v>3</v>
      </c>
      <c r="AY275" s="48">
        <f t="shared" ca="1" si="203"/>
        <v>3</v>
      </c>
      <c r="AZ275" s="48">
        <f t="shared" ca="1" si="203"/>
        <v>3</v>
      </c>
      <c r="BA275" s="48">
        <f t="shared" ca="1" si="203"/>
        <v>2</v>
      </c>
      <c r="BB275" s="48">
        <f t="shared" ca="1" si="203"/>
        <v>3</v>
      </c>
      <c r="BC275" s="48">
        <f t="shared" ca="1" si="203"/>
        <v>2</v>
      </c>
      <c r="BD275" s="48">
        <f t="shared" ca="1" si="204"/>
        <v>2</v>
      </c>
      <c r="BE275" s="48">
        <f t="shared" ca="1" si="204"/>
        <v>2</v>
      </c>
      <c r="BF275" s="48">
        <f t="shared" ca="1" si="204"/>
        <v>3</v>
      </c>
      <c r="BG275" s="48">
        <f t="shared" ca="1" si="204"/>
        <v>2</v>
      </c>
      <c r="BH275" s="48">
        <f t="shared" ca="1" si="204"/>
        <v>3</v>
      </c>
      <c r="BI275" s="48">
        <f t="shared" ca="1" si="204"/>
        <v>2</v>
      </c>
      <c r="BJ275" s="48">
        <f t="shared" ca="1" si="204"/>
        <v>3</v>
      </c>
      <c r="BK275" s="48">
        <f t="shared" ca="1" si="204"/>
        <v>2</v>
      </c>
      <c r="BL275" s="48">
        <f t="shared" ca="1" si="204"/>
        <v>3</v>
      </c>
      <c r="BM275" s="48">
        <f t="shared" ca="1" si="204"/>
        <v>3</v>
      </c>
      <c r="BN275" s="48">
        <f t="shared" ca="1" si="204"/>
        <v>2</v>
      </c>
      <c r="BO275" s="48">
        <f t="shared" ca="1" si="204"/>
        <v>3</v>
      </c>
    </row>
    <row r="276" spans="1:67" x14ac:dyDescent="0.25">
      <c r="A276" s="48">
        <v>275</v>
      </c>
      <c r="B276" s="48">
        <f t="shared" ca="1" si="182"/>
        <v>15</v>
      </c>
      <c r="C276" s="48">
        <f ca="1">SUM($P276:S276)</f>
        <v>10</v>
      </c>
      <c r="D276" s="48">
        <f t="shared" ca="1" si="183"/>
        <v>20</v>
      </c>
      <c r="E276" s="48">
        <f t="shared" ca="1" si="184"/>
        <v>32</v>
      </c>
      <c r="F276" s="48">
        <f t="shared" ca="1" si="185"/>
        <v>43</v>
      </c>
      <c r="G276" s="48">
        <f t="shared" ca="1" si="186"/>
        <v>51</v>
      </c>
      <c r="H276" s="48">
        <f t="shared" ca="1" si="187"/>
        <v>62</v>
      </c>
      <c r="I276" s="48">
        <f t="shared" ca="1" si="188"/>
        <v>72</v>
      </c>
      <c r="J276" s="48">
        <f t="shared" ca="1" si="189"/>
        <v>82</v>
      </c>
      <c r="K276" s="48">
        <f t="shared" ca="1" si="190"/>
        <v>93</v>
      </c>
      <c r="L276" s="48">
        <f t="shared" ca="1" si="191"/>
        <v>104</v>
      </c>
      <c r="M276" s="48">
        <f t="shared" ca="1" si="192"/>
        <v>115</v>
      </c>
      <c r="N276" s="48">
        <f t="shared" ca="1" si="193"/>
        <v>124</v>
      </c>
      <c r="O276" s="48">
        <f t="shared" ca="1" si="194"/>
        <v>135</v>
      </c>
      <c r="P276" s="48">
        <f t="shared" ca="1" si="200"/>
        <v>3</v>
      </c>
      <c r="Q276" s="48">
        <f t="shared" ca="1" si="200"/>
        <v>2</v>
      </c>
      <c r="R276" s="48">
        <f t="shared" ca="1" si="200"/>
        <v>2</v>
      </c>
      <c r="S276" s="48">
        <f t="shared" ca="1" si="200"/>
        <v>3</v>
      </c>
      <c r="T276" s="48">
        <f t="shared" ca="1" si="200"/>
        <v>3</v>
      </c>
      <c r="U276" s="48">
        <f t="shared" ca="1" si="200"/>
        <v>2</v>
      </c>
      <c r="V276" s="48">
        <f t="shared" ca="1" si="200"/>
        <v>3</v>
      </c>
      <c r="W276" s="48">
        <f t="shared" ca="1" si="200"/>
        <v>2</v>
      </c>
      <c r="X276" s="48">
        <f t="shared" ca="1" si="200"/>
        <v>3</v>
      </c>
      <c r="Y276" s="48">
        <f t="shared" ca="1" si="200"/>
        <v>3</v>
      </c>
      <c r="Z276" s="48">
        <f t="shared" ca="1" si="201"/>
        <v>3</v>
      </c>
      <c r="AA276" s="48">
        <f t="shared" ca="1" si="201"/>
        <v>3</v>
      </c>
      <c r="AB276" s="48">
        <f t="shared" ca="1" si="201"/>
        <v>3</v>
      </c>
      <c r="AC276" s="48">
        <f t="shared" ca="1" si="201"/>
        <v>2</v>
      </c>
      <c r="AD276" s="48">
        <f t="shared" ca="1" si="201"/>
        <v>3</v>
      </c>
      <c r="AE276" s="48">
        <f t="shared" ca="1" si="201"/>
        <v>3</v>
      </c>
      <c r="AF276" s="48">
        <f t="shared" ca="1" si="201"/>
        <v>2</v>
      </c>
      <c r="AG276" s="48">
        <f t="shared" ca="1" si="201"/>
        <v>2</v>
      </c>
      <c r="AH276" s="48">
        <f t="shared" ca="1" si="201"/>
        <v>2</v>
      </c>
      <c r="AI276" s="48">
        <f t="shared" ca="1" si="201"/>
        <v>2</v>
      </c>
      <c r="AJ276" s="48">
        <f t="shared" ca="1" si="202"/>
        <v>3</v>
      </c>
      <c r="AK276" s="48">
        <f t="shared" ca="1" si="202"/>
        <v>3</v>
      </c>
      <c r="AL276" s="48">
        <f t="shared" ca="1" si="202"/>
        <v>2</v>
      </c>
      <c r="AM276" s="48">
        <f t="shared" ca="1" si="202"/>
        <v>3</v>
      </c>
      <c r="AN276" s="48">
        <f t="shared" ca="1" si="202"/>
        <v>2</v>
      </c>
      <c r="AO276" s="48">
        <f t="shared" ca="1" si="202"/>
        <v>2</v>
      </c>
      <c r="AP276" s="48">
        <f t="shared" ca="1" si="202"/>
        <v>3</v>
      </c>
      <c r="AQ276" s="48">
        <f t="shared" ca="1" si="202"/>
        <v>3</v>
      </c>
      <c r="AR276" s="48">
        <f t="shared" ca="1" si="202"/>
        <v>2</v>
      </c>
      <c r="AS276" s="48">
        <f t="shared" ca="1" si="202"/>
        <v>3</v>
      </c>
      <c r="AT276" s="48">
        <f t="shared" ca="1" si="203"/>
        <v>3</v>
      </c>
      <c r="AU276" s="48">
        <f t="shared" ca="1" si="203"/>
        <v>2</v>
      </c>
      <c r="AV276" s="48">
        <f t="shared" ca="1" si="203"/>
        <v>3</v>
      </c>
      <c r="AW276" s="48">
        <f t="shared" ca="1" si="203"/>
        <v>3</v>
      </c>
      <c r="AX276" s="48">
        <f t="shared" ca="1" si="203"/>
        <v>3</v>
      </c>
      <c r="AY276" s="48">
        <f t="shared" ca="1" si="203"/>
        <v>2</v>
      </c>
      <c r="AZ276" s="48">
        <f t="shared" ca="1" si="203"/>
        <v>2</v>
      </c>
      <c r="BA276" s="48">
        <f t="shared" ca="1" si="203"/>
        <v>3</v>
      </c>
      <c r="BB276" s="48">
        <f t="shared" ca="1" si="203"/>
        <v>3</v>
      </c>
      <c r="BC276" s="48">
        <f t="shared" ca="1" si="203"/>
        <v>3</v>
      </c>
      <c r="BD276" s="48">
        <f t="shared" ca="1" si="204"/>
        <v>3</v>
      </c>
      <c r="BE276" s="48">
        <f t="shared" ca="1" si="204"/>
        <v>3</v>
      </c>
      <c r="BF276" s="48">
        <f t="shared" ca="1" si="204"/>
        <v>3</v>
      </c>
      <c r="BG276" s="48">
        <f t="shared" ca="1" si="204"/>
        <v>2</v>
      </c>
      <c r="BH276" s="48">
        <f t="shared" ca="1" si="204"/>
        <v>2</v>
      </c>
      <c r="BI276" s="48">
        <f t="shared" ca="1" si="204"/>
        <v>2</v>
      </c>
      <c r="BJ276" s="48">
        <f t="shared" ca="1" si="204"/>
        <v>3</v>
      </c>
      <c r="BK276" s="48">
        <f t="shared" ca="1" si="204"/>
        <v>2</v>
      </c>
      <c r="BL276" s="48">
        <f t="shared" ca="1" si="204"/>
        <v>2</v>
      </c>
      <c r="BM276" s="48">
        <f t="shared" ca="1" si="204"/>
        <v>3</v>
      </c>
      <c r="BN276" s="48">
        <f t="shared" ca="1" si="204"/>
        <v>3</v>
      </c>
      <c r="BO276" s="48">
        <f t="shared" ca="1" si="204"/>
        <v>3</v>
      </c>
    </row>
    <row r="277" spans="1:67" x14ac:dyDescent="0.25">
      <c r="A277" s="48">
        <v>276</v>
      </c>
      <c r="B277" s="48">
        <f t="shared" ca="1" si="182"/>
        <v>16</v>
      </c>
      <c r="C277" s="48">
        <f ca="1">SUM($P277:S277)</f>
        <v>10</v>
      </c>
      <c r="D277" s="48">
        <f t="shared" ca="1" si="183"/>
        <v>21</v>
      </c>
      <c r="E277" s="48">
        <f t="shared" ca="1" si="184"/>
        <v>31</v>
      </c>
      <c r="F277" s="48">
        <f t="shared" ca="1" si="185"/>
        <v>40</v>
      </c>
      <c r="G277" s="48">
        <f t="shared" ca="1" si="186"/>
        <v>50</v>
      </c>
      <c r="H277" s="48">
        <f t="shared" ca="1" si="187"/>
        <v>60</v>
      </c>
      <c r="I277" s="48">
        <f t="shared" ca="1" si="188"/>
        <v>72</v>
      </c>
      <c r="J277" s="48">
        <f t="shared" ca="1" si="189"/>
        <v>81</v>
      </c>
      <c r="K277" s="48">
        <f t="shared" ca="1" si="190"/>
        <v>92</v>
      </c>
      <c r="L277" s="48">
        <f t="shared" ca="1" si="191"/>
        <v>102</v>
      </c>
      <c r="M277" s="48">
        <f t="shared" ca="1" si="192"/>
        <v>111</v>
      </c>
      <c r="N277" s="48">
        <f t="shared" ca="1" si="193"/>
        <v>121</v>
      </c>
      <c r="O277" s="48">
        <f t="shared" ca="1" si="194"/>
        <v>132</v>
      </c>
      <c r="P277" s="48">
        <f t="shared" ca="1" si="200"/>
        <v>2</v>
      </c>
      <c r="Q277" s="48">
        <f t="shared" ca="1" si="200"/>
        <v>3</v>
      </c>
      <c r="R277" s="48">
        <f t="shared" ca="1" si="200"/>
        <v>2</v>
      </c>
      <c r="S277" s="48">
        <f t="shared" ca="1" si="200"/>
        <v>3</v>
      </c>
      <c r="T277" s="48">
        <f t="shared" ca="1" si="200"/>
        <v>3</v>
      </c>
      <c r="U277" s="48">
        <f t="shared" ca="1" si="200"/>
        <v>3</v>
      </c>
      <c r="V277" s="48">
        <f t="shared" ca="1" si="200"/>
        <v>2</v>
      </c>
      <c r="W277" s="48">
        <f t="shared" ca="1" si="200"/>
        <v>3</v>
      </c>
      <c r="X277" s="48">
        <f t="shared" ca="1" si="200"/>
        <v>2</v>
      </c>
      <c r="Y277" s="48">
        <f t="shared" ca="1" si="200"/>
        <v>3</v>
      </c>
      <c r="Z277" s="48">
        <f t="shared" ca="1" si="201"/>
        <v>2</v>
      </c>
      <c r="AA277" s="48">
        <f t="shared" ca="1" si="201"/>
        <v>3</v>
      </c>
      <c r="AB277" s="48">
        <f t="shared" ca="1" si="201"/>
        <v>2</v>
      </c>
      <c r="AC277" s="48">
        <f t="shared" ca="1" si="201"/>
        <v>2</v>
      </c>
      <c r="AD277" s="48">
        <f t="shared" ca="1" si="201"/>
        <v>2</v>
      </c>
      <c r="AE277" s="48">
        <f t="shared" ca="1" si="201"/>
        <v>3</v>
      </c>
      <c r="AF277" s="48">
        <f t="shared" ca="1" si="201"/>
        <v>3</v>
      </c>
      <c r="AG277" s="48">
        <f t="shared" ca="1" si="201"/>
        <v>2</v>
      </c>
      <c r="AH277" s="48">
        <f t="shared" ca="1" si="201"/>
        <v>2</v>
      </c>
      <c r="AI277" s="48">
        <f t="shared" ca="1" si="201"/>
        <v>3</v>
      </c>
      <c r="AJ277" s="48">
        <f t="shared" ca="1" si="202"/>
        <v>3</v>
      </c>
      <c r="AK277" s="48">
        <f t="shared" ca="1" si="202"/>
        <v>2</v>
      </c>
      <c r="AL277" s="48">
        <f t="shared" ca="1" si="202"/>
        <v>2</v>
      </c>
      <c r="AM277" s="48">
        <f t="shared" ca="1" si="202"/>
        <v>3</v>
      </c>
      <c r="AN277" s="48">
        <f t="shared" ca="1" si="202"/>
        <v>3</v>
      </c>
      <c r="AO277" s="48">
        <f t="shared" ca="1" si="202"/>
        <v>3</v>
      </c>
      <c r="AP277" s="48">
        <f t="shared" ca="1" si="202"/>
        <v>3</v>
      </c>
      <c r="AQ277" s="48">
        <f t="shared" ca="1" si="202"/>
        <v>3</v>
      </c>
      <c r="AR277" s="48">
        <f t="shared" ca="1" si="202"/>
        <v>2</v>
      </c>
      <c r="AS277" s="48">
        <f t="shared" ca="1" si="202"/>
        <v>2</v>
      </c>
      <c r="AT277" s="48">
        <f t="shared" ca="1" si="203"/>
        <v>3</v>
      </c>
      <c r="AU277" s="48">
        <f t="shared" ca="1" si="203"/>
        <v>2</v>
      </c>
      <c r="AV277" s="48">
        <f t="shared" ca="1" si="203"/>
        <v>3</v>
      </c>
      <c r="AW277" s="48">
        <f t="shared" ca="1" si="203"/>
        <v>3</v>
      </c>
      <c r="AX277" s="48">
        <f t="shared" ca="1" si="203"/>
        <v>3</v>
      </c>
      <c r="AY277" s="48">
        <f t="shared" ca="1" si="203"/>
        <v>2</v>
      </c>
      <c r="AZ277" s="48">
        <f t="shared" ca="1" si="203"/>
        <v>2</v>
      </c>
      <c r="BA277" s="48">
        <f t="shared" ca="1" si="203"/>
        <v>2</v>
      </c>
      <c r="BB277" s="48">
        <f t="shared" ca="1" si="203"/>
        <v>3</v>
      </c>
      <c r="BC277" s="48">
        <f t="shared" ca="1" si="203"/>
        <v>3</v>
      </c>
      <c r="BD277" s="48">
        <f t="shared" ca="1" si="204"/>
        <v>3</v>
      </c>
      <c r="BE277" s="48">
        <f t="shared" ca="1" si="204"/>
        <v>2</v>
      </c>
      <c r="BF277" s="48">
        <f t="shared" ca="1" si="204"/>
        <v>2</v>
      </c>
      <c r="BG277" s="48">
        <f t="shared" ca="1" si="204"/>
        <v>2</v>
      </c>
      <c r="BH277" s="48">
        <f t="shared" ca="1" si="204"/>
        <v>2</v>
      </c>
      <c r="BI277" s="48">
        <f t="shared" ca="1" si="204"/>
        <v>3</v>
      </c>
      <c r="BJ277" s="48">
        <f t="shared" ca="1" si="204"/>
        <v>3</v>
      </c>
      <c r="BK277" s="48">
        <f t="shared" ca="1" si="204"/>
        <v>2</v>
      </c>
      <c r="BL277" s="48">
        <f t="shared" ca="1" si="204"/>
        <v>2</v>
      </c>
      <c r="BM277" s="48">
        <f t="shared" ca="1" si="204"/>
        <v>3</v>
      </c>
      <c r="BN277" s="48">
        <f t="shared" ca="1" si="204"/>
        <v>3</v>
      </c>
      <c r="BO277" s="48">
        <f t="shared" ca="1" si="204"/>
        <v>3</v>
      </c>
    </row>
    <row r="278" spans="1:67" x14ac:dyDescent="0.25">
      <c r="A278" s="48">
        <v>277</v>
      </c>
      <c r="B278" s="48">
        <f t="shared" ca="1" si="182"/>
        <v>17</v>
      </c>
      <c r="C278" s="48">
        <f ca="1">SUM($P278:S278)</f>
        <v>11</v>
      </c>
      <c r="D278" s="48">
        <f t="shared" ca="1" si="183"/>
        <v>22</v>
      </c>
      <c r="E278" s="48">
        <f t="shared" ca="1" si="184"/>
        <v>32</v>
      </c>
      <c r="F278" s="48">
        <f t="shared" ca="1" si="185"/>
        <v>43</v>
      </c>
      <c r="G278" s="48">
        <f t="shared" ca="1" si="186"/>
        <v>53</v>
      </c>
      <c r="H278" s="48">
        <f t="shared" ca="1" si="187"/>
        <v>64</v>
      </c>
      <c r="I278" s="48">
        <f t="shared" ca="1" si="188"/>
        <v>75</v>
      </c>
      <c r="J278" s="48">
        <f t="shared" ca="1" si="189"/>
        <v>85</v>
      </c>
      <c r="K278" s="48">
        <f t="shared" ca="1" si="190"/>
        <v>93</v>
      </c>
      <c r="L278" s="48">
        <f t="shared" ca="1" si="191"/>
        <v>103</v>
      </c>
      <c r="M278" s="48">
        <f t="shared" ca="1" si="192"/>
        <v>114</v>
      </c>
      <c r="N278" s="48">
        <f t="shared" ca="1" si="193"/>
        <v>123</v>
      </c>
      <c r="O278" s="48">
        <f t="shared" ca="1" si="194"/>
        <v>134</v>
      </c>
      <c r="P278" s="48">
        <f t="shared" ca="1" si="200"/>
        <v>3</v>
      </c>
      <c r="Q278" s="48">
        <f t="shared" ca="1" si="200"/>
        <v>3</v>
      </c>
      <c r="R278" s="48">
        <f t="shared" ca="1" si="200"/>
        <v>2</v>
      </c>
      <c r="S278" s="48">
        <f t="shared" ca="1" si="200"/>
        <v>3</v>
      </c>
      <c r="T278" s="48">
        <f t="shared" ca="1" si="200"/>
        <v>3</v>
      </c>
      <c r="U278" s="48">
        <f t="shared" ca="1" si="200"/>
        <v>3</v>
      </c>
      <c r="V278" s="48">
        <f t="shared" ca="1" si="200"/>
        <v>2</v>
      </c>
      <c r="W278" s="48">
        <f t="shared" ca="1" si="200"/>
        <v>3</v>
      </c>
      <c r="X278" s="48">
        <f t="shared" ca="1" si="200"/>
        <v>3</v>
      </c>
      <c r="Y278" s="48">
        <f t="shared" ca="1" si="200"/>
        <v>2</v>
      </c>
      <c r="Z278" s="48">
        <f t="shared" ca="1" si="201"/>
        <v>3</v>
      </c>
      <c r="AA278" s="48">
        <f t="shared" ca="1" si="201"/>
        <v>2</v>
      </c>
      <c r="AB278" s="48">
        <f t="shared" ca="1" si="201"/>
        <v>3</v>
      </c>
      <c r="AC278" s="48">
        <f t="shared" ca="1" si="201"/>
        <v>3</v>
      </c>
      <c r="AD278" s="48">
        <f t="shared" ca="1" si="201"/>
        <v>2</v>
      </c>
      <c r="AE278" s="48">
        <f t="shared" ca="1" si="201"/>
        <v>3</v>
      </c>
      <c r="AF278" s="48">
        <f t="shared" ca="1" si="201"/>
        <v>3</v>
      </c>
      <c r="AG278" s="48">
        <f t="shared" ca="1" si="201"/>
        <v>3</v>
      </c>
      <c r="AH278" s="48">
        <f t="shared" ca="1" si="201"/>
        <v>2</v>
      </c>
      <c r="AI278" s="48">
        <f t="shared" ca="1" si="201"/>
        <v>2</v>
      </c>
      <c r="AJ278" s="48">
        <f t="shared" ca="1" si="202"/>
        <v>3</v>
      </c>
      <c r="AK278" s="48">
        <f t="shared" ca="1" si="202"/>
        <v>3</v>
      </c>
      <c r="AL278" s="48">
        <f t="shared" ca="1" si="202"/>
        <v>2</v>
      </c>
      <c r="AM278" s="48">
        <f t="shared" ca="1" si="202"/>
        <v>3</v>
      </c>
      <c r="AN278" s="48">
        <f t="shared" ca="1" si="202"/>
        <v>3</v>
      </c>
      <c r="AO278" s="48">
        <f t="shared" ca="1" si="202"/>
        <v>3</v>
      </c>
      <c r="AP278" s="48">
        <f t="shared" ca="1" si="202"/>
        <v>2</v>
      </c>
      <c r="AQ278" s="48">
        <f t="shared" ca="1" si="202"/>
        <v>3</v>
      </c>
      <c r="AR278" s="48">
        <f t="shared" ca="1" si="202"/>
        <v>3</v>
      </c>
      <c r="AS278" s="48">
        <f t="shared" ca="1" si="202"/>
        <v>2</v>
      </c>
      <c r="AT278" s="48">
        <f t="shared" ca="1" si="203"/>
        <v>2</v>
      </c>
      <c r="AU278" s="48">
        <f t="shared" ca="1" si="203"/>
        <v>3</v>
      </c>
      <c r="AV278" s="48">
        <f t="shared" ca="1" si="203"/>
        <v>2</v>
      </c>
      <c r="AW278" s="48">
        <f t="shared" ca="1" si="203"/>
        <v>2</v>
      </c>
      <c r="AX278" s="48">
        <f t="shared" ca="1" si="203"/>
        <v>2</v>
      </c>
      <c r="AY278" s="48">
        <f t="shared" ca="1" si="203"/>
        <v>2</v>
      </c>
      <c r="AZ278" s="48">
        <f t="shared" ca="1" si="203"/>
        <v>2</v>
      </c>
      <c r="BA278" s="48">
        <f t="shared" ca="1" si="203"/>
        <v>3</v>
      </c>
      <c r="BB278" s="48">
        <f t="shared" ca="1" si="203"/>
        <v>3</v>
      </c>
      <c r="BC278" s="48">
        <f t="shared" ca="1" si="203"/>
        <v>2</v>
      </c>
      <c r="BD278" s="48">
        <f t="shared" ca="1" si="204"/>
        <v>3</v>
      </c>
      <c r="BE278" s="48">
        <f t="shared" ca="1" si="204"/>
        <v>3</v>
      </c>
      <c r="BF278" s="48">
        <f t="shared" ca="1" si="204"/>
        <v>3</v>
      </c>
      <c r="BG278" s="48">
        <f t="shared" ca="1" si="204"/>
        <v>2</v>
      </c>
      <c r="BH278" s="48">
        <f t="shared" ca="1" si="204"/>
        <v>2</v>
      </c>
      <c r="BI278" s="48">
        <f t="shared" ca="1" si="204"/>
        <v>2</v>
      </c>
      <c r="BJ278" s="48">
        <f t="shared" ca="1" si="204"/>
        <v>2</v>
      </c>
      <c r="BK278" s="48">
        <f t="shared" ca="1" si="204"/>
        <v>3</v>
      </c>
      <c r="BL278" s="48">
        <f t="shared" ca="1" si="204"/>
        <v>3</v>
      </c>
      <c r="BM278" s="48">
        <f t="shared" ca="1" si="204"/>
        <v>3</v>
      </c>
      <c r="BN278" s="48">
        <f t="shared" ca="1" si="204"/>
        <v>3</v>
      </c>
      <c r="BO278" s="48">
        <f t="shared" ca="1" si="204"/>
        <v>2</v>
      </c>
    </row>
    <row r="279" spans="1:67" x14ac:dyDescent="0.25">
      <c r="A279" s="48">
        <v>278</v>
      </c>
      <c r="B279" s="48">
        <f t="shared" ca="1" si="182"/>
        <v>16</v>
      </c>
      <c r="C279" s="48">
        <f ca="1">SUM($P279:S279)</f>
        <v>10</v>
      </c>
      <c r="D279" s="48">
        <f t="shared" ca="1" si="183"/>
        <v>21</v>
      </c>
      <c r="E279" s="48">
        <f t="shared" ca="1" si="184"/>
        <v>32</v>
      </c>
      <c r="F279" s="48">
        <f t="shared" ca="1" si="185"/>
        <v>43</v>
      </c>
      <c r="G279" s="48">
        <f t="shared" ca="1" si="186"/>
        <v>53</v>
      </c>
      <c r="H279" s="48">
        <f t="shared" ca="1" si="187"/>
        <v>64</v>
      </c>
      <c r="I279" s="48">
        <f t="shared" ca="1" si="188"/>
        <v>74</v>
      </c>
      <c r="J279" s="48">
        <f t="shared" ca="1" si="189"/>
        <v>85</v>
      </c>
      <c r="K279" s="48">
        <f t="shared" ca="1" si="190"/>
        <v>96</v>
      </c>
      <c r="L279" s="48">
        <f t="shared" ca="1" si="191"/>
        <v>105</v>
      </c>
      <c r="M279" s="48">
        <f t="shared" ca="1" si="192"/>
        <v>115</v>
      </c>
      <c r="N279" s="48">
        <f t="shared" ca="1" si="193"/>
        <v>125</v>
      </c>
      <c r="O279" s="48">
        <f t="shared" ca="1" si="194"/>
        <v>136</v>
      </c>
      <c r="P279" s="48">
        <f t="shared" ca="1" si="200"/>
        <v>3</v>
      </c>
      <c r="Q279" s="48">
        <f t="shared" ca="1" si="200"/>
        <v>2</v>
      </c>
      <c r="R279" s="48">
        <f t="shared" ca="1" si="200"/>
        <v>3</v>
      </c>
      <c r="S279" s="48">
        <f t="shared" ca="1" si="200"/>
        <v>2</v>
      </c>
      <c r="T279" s="48">
        <f t="shared" ca="1" si="200"/>
        <v>3</v>
      </c>
      <c r="U279" s="48">
        <f t="shared" ca="1" si="200"/>
        <v>3</v>
      </c>
      <c r="V279" s="48">
        <f t="shared" ca="1" si="200"/>
        <v>3</v>
      </c>
      <c r="W279" s="48">
        <f t="shared" ca="1" si="200"/>
        <v>2</v>
      </c>
      <c r="X279" s="48">
        <f t="shared" ca="1" si="200"/>
        <v>3</v>
      </c>
      <c r="Y279" s="48">
        <f t="shared" ca="1" si="200"/>
        <v>2</v>
      </c>
      <c r="Z279" s="48">
        <f t="shared" ca="1" si="201"/>
        <v>3</v>
      </c>
      <c r="AA279" s="48">
        <f t="shared" ca="1" si="201"/>
        <v>3</v>
      </c>
      <c r="AB279" s="48">
        <f t="shared" ca="1" si="201"/>
        <v>2</v>
      </c>
      <c r="AC279" s="48">
        <f t="shared" ca="1" si="201"/>
        <v>3</v>
      </c>
      <c r="AD279" s="48">
        <f t="shared" ca="1" si="201"/>
        <v>3</v>
      </c>
      <c r="AE279" s="48">
        <f t="shared" ca="1" si="201"/>
        <v>3</v>
      </c>
      <c r="AF279" s="48">
        <f t="shared" ca="1" si="201"/>
        <v>3</v>
      </c>
      <c r="AG279" s="48">
        <f t="shared" ca="1" si="201"/>
        <v>2</v>
      </c>
      <c r="AH279" s="48">
        <f t="shared" ca="1" si="201"/>
        <v>2</v>
      </c>
      <c r="AI279" s="48">
        <f t="shared" ca="1" si="201"/>
        <v>3</v>
      </c>
      <c r="AJ279" s="48">
        <f t="shared" ca="1" si="202"/>
        <v>3</v>
      </c>
      <c r="AK279" s="48">
        <f t="shared" ca="1" si="202"/>
        <v>3</v>
      </c>
      <c r="AL279" s="48">
        <f t="shared" ca="1" si="202"/>
        <v>2</v>
      </c>
      <c r="AM279" s="48">
        <f t="shared" ca="1" si="202"/>
        <v>3</v>
      </c>
      <c r="AN279" s="48">
        <f t="shared" ca="1" si="202"/>
        <v>2</v>
      </c>
      <c r="AO279" s="48">
        <f t="shared" ca="1" si="202"/>
        <v>3</v>
      </c>
      <c r="AP279" s="48">
        <f t="shared" ca="1" si="202"/>
        <v>2</v>
      </c>
      <c r="AQ279" s="48">
        <f t="shared" ca="1" si="202"/>
        <v>3</v>
      </c>
      <c r="AR279" s="48">
        <f t="shared" ca="1" si="202"/>
        <v>2</v>
      </c>
      <c r="AS279" s="48">
        <f t="shared" ca="1" si="202"/>
        <v>3</v>
      </c>
      <c r="AT279" s="48">
        <f t="shared" ca="1" si="203"/>
        <v>3</v>
      </c>
      <c r="AU279" s="48">
        <f t="shared" ca="1" si="203"/>
        <v>3</v>
      </c>
      <c r="AV279" s="48">
        <f t="shared" ca="1" si="203"/>
        <v>3</v>
      </c>
      <c r="AW279" s="48">
        <f t="shared" ca="1" si="203"/>
        <v>2</v>
      </c>
      <c r="AX279" s="48">
        <f t="shared" ca="1" si="203"/>
        <v>3</v>
      </c>
      <c r="AY279" s="48">
        <f t="shared" ca="1" si="203"/>
        <v>3</v>
      </c>
      <c r="AZ279" s="48">
        <f t="shared" ca="1" si="203"/>
        <v>2</v>
      </c>
      <c r="BA279" s="48">
        <f t="shared" ca="1" si="203"/>
        <v>3</v>
      </c>
      <c r="BB279" s="48">
        <f t="shared" ca="1" si="203"/>
        <v>2</v>
      </c>
      <c r="BC279" s="48">
        <f t="shared" ca="1" si="203"/>
        <v>2</v>
      </c>
      <c r="BD279" s="48">
        <f t="shared" ca="1" si="204"/>
        <v>3</v>
      </c>
      <c r="BE279" s="48">
        <f t="shared" ca="1" si="204"/>
        <v>2</v>
      </c>
      <c r="BF279" s="48">
        <f t="shared" ca="1" si="204"/>
        <v>2</v>
      </c>
      <c r="BG279" s="48">
        <f t="shared" ca="1" si="204"/>
        <v>3</v>
      </c>
      <c r="BH279" s="48">
        <f t="shared" ca="1" si="204"/>
        <v>2</v>
      </c>
      <c r="BI279" s="48">
        <f t="shared" ca="1" si="204"/>
        <v>3</v>
      </c>
      <c r="BJ279" s="48">
        <f t="shared" ca="1" si="204"/>
        <v>3</v>
      </c>
      <c r="BK279" s="48">
        <f t="shared" ca="1" si="204"/>
        <v>2</v>
      </c>
      <c r="BL279" s="48">
        <f t="shared" ca="1" si="204"/>
        <v>3</v>
      </c>
      <c r="BM279" s="48">
        <f t="shared" ca="1" si="204"/>
        <v>3</v>
      </c>
      <c r="BN279" s="48">
        <f t="shared" ca="1" si="204"/>
        <v>2</v>
      </c>
      <c r="BO279" s="48">
        <f t="shared" ca="1" si="204"/>
        <v>3</v>
      </c>
    </row>
    <row r="280" spans="1:67" x14ac:dyDescent="0.25">
      <c r="A280" s="48">
        <v>279</v>
      </c>
      <c r="B280" s="48">
        <f t="shared" ca="1" si="182"/>
        <v>16</v>
      </c>
      <c r="C280" s="48">
        <f ca="1">SUM($P280:S280)</f>
        <v>11</v>
      </c>
      <c r="D280" s="48">
        <f t="shared" ca="1" si="183"/>
        <v>21</v>
      </c>
      <c r="E280" s="48">
        <f t="shared" ca="1" si="184"/>
        <v>30</v>
      </c>
      <c r="F280" s="48">
        <f t="shared" ca="1" si="185"/>
        <v>41</v>
      </c>
      <c r="G280" s="48">
        <f t="shared" ca="1" si="186"/>
        <v>51</v>
      </c>
      <c r="H280" s="48">
        <f t="shared" ca="1" si="187"/>
        <v>62</v>
      </c>
      <c r="I280" s="48">
        <f t="shared" ca="1" si="188"/>
        <v>73</v>
      </c>
      <c r="J280" s="48">
        <f t="shared" ca="1" si="189"/>
        <v>83</v>
      </c>
      <c r="K280" s="48">
        <f t="shared" ca="1" si="190"/>
        <v>92</v>
      </c>
      <c r="L280" s="48">
        <f t="shared" ca="1" si="191"/>
        <v>102</v>
      </c>
      <c r="M280" s="48">
        <f t="shared" ca="1" si="192"/>
        <v>113</v>
      </c>
      <c r="N280" s="48">
        <f t="shared" ca="1" si="193"/>
        <v>123</v>
      </c>
      <c r="O280" s="48">
        <f t="shared" ca="1" si="194"/>
        <v>134</v>
      </c>
      <c r="P280" s="48">
        <f t="shared" ca="1" si="200"/>
        <v>3</v>
      </c>
      <c r="Q280" s="48">
        <f t="shared" ca="1" si="200"/>
        <v>3</v>
      </c>
      <c r="R280" s="48">
        <f t="shared" ca="1" si="200"/>
        <v>2</v>
      </c>
      <c r="S280" s="48">
        <f t="shared" ca="1" si="200"/>
        <v>3</v>
      </c>
      <c r="T280" s="48">
        <f t="shared" ca="1" si="200"/>
        <v>2</v>
      </c>
      <c r="U280" s="48">
        <f t="shared" ca="1" si="200"/>
        <v>3</v>
      </c>
      <c r="V280" s="48">
        <f t="shared" ca="1" si="200"/>
        <v>3</v>
      </c>
      <c r="W280" s="48">
        <f t="shared" ca="1" si="200"/>
        <v>2</v>
      </c>
      <c r="X280" s="48">
        <f t="shared" ca="1" si="200"/>
        <v>2</v>
      </c>
      <c r="Y280" s="48">
        <f t="shared" ca="1" si="200"/>
        <v>3</v>
      </c>
      <c r="Z280" s="48">
        <f t="shared" ca="1" si="201"/>
        <v>2</v>
      </c>
      <c r="AA280" s="48">
        <f t="shared" ca="1" si="201"/>
        <v>2</v>
      </c>
      <c r="AB280" s="48">
        <f t="shared" ca="1" si="201"/>
        <v>3</v>
      </c>
      <c r="AC280" s="48">
        <f t="shared" ca="1" si="201"/>
        <v>2</v>
      </c>
      <c r="AD280" s="48">
        <f t="shared" ca="1" si="201"/>
        <v>3</v>
      </c>
      <c r="AE280" s="48">
        <f t="shared" ca="1" si="201"/>
        <v>3</v>
      </c>
      <c r="AF280" s="48">
        <f t="shared" ca="1" si="201"/>
        <v>2</v>
      </c>
      <c r="AG280" s="48">
        <f t="shared" ca="1" si="201"/>
        <v>3</v>
      </c>
      <c r="AH280" s="48">
        <f t="shared" ca="1" si="201"/>
        <v>3</v>
      </c>
      <c r="AI280" s="48">
        <f t="shared" ca="1" si="201"/>
        <v>2</v>
      </c>
      <c r="AJ280" s="48">
        <f t="shared" ca="1" si="202"/>
        <v>2</v>
      </c>
      <c r="AK280" s="48">
        <f t="shared" ca="1" si="202"/>
        <v>3</v>
      </c>
      <c r="AL280" s="48">
        <f t="shared" ca="1" si="202"/>
        <v>3</v>
      </c>
      <c r="AM280" s="48">
        <f t="shared" ca="1" si="202"/>
        <v>3</v>
      </c>
      <c r="AN280" s="48">
        <f t="shared" ca="1" si="202"/>
        <v>3</v>
      </c>
      <c r="AO280" s="48">
        <f t="shared" ca="1" si="202"/>
        <v>3</v>
      </c>
      <c r="AP280" s="48">
        <f t="shared" ca="1" si="202"/>
        <v>2</v>
      </c>
      <c r="AQ280" s="48">
        <f t="shared" ca="1" si="202"/>
        <v>3</v>
      </c>
      <c r="AR280" s="48">
        <f t="shared" ca="1" si="202"/>
        <v>3</v>
      </c>
      <c r="AS280" s="48">
        <f t="shared" ca="1" si="202"/>
        <v>3</v>
      </c>
      <c r="AT280" s="48">
        <f t="shared" ca="1" si="203"/>
        <v>2</v>
      </c>
      <c r="AU280" s="48">
        <f t="shared" ca="1" si="203"/>
        <v>2</v>
      </c>
      <c r="AV280" s="48">
        <f t="shared" ca="1" si="203"/>
        <v>2</v>
      </c>
      <c r="AW280" s="48">
        <f t="shared" ca="1" si="203"/>
        <v>2</v>
      </c>
      <c r="AX280" s="48">
        <f t="shared" ca="1" si="203"/>
        <v>2</v>
      </c>
      <c r="AY280" s="48">
        <f t="shared" ca="1" si="203"/>
        <v>3</v>
      </c>
      <c r="AZ280" s="48">
        <f t="shared" ca="1" si="203"/>
        <v>3</v>
      </c>
      <c r="BA280" s="48">
        <f t="shared" ca="1" si="203"/>
        <v>2</v>
      </c>
      <c r="BB280" s="48">
        <f t="shared" ca="1" si="203"/>
        <v>2</v>
      </c>
      <c r="BC280" s="48">
        <f t="shared" ca="1" si="203"/>
        <v>3</v>
      </c>
      <c r="BD280" s="48">
        <f t="shared" ca="1" si="204"/>
        <v>3</v>
      </c>
      <c r="BE280" s="48">
        <f t="shared" ca="1" si="204"/>
        <v>3</v>
      </c>
      <c r="BF280" s="48">
        <f t="shared" ca="1" si="204"/>
        <v>3</v>
      </c>
      <c r="BG280" s="48">
        <f t="shared" ca="1" si="204"/>
        <v>2</v>
      </c>
      <c r="BH280" s="48">
        <f t="shared" ca="1" si="204"/>
        <v>3</v>
      </c>
      <c r="BI280" s="48">
        <f t="shared" ca="1" si="204"/>
        <v>3</v>
      </c>
      <c r="BJ280" s="48">
        <f t="shared" ca="1" si="204"/>
        <v>2</v>
      </c>
      <c r="BK280" s="48">
        <f t="shared" ca="1" si="204"/>
        <v>2</v>
      </c>
      <c r="BL280" s="48">
        <f t="shared" ca="1" si="204"/>
        <v>2</v>
      </c>
      <c r="BM280" s="48">
        <f t="shared" ca="1" si="204"/>
        <v>3</v>
      </c>
      <c r="BN280" s="48">
        <f t="shared" ca="1" si="204"/>
        <v>3</v>
      </c>
      <c r="BO280" s="48">
        <f t="shared" ca="1" si="204"/>
        <v>3</v>
      </c>
    </row>
    <row r="281" spans="1:67" x14ac:dyDescent="0.25">
      <c r="A281" s="48">
        <v>280</v>
      </c>
      <c r="B281" s="48">
        <f t="shared" ca="1" si="182"/>
        <v>13</v>
      </c>
      <c r="C281" s="48">
        <f ca="1">SUM($P281:S281)</f>
        <v>9</v>
      </c>
      <c r="D281" s="48">
        <f t="shared" ca="1" si="183"/>
        <v>18</v>
      </c>
      <c r="E281" s="48">
        <f t="shared" ca="1" si="184"/>
        <v>28</v>
      </c>
      <c r="F281" s="48">
        <f t="shared" ca="1" si="185"/>
        <v>37</v>
      </c>
      <c r="G281" s="48">
        <f t="shared" ca="1" si="186"/>
        <v>47</v>
      </c>
      <c r="H281" s="48">
        <f t="shared" ca="1" si="187"/>
        <v>56</v>
      </c>
      <c r="I281" s="48">
        <f t="shared" ca="1" si="188"/>
        <v>67</v>
      </c>
      <c r="J281" s="48">
        <f t="shared" ca="1" si="189"/>
        <v>77</v>
      </c>
      <c r="K281" s="48">
        <f t="shared" ca="1" si="190"/>
        <v>86</v>
      </c>
      <c r="L281" s="48">
        <f t="shared" ca="1" si="191"/>
        <v>97</v>
      </c>
      <c r="M281" s="48">
        <f t="shared" ca="1" si="192"/>
        <v>107</v>
      </c>
      <c r="N281" s="48">
        <f t="shared" ca="1" si="193"/>
        <v>117</v>
      </c>
      <c r="O281" s="48">
        <f t="shared" ca="1" si="194"/>
        <v>127</v>
      </c>
      <c r="P281" s="48">
        <f t="shared" ca="1" si="200"/>
        <v>2</v>
      </c>
      <c r="Q281" s="48">
        <f t="shared" ca="1" si="200"/>
        <v>2</v>
      </c>
      <c r="R281" s="48">
        <f t="shared" ca="1" si="200"/>
        <v>2</v>
      </c>
      <c r="S281" s="48">
        <f t="shared" ca="1" si="200"/>
        <v>3</v>
      </c>
      <c r="T281" s="48">
        <f t="shared" ca="1" si="200"/>
        <v>2</v>
      </c>
      <c r="U281" s="48">
        <f t="shared" ca="1" si="200"/>
        <v>2</v>
      </c>
      <c r="V281" s="48">
        <f t="shared" ca="1" si="200"/>
        <v>3</v>
      </c>
      <c r="W281" s="48">
        <f t="shared" ca="1" si="200"/>
        <v>2</v>
      </c>
      <c r="X281" s="48">
        <f t="shared" ca="1" si="200"/>
        <v>2</v>
      </c>
      <c r="Y281" s="48">
        <f t="shared" ca="1" si="200"/>
        <v>3</v>
      </c>
      <c r="Z281" s="48">
        <f t="shared" ca="1" si="201"/>
        <v>3</v>
      </c>
      <c r="AA281" s="48">
        <f t="shared" ca="1" si="201"/>
        <v>2</v>
      </c>
      <c r="AB281" s="48">
        <f t="shared" ca="1" si="201"/>
        <v>2</v>
      </c>
      <c r="AC281" s="48">
        <f t="shared" ca="1" si="201"/>
        <v>2</v>
      </c>
      <c r="AD281" s="48">
        <f t="shared" ca="1" si="201"/>
        <v>2</v>
      </c>
      <c r="AE281" s="48">
        <f t="shared" ca="1" si="201"/>
        <v>3</v>
      </c>
      <c r="AF281" s="48">
        <f t="shared" ca="1" si="201"/>
        <v>3</v>
      </c>
      <c r="AG281" s="48">
        <f t="shared" ca="1" si="201"/>
        <v>2</v>
      </c>
      <c r="AH281" s="48">
        <f t="shared" ca="1" si="201"/>
        <v>2</v>
      </c>
      <c r="AI281" s="48">
        <f t="shared" ca="1" si="201"/>
        <v>3</v>
      </c>
      <c r="AJ281" s="48">
        <f t="shared" ca="1" si="202"/>
        <v>2</v>
      </c>
      <c r="AK281" s="48">
        <f t="shared" ca="1" si="202"/>
        <v>2</v>
      </c>
      <c r="AL281" s="48">
        <f t="shared" ca="1" si="202"/>
        <v>3</v>
      </c>
      <c r="AM281" s="48">
        <f t="shared" ca="1" si="202"/>
        <v>2</v>
      </c>
      <c r="AN281" s="48">
        <f t="shared" ca="1" si="202"/>
        <v>3</v>
      </c>
      <c r="AO281" s="48">
        <f t="shared" ca="1" si="202"/>
        <v>3</v>
      </c>
      <c r="AP281" s="48">
        <f t="shared" ca="1" si="202"/>
        <v>2</v>
      </c>
      <c r="AQ281" s="48">
        <f t="shared" ca="1" si="202"/>
        <v>3</v>
      </c>
      <c r="AR281" s="48">
        <f t="shared" ca="1" si="202"/>
        <v>3</v>
      </c>
      <c r="AS281" s="48">
        <f t="shared" ca="1" si="202"/>
        <v>2</v>
      </c>
      <c r="AT281" s="48">
        <f t="shared" ca="1" si="203"/>
        <v>3</v>
      </c>
      <c r="AU281" s="48">
        <f t="shared" ca="1" si="203"/>
        <v>2</v>
      </c>
      <c r="AV281" s="48">
        <f t="shared" ca="1" si="203"/>
        <v>2</v>
      </c>
      <c r="AW281" s="48">
        <f t="shared" ca="1" si="203"/>
        <v>2</v>
      </c>
      <c r="AX281" s="48">
        <f t="shared" ca="1" si="203"/>
        <v>2</v>
      </c>
      <c r="AY281" s="48">
        <f t="shared" ca="1" si="203"/>
        <v>3</v>
      </c>
      <c r="AZ281" s="48">
        <f t="shared" ca="1" si="203"/>
        <v>3</v>
      </c>
      <c r="BA281" s="48">
        <f t="shared" ca="1" si="203"/>
        <v>2</v>
      </c>
      <c r="BB281" s="48">
        <f t="shared" ca="1" si="203"/>
        <v>3</v>
      </c>
      <c r="BC281" s="48">
        <f t="shared" ca="1" si="203"/>
        <v>3</v>
      </c>
      <c r="BD281" s="48">
        <f t="shared" ca="1" si="204"/>
        <v>2</v>
      </c>
      <c r="BE281" s="48">
        <f t="shared" ca="1" si="204"/>
        <v>3</v>
      </c>
      <c r="BF281" s="48">
        <f t="shared" ca="1" si="204"/>
        <v>3</v>
      </c>
      <c r="BG281" s="48">
        <f t="shared" ca="1" si="204"/>
        <v>2</v>
      </c>
      <c r="BH281" s="48">
        <f t="shared" ca="1" si="204"/>
        <v>3</v>
      </c>
      <c r="BI281" s="48">
        <f t="shared" ca="1" si="204"/>
        <v>2</v>
      </c>
      <c r="BJ281" s="48">
        <f t="shared" ca="1" si="204"/>
        <v>3</v>
      </c>
      <c r="BK281" s="48">
        <f t="shared" ca="1" si="204"/>
        <v>2</v>
      </c>
      <c r="BL281" s="48">
        <f t="shared" ca="1" si="204"/>
        <v>2</v>
      </c>
      <c r="BM281" s="48">
        <f t="shared" ca="1" si="204"/>
        <v>3</v>
      </c>
      <c r="BN281" s="48">
        <f t="shared" ca="1" si="204"/>
        <v>2</v>
      </c>
      <c r="BO281" s="48">
        <f t="shared" ca="1" si="204"/>
        <v>3</v>
      </c>
    </row>
    <row r="282" spans="1:67" x14ac:dyDescent="0.25">
      <c r="A282" s="48">
        <v>281</v>
      </c>
      <c r="B282" s="48">
        <f t="shared" ca="1" si="182"/>
        <v>16</v>
      </c>
      <c r="C282" s="48">
        <f ca="1">SUM($P282:S282)</f>
        <v>10</v>
      </c>
      <c r="D282" s="48">
        <f t="shared" ca="1" si="183"/>
        <v>21</v>
      </c>
      <c r="E282" s="48">
        <f t="shared" ca="1" si="184"/>
        <v>33</v>
      </c>
      <c r="F282" s="48">
        <f t="shared" ca="1" si="185"/>
        <v>44</v>
      </c>
      <c r="G282" s="48">
        <f t="shared" ca="1" si="186"/>
        <v>53</v>
      </c>
      <c r="H282" s="48">
        <f t="shared" ca="1" si="187"/>
        <v>64</v>
      </c>
      <c r="I282" s="48">
        <f t="shared" ca="1" si="188"/>
        <v>74</v>
      </c>
      <c r="J282" s="48">
        <f t="shared" ca="1" si="189"/>
        <v>85</v>
      </c>
      <c r="K282" s="48">
        <f t="shared" ca="1" si="190"/>
        <v>96</v>
      </c>
      <c r="L282" s="48">
        <f t="shared" ca="1" si="191"/>
        <v>105</v>
      </c>
      <c r="M282" s="48">
        <f t="shared" ca="1" si="192"/>
        <v>114</v>
      </c>
      <c r="N282" s="48">
        <f t="shared" ca="1" si="193"/>
        <v>125</v>
      </c>
      <c r="O282" s="48">
        <f t="shared" ca="1" si="194"/>
        <v>137</v>
      </c>
      <c r="P282" s="48">
        <f t="shared" ref="P282:Y291" ca="1" si="205">MAX(1,IF(SamplesOrEstimateFlag = "Data", INDEX(Samples,RANDBETWEEN(1, TotalCount), 0), RANDBETWEEN(ThroughputLowEstimate,ThroughputHighEstimate)) / RANDBETWEEN(StorySplitRateLowEstimate,StorySplitRateHighEstimate))</f>
        <v>2</v>
      </c>
      <c r="Q282" s="48">
        <f t="shared" ca="1" si="205"/>
        <v>3</v>
      </c>
      <c r="R282" s="48">
        <f t="shared" ca="1" si="205"/>
        <v>3</v>
      </c>
      <c r="S282" s="48">
        <f t="shared" ca="1" si="205"/>
        <v>2</v>
      </c>
      <c r="T282" s="48">
        <f t="shared" ca="1" si="205"/>
        <v>3</v>
      </c>
      <c r="U282" s="48">
        <f t="shared" ca="1" si="205"/>
        <v>3</v>
      </c>
      <c r="V282" s="48">
        <f t="shared" ca="1" si="205"/>
        <v>2</v>
      </c>
      <c r="W282" s="48">
        <f t="shared" ca="1" si="205"/>
        <v>3</v>
      </c>
      <c r="X282" s="48">
        <f t="shared" ca="1" si="205"/>
        <v>3</v>
      </c>
      <c r="Y282" s="48">
        <f t="shared" ca="1" si="205"/>
        <v>3</v>
      </c>
      <c r="Z282" s="48">
        <f t="shared" ref="Z282:AI291" ca="1" si="206">MAX(1,IF(SamplesOrEstimateFlag = "Data", INDEX(Samples,RANDBETWEEN(1, TotalCount), 0), RANDBETWEEN(ThroughputLowEstimate,ThroughputHighEstimate)) / RANDBETWEEN(StorySplitRateLowEstimate,StorySplitRateHighEstimate))</f>
        <v>3</v>
      </c>
      <c r="AA282" s="48">
        <f t="shared" ca="1" si="206"/>
        <v>3</v>
      </c>
      <c r="AB282" s="48">
        <f t="shared" ca="1" si="206"/>
        <v>2</v>
      </c>
      <c r="AC282" s="48">
        <f t="shared" ca="1" si="206"/>
        <v>3</v>
      </c>
      <c r="AD282" s="48">
        <f t="shared" ca="1" si="206"/>
        <v>3</v>
      </c>
      <c r="AE282" s="48">
        <f t="shared" ca="1" si="206"/>
        <v>3</v>
      </c>
      <c r="AF282" s="48">
        <f t="shared" ca="1" si="206"/>
        <v>2</v>
      </c>
      <c r="AG282" s="48">
        <f t="shared" ca="1" si="206"/>
        <v>2</v>
      </c>
      <c r="AH282" s="48">
        <f t="shared" ca="1" si="206"/>
        <v>3</v>
      </c>
      <c r="AI282" s="48">
        <f t="shared" ca="1" si="206"/>
        <v>2</v>
      </c>
      <c r="AJ282" s="48">
        <f t="shared" ref="AJ282:AS291" ca="1" si="207">MAX(1,IF(SamplesOrEstimateFlag = "Data", INDEX(Samples,RANDBETWEEN(1, TotalCount), 0), RANDBETWEEN(ThroughputLowEstimate,ThroughputHighEstimate)) / RANDBETWEEN(StorySplitRateLowEstimate,StorySplitRateHighEstimate))</f>
        <v>3</v>
      </c>
      <c r="AK282" s="48">
        <f t="shared" ca="1" si="207"/>
        <v>3</v>
      </c>
      <c r="AL282" s="48">
        <f t="shared" ca="1" si="207"/>
        <v>3</v>
      </c>
      <c r="AM282" s="48">
        <f t="shared" ca="1" si="207"/>
        <v>2</v>
      </c>
      <c r="AN282" s="48">
        <f t="shared" ca="1" si="207"/>
        <v>2</v>
      </c>
      <c r="AO282" s="48">
        <f t="shared" ca="1" si="207"/>
        <v>2</v>
      </c>
      <c r="AP282" s="48">
        <f t="shared" ca="1" si="207"/>
        <v>3</v>
      </c>
      <c r="AQ282" s="48">
        <f t="shared" ca="1" si="207"/>
        <v>3</v>
      </c>
      <c r="AR282" s="48">
        <f t="shared" ca="1" si="207"/>
        <v>3</v>
      </c>
      <c r="AS282" s="48">
        <f t="shared" ca="1" si="207"/>
        <v>3</v>
      </c>
      <c r="AT282" s="48">
        <f t="shared" ref="AT282:BC291" ca="1" si="208">MAX(1,IF(SamplesOrEstimateFlag = "Data", INDEX(Samples,RANDBETWEEN(1, TotalCount), 0), RANDBETWEEN(ThroughputLowEstimate,ThroughputHighEstimate)) / RANDBETWEEN(StorySplitRateLowEstimate,StorySplitRateHighEstimate))</f>
        <v>2</v>
      </c>
      <c r="AU282" s="48">
        <f t="shared" ca="1" si="208"/>
        <v>3</v>
      </c>
      <c r="AV282" s="48">
        <f t="shared" ca="1" si="208"/>
        <v>3</v>
      </c>
      <c r="AW282" s="48">
        <f t="shared" ca="1" si="208"/>
        <v>3</v>
      </c>
      <c r="AX282" s="48">
        <f t="shared" ca="1" si="208"/>
        <v>3</v>
      </c>
      <c r="AY282" s="48">
        <f t="shared" ca="1" si="208"/>
        <v>2</v>
      </c>
      <c r="AZ282" s="48">
        <f t="shared" ca="1" si="208"/>
        <v>2</v>
      </c>
      <c r="BA282" s="48">
        <f t="shared" ca="1" si="208"/>
        <v>2</v>
      </c>
      <c r="BB282" s="48">
        <f t="shared" ca="1" si="208"/>
        <v>3</v>
      </c>
      <c r="BC282" s="48">
        <f t="shared" ca="1" si="208"/>
        <v>2</v>
      </c>
      <c r="BD282" s="48">
        <f t="shared" ref="BD282:BO291" ca="1" si="209">MAX(1,IF(SamplesOrEstimateFlag = "Data", INDEX(Samples,RANDBETWEEN(1, TotalCount), 0), RANDBETWEEN(ThroughputLowEstimate,ThroughputHighEstimate)) / RANDBETWEEN(StorySplitRateLowEstimate,StorySplitRateHighEstimate))</f>
        <v>2</v>
      </c>
      <c r="BE282" s="48">
        <f t="shared" ca="1" si="209"/>
        <v>2</v>
      </c>
      <c r="BF282" s="48">
        <f t="shared" ca="1" si="209"/>
        <v>3</v>
      </c>
      <c r="BG282" s="48">
        <f t="shared" ca="1" si="209"/>
        <v>2</v>
      </c>
      <c r="BH282" s="48">
        <f t="shared" ca="1" si="209"/>
        <v>3</v>
      </c>
      <c r="BI282" s="48">
        <f t="shared" ca="1" si="209"/>
        <v>3</v>
      </c>
      <c r="BJ282" s="48">
        <f t="shared" ca="1" si="209"/>
        <v>3</v>
      </c>
      <c r="BK282" s="48">
        <f t="shared" ca="1" si="209"/>
        <v>2</v>
      </c>
      <c r="BL282" s="48">
        <f t="shared" ca="1" si="209"/>
        <v>3</v>
      </c>
      <c r="BM282" s="48">
        <f t="shared" ca="1" si="209"/>
        <v>3</v>
      </c>
      <c r="BN282" s="48">
        <f t="shared" ca="1" si="209"/>
        <v>3</v>
      </c>
      <c r="BO282" s="48">
        <f t="shared" ca="1" si="209"/>
        <v>3</v>
      </c>
    </row>
    <row r="283" spans="1:67" x14ac:dyDescent="0.25">
      <c r="A283" s="48">
        <v>282</v>
      </c>
      <c r="B283" s="48">
        <f t="shared" ca="1" si="182"/>
        <v>13</v>
      </c>
      <c r="C283" s="48">
        <f ca="1">SUM($P283:S283)</f>
        <v>9</v>
      </c>
      <c r="D283" s="48">
        <f t="shared" ca="1" si="183"/>
        <v>17</v>
      </c>
      <c r="E283" s="48">
        <f t="shared" ca="1" si="184"/>
        <v>26</v>
      </c>
      <c r="F283" s="48">
        <f t="shared" ca="1" si="185"/>
        <v>38</v>
      </c>
      <c r="G283" s="48">
        <f t="shared" ca="1" si="186"/>
        <v>49</v>
      </c>
      <c r="H283" s="48">
        <f t="shared" ca="1" si="187"/>
        <v>58</v>
      </c>
      <c r="I283" s="48">
        <f t="shared" ca="1" si="188"/>
        <v>69</v>
      </c>
      <c r="J283" s="48">
        <f t="shared" ca="1" si="189"/>
        <v>78</v>
      </c>
      <c r="K283" s="48">
        <f t="shared" ca="1" si="190"/>
        <v>89</v>
      </c>
      <c r="L283" s="48">
        <f t="shared" ca="1" si="191"/>
        <v>98</v>
      </c>
      <c r="M283" s="48">
        <f t="shared" ca="1" si="192"/>
        <v>107</v>
      </c>
      <c r="N283" s="48">
        <f t="shared" ca="1" si="193"/>
        <v>117</v>
      </c>
      <c r="O283" s="48">
        <f t="shared" ca="1" si="194"/>
        <v>128</v>
      </c>
      <c r="P283" s="48">
        <f t="shared" ca="1" si="205"/>
        <v>2</v>
      </c>
      <c r="Q283" s="48">
        <f t="shared" ca="1" si="205"/>
        <v>2</v>
      </c>
      <c r="R283" s="48">
        <f t="shared" ca="1" si="205"/>
        <v>3</v>
      </c>
      <c r="S283" s="48">
        <f t="shared" ca="1" si="205"/>
        <v>2</v>
      </c>
      <c r="T283" s="48">
        <f t="shared" ca="1" si="205"/>
        <v>2</v>
      </c>
      <c r="U283" s="48">
        <f t="shared" ca="1" si="205"/>
        <v>2</v>
      </c>
      <c r="V283" s="48">
        <f t="shared" ca="1" si="205"/>
        <v>2</v>
      </c>
      <c r="W283" s="48">
        <f t="shared" ca="1" si="205"/>
        <v>2</v>
      </c>
      <c r="X283" s="48">
        <f t="shared" ca="1" si="205"/>
        <v>2</v>
      </c>
      <c r="Y283" s="48">
        <f t="shared" ca="1" si="205"/>
        <v>2</v>
      </c>
      <c r="Z283" s="48">
        <f t="shared" ca="1" si="206"/>
        <v>2</v>
      </c>
      <c r="AA283" s="48">
        <f t="shared" ca="1" si="206"/>
        <v>3</v>
      </c>
      <c r="AB283" s="48">
        <f t="shared" ca="1" si="206"/>
        <v>3</v>
      </c>
      <c r="AC283" s="48">
        <f t="shared" ca="1" si="206"/>
        <v>3</v>
      </c>
      <c r="AD283" s="48">
        <f t="shared" ca="1" si="206"/>
        <v>3</v>
      </c>
      <c r="AE283" s="48">
        <f t="shared" ca="1" si="206"/>
        <v>3</v>
      </c>
      <c r="AF283" s="48">
        <f t="shared" ca="1" si="206"/>
        <v>3</v>
      </c>
      <c r="AG283" s="48">
        <f t="shared" ca="1" si="206"/>
        <v>2</v>
      </c>
      <c r="AH283" s="48">
        <f t="shared" ca="1" si="206"/>
        <v>3</v>
      </c>
      <c r="AI283" s="48">
        <f t="shared" ca="1" si="206"/>
        <v>3</v>
      </c>
      <c r="AJ283" s="48">
        <f t="shared" ca="1" si="207"/>
        <v>2</v>
      </c>
      <c r="AK283" s="48">
        <f t="shared" ca="1" si="207"/>
        <v>2</v>
      </c>
      <c r="AL283" s="48">
        <f t="shared" ca="1" si="207"/>
        <v>3</v>
      </c>
      <c r="AM283" s="48">
        <f t="shared" ca="1" si="207"/>
        <v>2</v>
      </c>
      <c r="AN283" s="48">
        <f t="shared" ca="1" si="207"/>
        <v>3</v>
      </c>
      <c r="AO283" s="48">
        <f t="shared" ca="1" si="207"/>
        <v>3</v>
      </c>
      <c r="AP283" s="48">
        <f t="shared" ca="1" si="207"/>
        <v>3</v>
      </c>
      <c r="AQ283" s="48">
        <f t="shared" ca="1" si="207"/>
        <v>2</v>
      </c>
      <c r="AR283" s="48">
        <f t="shared" ca="1" si="207"/>
        <v>3</v>
      </c>
      <c r="AS283" s="48">
        <f t="shared" ca="1" si="207"/>
        <v>2</v>
      </c>
      <c r="AT283" s="48">
        <f t="shared" ca="1" si="208"/>
        <v>2</v>
      </c>
      <c r="AU283" s="48">
        <f t="shared" ca="1" si="208"/>
        <v>2</v>
      </c>
      <c r="AV283" s="48">
        <f t="shared" ca="1" si="208"/>
        <v>3</v>
      </c>
      <c r="AW283" s="48">
        <f t="shared" ca="1" si="208"/>
        <v>3</v>
      </c>
      <c r="AX283" s="48">
        <f t="shared" ca="1" si="208"/>
        <v>3</v>
      </c>
      <c r="AY283" s="48">
        <f t="shared" ca="1" si="208"/>
        <v>2</v>
      </c>
      <c r="AZ283" s="48">
        <f t="shared" ca="1" si="208"/>
        <v>2</v>
      </c>
      <c r="BA283" s="48">
        <f t="shared" ca="1" si="208"/>
        <v>3</v>
      </c>
      <c r="BB283" s="48">
        <f t="shared" ca="1" si="208"/>
        <v>2</v>
      </c>
      <c r="BC283" s="48">
        <f t="shared" ca="1" si="208"/>
        <v>2</v>
      </c>
      <c r="BD283" s="48">
        <f t="shared" ca="1" si="209"/>
        <v>3</v>
      </c>
      <c r="BE283" s="48">
        <f t="shared" ca="1" si="209"/>
        <v>2</v>
      </c>
      <c r="BF283" s="48">
        <f t="shared" ca="1" si="209"/>
        <v>2</v>
      </c>
      <c r="BG283" s="48">
        <f t="shared" ca="1" si="209"/>
        <v>2</v>
      </c>
      <c r="BH283" s="48">
        <f t="shared" ca="1" si="209"/>
        <v>3</v>
      </c>
      <c r="BI283" s="48">
        <f t="shared" ca="1" si="209"/>
        <v>2</v>
      </c>
      <c r="BJ283" s="48">
        <f t="shared" ca="1" si="209"/>
        <v>2</v>
      </c>
      <c r="BK283" s="48">
        <f t="shared" ca="1" si="209"/>
        <v>3</v>
      </c>
      <c r="BL283" s="48">
        <f t="shared" ca="1" si="209"/>
        <v>3</v>
      </c>
      <c r="BM283" s="48">
        <f t="shared" ca="1" si="209"/>
        <v>3</v>
      </c>
      <c r="BN283" s="48">
        <f t="shared" ca="1" si="209"/>
        <v>3</v>
      </c>
      <c r="BO283" s="48">
        <f t="shared" ca="1" si="209"/>
        <v>2</v>
      </c>
    </row>
    <row r="284" spans="1:67" x14ac:dyDescent="0.25">
      <c r="A284" s="48">
        <v>283</v>
      </c>
      <c r="B284" s="48">
        <f t="shared" ca="1" si="182"/>
        <v>15</v>
      </c>
      <c r="C284" s="48">
        <f ca="1">SUM($P284:S284)</f>
        <v>10</v>
      </c>
      <c r="D284" s="48">
        <f t="shared" ca="1" si="183"/>
        <v>20</v>
      </c>
      <c r="E284" s="48">
        <f t="shared" ca="1" si="184"/>
        <v>30</v>
      </c>
      <c r="F284" s="48">
        <f t="shared" ca="1" si="185"/>
        <v>40</v>
      </c>
      <c r="G284" s="48">
        <f t="shared" ca="1" si="186"/>
        <v>50</v>
      </c>
      <c r="H284" s="48">
        <f t="shared" ca="1" si="187"/>
        <v>61</v>
      </c>
      <c r="I284" s="48">
        <f t="shared" ca="1" si="188"/>
        <v>71</v>
      </c>
      <c r="J284" s="48">
        <f t="shared" ca="1" si="189"/>
        <v>81</v>
      </c>
      <c r="K284" s="48">
        <f t="shared" ca="1" si="190"/>
        <v>93</v>
      </c>
      <c r="L284" s="48">
        <f t="shared" ca="1" si="191"/>
        <v>103</v>
      </c>
      <c r="M284" s="48">
        <f t="shared" ca="1" si="192"/>
        <v>113</v>
      </c>
      <c r="N284" s="48">
        <f t="shared" ca="1" si="193"/>
        <v>122</v>
      </c>
      <c r="O284" s="48">
        <f t="shared" ca="1" si="194"/>
        <v>131</v>
      </c>
      <c r="P284" s="48">
        <f t="shared" ca="1" si="205"/>
        <v>3</v>
      </c>
      <c r="Q284" s="48">
        <f t="shared" ca="1" si="205"/>
        <v>2</v>
      </c>
      <c r="R284" s="48">
        <f t="shared" ca="1" si="205"/>
        <v>3</v>
      </c>
      <c r="S284" s="48">
        <f t="shared" ca="1" si="205"/>
        <v>2</v>
      </c>
      <c r="T284" s="48">
        <f t="shared" ca="1" si="205"/>
        <v>3</v>
      </c>
      <c r="U284" s="48">
        <f t="shared" ca="1" si="205"/>
        <v>2</v>
      </c>
      <c r="V284" s="48">
        <f t="shared" ca="1" si="205"/>
        <v>2</v>
      </c>
      <c r="W284" s="48">
        <f t="shared" ca="1" si="205"/>
        <v>3</v>
      </c>
      <c r="X284" s="48">
        <f t="shared" ca="1" si="205"/>
        <v>3</v>
      </c>
      <c r="Y284" s="48">
        <f t="shared" ca="1" si="205"/>
        <v>2</v>
      </c>
      <c r="Z284" s="48">
        <f t="shared" ca="1" si="206"/>
        <v>3</v>
      </c>
      <c r="AA284" s="48">
        <f t="shared" ca="1" si="206"/>
        <v>2</v>
      </c>
      <c r="AB284" s="48">
        <f t="shared" ca="1" si="206"/>
        <v>3</v>
      </c>
      <c r="AC284" s="48">
        <f t="shared" ca="1" si="206"/>
        <v>2</v>
      </c>
      <c r="AD284" s="48">
        <f t="shared" ca="1" si="206"/>
        <v>3</v>
      </c>
      <c r="AE284" s="48">
        <f t="shared" ca="1" si="206"/>
        <v>2</v>
      </c>
      <c r="AF284" s="48">
        <f t="shared" ca="1" si="206"/>
        <v>3</v>
      </c>
      <c r="AG284" s="48">
        <f t="shared" ca="1" si="206"/>
        <v>2</v>
      </c>
      <c r="AH284" s="48">
        <f t="shared" ca="1" si="206"/>
        <v>2</v>
      </c>
      <c r="AI284" s="48">
        <f t="shared" ca="1" si="206"/>
        <v>3</v>
      </c>
      <c r="AJ284" s="48">
        <f t="shared" ca="1" si="207"/>
        <v>2</v>
      </c>
      <c r="AK284" s="48">
        <f t="shared" ca="1" si="207"/>
        <v>3</v>
      </c>
      <c r="AL284" s="48">
        <f t="shared" ca="1" si="207"/>
        <v>3</v>
      </c>
      <c r="AM284" s="48">
        <f t="shared" ca="1" si="207"/>
        <v>3</v>
      </c>
      <c r="AN284" s="48">
        <f t="shared" ca="1" si="207"/>
        <v>2</v>
      </c>
      <c r="AO284" s="48">
        <f t="shared" ca="1" si="207"/>
        <v>3</v>
      </c>
      <c r="AP284" s="48">
        <f t="shared" ca="1" si="207"/>
        <v>3</v>
      </c>
      <c r="AQ284" s="48">
        <f t="shared" ca="1" si="207"/>
        <v>2</v>
      </c>
      <c r="AR284" s="48">
        <f t="shared" ca="1" si="207"/>
        <v>3</v>
      </c>
      <c r="AS284" s="48">
        <f t="shared" ca="1" si="207"/>
        <v>3</v>
      </c>
      <c r="AT284" s="48">
        <f t="shared" ca="1" si="208"/>
        <v>2</v>
      </c>
      <c r="AU284" s="48">
        <f t="shared" ca="1" si="208"/>
        <v>2</v>
      </c>
      <c r="AV284" s="48">
        <f t="shared" ca="1" si="208"/>
        <v>3</v>
      </c>
      <c r="AW284" s="48">
        <f t="shared" ca="1" si="208"/>
        <v>3</v>
      </c>
      <c r="AX284" s="48">
        <f t="shared" ca="1" si="208"/>
        <v>3</v>
      </c>
      <c r="AY284" s="48">
        <f t="shared" ca="1" si="208"/>
        <v>3</v>
      </c>
      <c r="AZ284" s="48">
        <f t="shared" ca="1" si="208"/>
        <v>2</v>
      </c>
      <c r="BA284" s="48">
        <f t="shared" ca="1" si="208"/>
        <v>2</v>
      </c>
      <c r="BB284" s="48">
        <f t="shared" ca="1" si="208"/>
        <v>3</v>
      </c>
      <c r="BC284" s="48">
        <f t="shared" ca="1" si="208"/>
        <v>3</v>
      </c>
      <c r="BD284" s="48">
        <f t="shared" ca="1" si="209"/>
        <v>3</v>
      </c>
      <c r="BE284" s="48">
        <f t="shared" ca="1" si="209"/>
        <v>3</v>
      </c>
      <c r="BF284" s="48">
        <f t="shared" ca="1" si="209"/>
        <v>2</v>
      </c>
      <c r="BG284" s="48">
        <f t="shared" ca="1" si="209"/>
        <v>2</v>
      </c>
      <c r="BH284" s="48">
        <f t="shared" ca="1" si="209"/>
        <v>2</v>
      </c>
      <c r="BI284" s="48">
        <f t="shared" ca="1" si="209"/>
        <v>2</v>
      </c>
      <c r="BJ284" s="48">
        <f t="shared" ca="1" si="209"/>
        <v>2</v>
      </c>
      <c r="BK284" s="48">
        <f t="shared" ca="1" si="209"/>
        <v>3</v>
      </c>
      <c r="BL284" s="48">
        <f t="shared" ca="1" si="209"/>
        <v>2</v>
      </c>
      <c r="BM284" s="48">
        <f t="shared" ca="1" si="209"/>
        <v>2</v>
      </c>
      <c r="BN284" s="48">
        <f t="shared" ca="1" si="209"/>
        <v>3</v>
      </c>
      <c r="BO284" s="48">
        <f t="shared" ca="1" si="209"/>
        <v>2</v>
      </c>
    </row>
    <row r="285" spans="1:67" x14ac:dyDescent="0.25">
      <c r="A285" s="48">
        <v>284</v>
      </c>
      <c r="B285" s="48">
        <f t="shared" ca="1" si="182"/>
        <v>17</v>
      </c>
      <c r="C285" s="48">
        <f ca="1">SUM($P285:S285)</f>
        <v>11</v>
      </c>
      <c r="D285" s="48">
        <f t="shared" ca="1" si="183"/>
        <v>22</v>
      </c>
      <c r="E285" s="48">
        <f t="shared" ca="1" si="184"/>
        <v>32</v>
      </c>
      <c r="F285" s="48">
        <f t="shared" ca="1" si="185"/>
        <v>42</v>
      </c>
      <c r="G285" s="48">
        <f t="shared" ca="1" si="186"/>
        <v>53</v>
      </c>
      <c r="H285" s="48">
        <f t="shared" ca="1" si="187"/>
        <v>63</v>
      </c>
      <c r="I285" s="48">
        <f t="shared" ca="1" si="188"/>
        <v>72</v>
      </c>
      <c r="J285" s="48">
        <f t="shared" ca="1" si="189"/>
        <v>83</v>
      </c>
      <c r="K285" s="48">
        <f t="shared" ca="1" si="190"/>
        <v>93</v>
      </c>
      <c r="L285" s="48">
        <f t="shared" ca="1" si="191"/>
        <v>103</v>
      </c>
      <c r="M285" s="48">
        <f t="shared" ca="1" si="192"/>
        <v>115</v>
      </c>
      <c r="N285" s="48">
        <f t="shared" ca="1" si="193"/>
        <v>127</v>
      </c>
      <c r="O285" s="48">
        <f t="shared" ca="1" si="194"/>
        <v>136</v>
      </c>
      <c r="P285" s="48">
        <f t="shared" ca="1" si="205"/>
        <v>3</v>
      </c>
      <c r="Q285" s="48">
        <f t="shared" ca="1" si="205"/>
        <v>3</v>
      </c>
      <c r="R285" s="48">
        <f t="shared" ca="1" si="205"/>
        <v>2</v>
      </c>
      <c r="S285" s="48">
        <f t="shared" ca="1" si="205"/>
        <v>3</v>
      </c>
      <c r="T285" s="48">
        <f t="shared" ca="1" si="205"/>
        <v>3</v>
      </c>
      <c r="U285" s="48">
        <f t="shared" ca="1" si="205"/>
        <v>3</v>
      </c>
      <c r="V285" s="48">
        <f t="shared" ca="1" si="205"/>
        <v>2</v>
      </c>
      <c r="W285" s="48">
        <f t="shared" ca="1" si="205"/>
        <v>3</v>
      </c>
      <c r="X285" s="48">
        <f t="shared" ca="1" si="205"/>
        <v>2</v>
      </c>
      <c r="Y285" s="48">
        <f t="shared" ca="1" si="205"/>
        <v>2</v>
      </c>
      <c r="Z285" s="48">
        <f t="shared" ca="1" si="206"/>
        <v>3</v>
      </c>
      <c r="AA285" s="48">
        <f t="shared" ca="1" si="206"/>
        <v>3</v>
      </c>
      <c r="AB285" s="48">
        <f t="shared" ca="1" si="206"/>
        <v>3</v>
      </c>
      <c r="AC285" s="48">
        <f t="shared" ca="1" si="206"/>
        <v>2</v>
      </c>
      <c r="AD285" s="48">
        <f t="shared" ca="1" si="206"/>
        <v>2</v>
      </c>
      <c r="AE285" s="48">
        <f t="shared" ca="1" si="206"/>
        <v>3</v>
      </c>
      <c r="AF285" s="48">
        <f t="shared" ca="1" si="206"/>
        <v>2</v>
      </c>
      <c r="AG285" s="48">
        <f t="shared" ca="1" si="206"/>
        <v>3</v>
      </c>
      <c r="AH285" s="48">
        <f t="shared" ca="1" si="206"/>
        <v>3</v>
      </c>
      <c r="AI285" s="48">
        <f t="shared" ca="1" si="206"/>
        <v>3</v>
      </c>
      <c r="AJ285" s="48">
        <f t="shared" ca="1" si="207"/>
        <v>2</v>
      </c>
      <c r="AK285" s="48">
        <f t="shared" ca="1" si="207"/>
        <v>2</v>
      </c>
      <c r="AL285" s="48">
        <f t="shared" ca="1" si="207"/>
        <v>3</v>
      </c>
      <c r="AM285" s="48">
        <f t="shared" ca="1" si="207"/>
        <v>3</v>
      </c>
      <c r="AN285" s="48">
        <f t="shared" ca="1" si="207"/>
        <v>2</v>
      </c>
      <c r="AO285" s="48">
        <f t="shared" ca="1" si="207"/>
        <v>3</v>
      </c>
      <c r="AP285" s="48">
        <f t="shared" ca="1" si="207"/>
        <v>2</v>
      </c>
      <c r="AQ285" s="48">
        <f t="shared" ca="1" si="207"/>
        <v>2</v>
      </c>
      <c r="AR285" s="48">
        <f t="shared" ca="1" si="207"/>
        <v>3</v>
      </c>
      <c r="AS285" s="48">
        <f t="shared" ca="1" si="207"/>
        <v>3</v>
      </c>
      <c r="AT285" s="48">
        <f t="shared" ca="1" si="208"/>
        <v>2</v>
      </c>
      <c r="AU285" s="48">
        <f t="shared" ca="1" si="208"/>
        <v>3</v>
      </c>
      <c r="AV285" s="48">
        <f t="shared" ca="1" si="208"/>
        <v>2</v>
      </c>
      <c r="AW285" s="48">
        <f t="shared" ca="1" si="208"/>
        <v>3</v>
      </c>
      <c r="AX285" s="48">
        <f t="shared" ca="1" si="208"/>
        <v>3</v>
      </c>
      <c r="AY285" s="48">
        <f t="shared" ca="1" si="208"/>
        <v>2</v>
      </c>
      <c r="AZ285" s="48">
        <f t="shared" ca="1" si="208"/>
        <v>2</v>
      </c>
      <c r="BA285" s="48">
        <f t="shared" ca="1" si="208"/>
        <v>3</v>
      </c>
      <c r="BB285" s="48">
        <f t="shared" ca="1" si="208"/>
        <v>3</v>
      </c>
      <c r="BC285" s="48">
        <f t="shared" ca="1" si="208"/>
        <v>2</v>
      </c>
      <c r="BD285" s="48">
        <f t="shared" ca="1" si="209"/>
        <v>3</v>
      </c>
      <c r="BE285" s="48">
        <f t="shared" ca="1" si="209"/>
        <v>3</v>
      </c>
      <c r="BF285" s="48">
        <f t="shared" ca="1" si="209"/>
        <v>3</v>
      </c>
      <c r="BG285" s="48">
        <f t="shared" ca="1" si="209"/>
        <v>3</v>
      </c>
      <c r="BH285" s="48">
        <f t="shared" ca="1" si="209"/>
        <v>3</v>
      </c>
      <c r="BI285" s="48">
        <f t="shared" ca="1" si="209"/>
        <v>3</v>
      </c>
      <c r="BJ285" s="48">
        <f t="shared" ca="1" si="209"/>
        <v>3</v>
      </c>
      <c r="BK285" s="48">
        <f t="shared" ca="1" si="209"/>
        <v>3</v>
      </c>
      <c r="BL285" s="48">
        <f t="shared" ca="1" si="209"/>
        <v>3</v>
      </c>
      <c r="BM285" s="48">
        <f t="shared" ca="1" si="209"/>
        <v>2</v>
      </c>
      <c r="BN285" s="48">
        <f t="shared" ca="1" si="209"/>
        <v>2</v>
      </c>
      <c r="BO285" s="48">
        <f t="shared" ca="1" si="209"/>
        <v>2</v>
      </c>
    </row>
    <row r="286" spans="1:67" x14ac:dyDescent="0.25">
      <c r="A286" s="48">
        <v>285</v>
      </c>
      <c r="B286" s="48">
        <f t="shared" ca="1" si="182"/>
        <v>16</v>
      </c>
      <c r="C286" s="48">
        <f ca="1">SUM($P286:S286)</f>
        <v>10</v>
      </c>
      <c r="D286" s="48">
        <f t="shared" ca="1" si="183"/>
        <v>20</v>
      </c>
      <c r="E286" s="48">
        <f t="shared" ca="1" si="184"/>
        <v>29</v>
      </c>
      <c r="F286" s="48">
        <f t="shared" ca="1" si="185"/>
        <v>39</v>
      </c>
      <c r="G286" s="48">
        <f t="shared" ca="1" si="186"/>
        <v>50</v>
      </c>
      <c r="H286" s="48">
        <f t="shared" ca="1" si="187"/>
        <v>61</v>
      </c>
      <c r="I286" s="48">
        <f t="shared" ca="1" si="188"/>
        <v>69</v>
      </c>
      <c r="J286" s="48">
        <f t="shared" ca="1" si="189"/>
        <v>78</v>
      </c>
      <c r="K286" s="48">
        <f t="shared" ca="1" si="190"/>
        <v>87</v>
      </c>
      <c r="L286" s="48">
        <f t="shared" ca="1" si="191"/>
        <v>98</v>
      </c>
      <c r="M286" s="48">
        <f t="shared" ca="1" si="192"/>
        <v>106</v>
      </c>
      <c r="N286" s="48">
        <f t="shared" ca="1" si="193"/>
        <v>114</v>
      </c>
      <c r="O286" s="48">
        <f t="shared" ca="1" si="194"/>
        <v>123</v>
      </c>
      <c r="P286" s="48">
        <f t="shared" ca="1" si="205"/>
        <v>3</v>
      </c>
      <c r="Q286" s="48">
        <f t="shared" ca="1" si="205"/>
        <v>3</v>
      </c>
      <c r="R286" s="48">
        <f t="shared" ca="1" si="205"/>
        <v>2</v>
      </c>
      <c r="S286" s="48">
        <f t="shared" ca="1" si="205"/>
        <v>2</v>
      </c>
      <c r="T286" s="48">
        <f t="shared" ca="1" si="205"/>
        <v>3</v>
      </c>
      <c r="U286" s="48">
        <f t="shared" ca="1" si="205"/>
        <v>3</v>
      </c>
      <c r="V286" s="48">
        <f t="shared" ca="1" si="205"/>
        <v>2</v>
      </c>
      <c r="W286" s="48">
        <f t="shared" ca="1" si="205"/>
        <v>2</v>
      </c>
      <c r="X286" s="48">
        <f t="shared" ca="1" si="205"/>
        <v>3</v>
      </c>
      <c r="Y286" s="48">
        <f t="shared" ca="1" si="205"/>
        <v>2</v>
      </c>
      <c r="Z286" s="48">
        <f t="shared" ca="1" si="206"/>
        <v>2</v>
      </c>
      <c r="AA286" s="48">
        <f t="shared" ca="1" si="206"/>
        <v>2</v>
      </c>
      <c r="AB286" s="48">
        <f t="shared" ca="1" si="206"/>
        <v>2</v>
      </c>
      <c r="AC286" s="48">
        <f t="shared" ca="1" si="206"/>
        <v>3</v>
      </c>
      <c r="AD286" s="48">
        <f t="shared" ca="1" si="206"/>
        <v>2</v>
      </c>
      <c r="AE286" s="48">
        <f t="shared" ca="1" si="206"/>
        <v>3</v>
      </c>
      <c r="AF286" s="48">
        <f t="shared" ca="1" si="206"/>
        <v>3</v>
      </c>
      <c r="AG286" s="48">
        <f t="shared" ca="1" si="206"/>
        <v>3</v>
      </c>
      <c r="AH286" s="48">
        <f t="shared" ca="1" si="206"/>
        <v>2</v>
      </c>
      <c r="AI286" s="48">
        <f t="shared" ca="1" si="206"/>
        <v>3</v>
      </c>
      <c r="AJ286" s="48">
        <f t="shared" ca="1" si="207"/>
        <v>3</v>
      </c>
      <c r="AK286" s="48">
        <f t="shared" ca="1" si="207"/>
        <v>2</v>
      </c>
      <c r="AL286" s="48">
        <f t="shared" ca="1" si="207"/>
        <v>3</v>
      </c>
      <c r="AM286" s="48">
        <f t="shared" ca="1" si="207"/>
        <v>3</v>
      </c>
      <c r="AN286" s="48">
        <f t="shared" ca="1" si="207"/>
        <v>2</v>
      </c>
      <c r="AO286" s="48">
        <f t="shared" ca="1" si="207"/>
        <v>2</v>
      </c>
      <c r="AP286" s="48">
        <f t="shared" ca="1" si="207"/>
        <v>2</v>
      </c>
      <c r="AQ286" s="48">
        <f t="shared" ca="1" si="207"/>
        <v>2</v>
      </c>
      <c r="AR286" s="48">
        <f t="shared" ca="1" si="207"/>
        <v>2</v>
      </c>
      <c r="AS286" s="48">
        <f t="shared" ca="1" si="207"/>
        <v>2</v>
      </c>
      <c r="AT286" s="48">
        <f t="shared" ca="1" si="208"/>
        <v>3</v>
      </c>
      <c r="AU286" s="48">
        <f t="shared" ca="1" si="208"/>
        <v>2</v>
      </c>
      <c r="AV286" s="48">
        <f t="shared" ca="1" si="208"/>
        <v>2</v>
      </c>
      <c r="AW286" s="48">
        <f t="shared" ca="1" si="208"/>
        <v>2</v>
      </c>
      <c r="AX286" s="48">
        <f t="shared" ca="1" si="208"/>
        <v>2</v>
      </c>
      <c r="AY286" s="48">
        <f t="shared" ca="1" si="208"/>
        <v>3</v>
      </c>
      <c r="AZ286" s="48">
        <f t="shared" ca="1" si="208"/>
        <v>3</v>
      </c>
      <c r="BA286" s="48">
        <f t="shared" ca="1" si="208"/>
        <v>3</v>
      </c>
      <c r="BB286" s="48">
        <f t="shared" ca="1" si="208"/>
        <v>2</v>
      </c>
      <c r="BC286" s="48">
        <f t="shared" ca="1" si="208"/>
        <v>3</v>
      </c>
      <c r="BD286" s="48">
        <f t="shared" ca="1" si="209"/>
        <v>2</v>
      </c>
      <c r="BE286" s="48">
        <f t="shared" ca="1" si="209"/>
        <v>2</v>
      </c>
      <c r="BF286" s="48">
        <f t="shared" ca="1" si="209"/>
        <v>2</v>
      </c>
      <c r="BG286" s="48">
        <f t="shared" ca="1" si="209"/>
        <v>2</v>
      </c>
      <c r="BH286" s="48">
        <f t="shared" ca="1" si="209"/>
        <v>2</v>
      </c>
      <c r="BI286" s="48">
        <f t="shared" ca="1" si="209"/>
        <v>2</v>
      </c>
      <c r="BJ286" s="48">
        <f t="shared" ca="1" si="209"/>
        <v>2</v>
      </c>
      <c r="BK286" s="48">
        <f t="shared" ca="1" si="209"/>
        <v>2</v>
      </c>
      <c r="BL286" s="48">
        <f t="shared" ca="1" si="209"/>
        <v>3</v>
      </c>
      <c r="BM286" s="48">
        <f t="shared" ca="1" si="209"/>
        <v>2</v>
      </c>
      <c r="BN286" s="48">
        <f t="shared" ca="1" si="209"/>
        <v>2</v>
      </c>
      <c r="BO286" s="48">
        <f t="shared" ca="1" si="209"/>
        <v>2</v>
      </c>
    </row>
    <row r="287" spans="1:67" x14ac:dyDescent="0.25">
      <c r="A287" s="48">
        <v>286</v>
      </c>
      <c r="B287" s="48">
        <f t="shared" ca="1" si="182"/>
        <v>16</v>
      </c>
      <c r="C287" s="48">
        <f ca="1">SUM($P287:S287)</f>
        <v>10</v>
      </c>
      <c r="D287" s="48">
        <f t="shared" ca="1" si="183"/>
        <v>21</v>
      </c>
      <c r="E287" s="48">
        <f t="shared" ca="1" si="184"/>
        <v>31</v>
      </c>
      <c r="F287" s="48">
        <f t="shared" ca="1" si="185"/>
        <v>41</v>
      </c>
      <c r="G287" s="48">
        <f t="shared" ca="1" si="186"/>
        <v>52</v>
      </c>
      <c r="H287" s="48">
        <f t="shared" ca="1" si="187"/>
        <v>62</v>
      </c>
      <c r="I287" s="48">
        <f t="shared" ca="1" si="188"/>
        <v>72</v>
      </c>
      <c r="J287" s="48">
        <f t="shared" ca="1" si="189"/>
        <v>83</v>
      </c>
      <c r="K287" s="48">
        <f t="shared" ca="1" si="190"/>
        <v>93</v>
      </c>
      <c r="L287" s="48">
        <f t="shared" ca="1" si="191"/>
        <v>104</v>
      </c>
      <c r="M287" s="48">
        <f t="shared" ca="1" si="192"/>
        <v>114</v>
      </c>
      <c r="N287" s="48">
        <f t="shared" ca="1" si="193"/>
        <v>124</v>
      </c>
      <c r="O287" s="48">
        <f t="shared" ca="1" si="194"/>
        <v>135</v>
      </c>
      <c r="P287" s="48">
        <f t="shared" ca="1" si="205"/>
        <v>3</v>
      </c>
      <c r="Q287" s="48">
        <f t="shared" ca="1" si="205"/>
        <v>3</v>
      </c>
      <c r="R287" s="48">
        <f t="shared" ca="1" si="205"/>
        <v>2</v>
      </c>
      <c r="S287" s="48">
        <f t="shared" ca="1" si="205"/>
        <v>2</v>
      </c>
      <c r="T287" s="48">
        <f t="shared" ca="1" si="205"/>
        <v>3</v>
      </c>
      <c r="U287" s="48">
        <f t="shared" ca="1" si="205"/>
        <v>3</v>
      </c>
      <c r="V287" s="48">
        <f t="shared" ca="1" si="205"/>
        <v>2</v>
      </c>
      <c r="W287" s="48">
        <f t="shared" ca="1" si="205"/>
        <v>3</v>
      </c>
      <c r="X287" s="48">
        <f t="shared" ca="1" si="205"/>
        <v>2</v>
      </c>
      <c r="Y287" s="48">
        <f t="shared" ca="1" si="205"/>
        <v>3</v>
      </c>
      <c r="Z287" s="48">
        <f t="shared" ca="1" si="206"/>
        <v>2</v>
      </c>
      <c r="AA287" s="48">
        <f t="shared" ca="1" si="206"/>
        <v>3</v>
      </c>
      <c r="AB287" s="48">
        <f t="shared" ca="1" si="206"/>
        <v>2</v>
      </c>
      <c r="AC287" s="48">
        <f t="shared" ca="1" si="206"/>
        <v>2</v>
      </c>
      <c r="AD287" s="48">
        <f t="shared" ca="1" si="206"/>
        <v>3</v>
      </c>
      <c r="AE287" s="48">
        <f t="shared" ca="1" si="206"/>
        <v>3</v>
      </c>
      <c r="AF287" s="48">
        <f t="shared" ca="1" si="206"/>
        <v>3</v>
      </c>
      <c r="AG287" s="48">
        <f t="shared" ca="1" si="206"/>
        <v>2</v>
      </c>
      <c r="AH287" s="48">
        <f t="shared" ca="1" si="206"/>
        <v>3</v>
      </c>
      <c r="AI287" s="48">
        <f t="shared" ca="1" si="206"/>
        <v>3</v>
      </c>
      <c r="AJ287" s="48">
        <f t="shared" ca="1" si="207"/>
        <v>3</v>
      </c>
      <c r="AK287" s="48">
        <f t="shared" ca="1" si="207"/>
        <v>3</v>
      </c>
      <c r="AL287" s="48">
        <f t="shared" ca="1" si="207"/>
        <v>2</v>
      </c>
      <c r="AM287" s="48">
        <f t="shared" ca="1" si="207"/>
        <v>2</v>
      </c>
      <c r="AN287" s="48">
        <f t="shared" ca="1" si="207"/>
        <v>3</v>
      </c>
      <c r="AO287" s="48">
        <f t="shared" ca="1" si="207"/>
        <v>2</v>
      </c>
      <c r="AP287" s="48">
        <f t="shared" ca="1" si="207"/>
        <v>3</v>
      </c>
      <c r="AQ287" s="48">
        <f t="shared" ca="1" si="207"/>
        <v>2</v>
      </c>
      <c r="AR287" s="48">
        <f t="shared" ca="1" si="207"/>
        <v>3</v>
      </c>
      <c r="AS287" s="48">
        <f t="shared" ca="1" si="207"/>
        <v>3</v>
      </c>
      <c r="AT287" s="48">
        <f t="shared" ca="1" si="208"/>
        <v>2</v>
      </c>
      <c r="AU287" s="48">
        <f t="shared" ca="1" si="208"/>
        <v>3</v>
      </c>
      <c r="AV287" s="48">
        <f t="shared" ca="1" si="208"/>
        <v>3</v>
      </c>
      <c r="AW287" s="48">
        <f t="shared" ca="1" si="208"/>
        <v>2</v>
      </c>
      <c r="AX287" s="48">
        <f t="shared" ca="1" si="208"/>
        <v>2</v>
      </c>
      <c r="AY287" s="48">
        <f t="shared" ca="1" si="208"/>
        <v>3</v>
      </c>
      <c r="AZ287" s="48">
        <f t="shared" ca="1" si="208"/>
        <v>2</v>
      </c>
      <c r="BA287" s="48">
        <f t="shared" ca="1" si="208"/>
        <v>3</v>
      </c>
      <c r="BB287" s="48">
        <f t="shared" ca="1" si="208"/>
        <v>3</v>
      </c>
      <c r="BC287" s="48">
        <f t="shared" ca="1" si="208"/>
        <v>3</v>
      </c>
      <c r="BD287" s="48">
        <f t="shared" ca="1" si="209"/>
        <v>3</v>
      </c>
      <c r="BE287" s="48">
        <f t="shared" ca="1" si="209"/>
        <v>2</v>
      </c>
      <c r="BF287" s="48">
        <f t="shared" ca="1" si="209"/>
        <v>3</v>
      </c>
      <c r="BG287" s="48">
        <f t="shared" ca="1" si="209"/>
        <v>2</v>
      </c>
      <c r="BH287" s="48">
        <f t="shared" ca="1" si="209"/>
        <v>2</v>
      </c>
      <c r="BI287" s="48">
        <f t="shared" ca="1" si="209"/>
        <v>2</v>
      </c>
      <c r="BJ287" s="48">
        <f t="shared" ca="1" si="209"/>
        <v>3</v>
      </c>
      <c r="BK287" s="48">
        <f t="shared" ca="1" si="209"/>
        <v>3</v>
      </c>
      <c r="BL287" s="48">
        <f t="shared" ca="1" si="209"/>
        <v>3</v>
      </c>
      <c r="BM287" s="48">
        <f t="shared" ca="1" si="209"/>
        <v>2</v>
      </c>
      <c r="BN287" s="48">
        <f t="shared" ca="1" si="209"/>
        <v>3</v>
      </c>
      <c r="BO287" s="48">
        <f t="shared" ca="1" si="209"/>
        <v>3</v>
      </c>
    </row>
    <row r="288" spans="1:67" x14ac:dyDescent="0.25">
      <c r="A288" s="48">
        <v>287</v>
      </c>
      <c r="B288" s="48">
        <f t="shared" ca="1" si="182"/>
        <v>15</v>
      </c>
      <c r="C288" s="48">
        <f ca="1">SUM($P288:S288)</f>
        <v>10</v>
      </c>
      <c r="D288" s="48">
        <f t="shared" ca="1" si="183"/>
        <v>20</v>
      </c>
      <c r="E288" s="48">
        <f t="shared" ca="1" si="184"/>
        <v>31</v>
      </c>
      <c r="F288" s="48">
        <f t="shared" ca="1" si="185"/>
        <v>42</v>
      </c>
      <c r="G288" s="48">
        <f t="shared" ca="1" si="186"/>
        <v>53</v>
      </c>
      <c r="H288" s="48">
        <f t="shared" ca="1" si="187"/>
        <v>63</v>
      </c>
      <c r="I288" s="48">
        <f t="shared" ca="1" si="188"/>
        <v>72</v>
      </c>
      <c r="J288" s="48">
        <f t="shared" ca="1" si="189"/>
        <v>81</v>
      </c>
      <c r="K288" s="48">
        <f t="shared" ca="1" si="190"/>
        <v>90</v>
      </c>
      <c r="L288" s="48">
        <f t="shared" ca="1" si="191"/>
        <v>99</v>
      </c>
      <c r="M288" s="48">
        <f t="shared" ca="1" si="192"/>
        <v>109</v>
      </c>
      <c r="N288" s="48">
        <f t="shared" ca="1" si="193"/>
        <v>120</v>
      </c>
      <c r="O288" s="48">
        <f t="shared" ca="1" si="194"/>
        <v>131</v>
      </c>
      <c r="P288" s="48">
        <f t="shared" ca="1" si="205"/>
        <v>3</v>
      </c>
      <c r="Q288" s="48">
        <f t="shared" ca="1" si="205"/>
        <v>2</v>
      </c>
      <c r="R288" s="48">
        <f t="shared" ca="1" si="205"/>
        <v>2</v>
      </c>
      <c r="S288" s="48">
        <f t="shared" ca="1" si="205"/>
        <v>3</v>
      </c>
      <c r="T288" s="48">
        <f t="shared" ca="1" si="205"/>
        <v>3</v>
      </c>
      <c r="U288" s="48">
        <f t="shared" ca="1" si="205"/>
        <v>2</v>
      </c>
      <c r="V288" s="48">
        <f t="shared" ca="1" si="205"/>
        <v>3</v>
      </c>
      <c r="W288" s="48">
        <f t="shared" ca="1" si="205"/>
        <v>2</v>
      </c>
      <c r="X288" s="48">
        <f t="shared" ca="1" si="205"/>
        <v>3</v>
      </c>
      <c r="Y288" s="48">
        <f t="shared" ca="1" si="205"/>
        <v>2</v>
      </c>
      <c r="Z288" s="48">
        <f t="shared" ca="1" si="206"/>
        <v>3</v>
      </c>
      <c r="AA288" s="48">
        <f t="shared" ca="1" si="206"/>
        <v>3</v>
      </c>
      <c r="AB288" s="48">
        <f t="shared" ca="1" si="206"/>
        <v>3</v>
      </c>
      <c r="AC288" s="48">
        <f t="shared" ca="1" si="206"/>
        <v>3</v>
      </c>
      <c r="AD288" s="48">
        <f t="shared" ca="1" si="206"/>
        <v>2</v>
      </c>
      <c r="AE288" s="48">
        <f t="shared" ca="1" si="206"/>
        <v>3</v>
      </c>
      <c r="AF288" s="48">
        <f t="shared" ca="1" si="206"/>
        <v>3</v>
      </c>
      <c r="AG288" s="48">
        <f t="shared" ca="1" si="206"/>
        <v>2</v>
      </c>
      <c r="AH288" s="48">
        <f t="shared" ca="1" si="206"/>
        <v>3</v>
      </c>
      <c r="AI288" s="48">
        <f t="shared" ca="1" si="206"/>
        <v>3</v>
      </c>
      <c r="AJ288" s="48">
        <f t="shared" ca="1" si="207"/>
        <v>3</v>
      </c>
      <c r="AK288" s="48">
        <f t="shared" ca="1" si="207"/>
        <v>2</v>
      </c>
      <c r="AL288" s="48">
        <f t="shared" ca="1" si="207"/>
        <v>2</v>
      </c>
      <c r="AM288" s="48">
        <f t="shared" ca="1" si="207"/>
        <v>3</v>
      </c>
      <c r="AN288" s="48">
        <f t="shared" ca="1" si="207"/>
        <v>2</v>
      </c>
      <c r="AO288" s="48">
        <f t="shared" ca="1" si="207"/>
        <v>2</v>
      </c>
      <c r="AP288" s="48">
        <f t="shared" ca="1" si="207"/>
        <v>3</v>
      </c>
      <c r="AQ288" s="48">
        <f t="shared" ca="1" si="207"/>
        <v>2</v>
      </c>
      <c r="AR288" s="48">
        <f t="shared" ca="1" si="207"/>
        <v>3</v>
      </c>
      <c r="AS288" s="48">
        <f t="shared" ca="1" si="207"/>
        <v>2</v>
      </c>
      <c r="AT288" s="48">
        <f t="shared" ca="1" si="208"/>
        <v>2</v>
      </c>
      <c r="AU288" s="48">
        <f t="shared" ca="1" si="208"/>
        <v>2</v>
      </c>
      <c r="AV288" s="48">
        <f t="shared" ca="1" si="208"/>
        <v>2</v>
      </c>
      <c r="AW288" s="48">
        <f t="shared" ca="1" si="208"/>
        <v>2</v>
      </c>
      <c r="AX288" s="48">
        <f t="shared" ca="1" si="208"/>
        <v>2</v>
      </c>
      <c r="AY288" s="48">
        <f t="shared" ca="1" si="208"/>
        <v>3</v>
      </c>
      <c r="AZ288" s="48">
        <f t="shared" ca="1" si="208"/>
        <v>2</v>
      </c>
      <c r="BA288" s="48">
        <f t="shared" ca="1" si="208"/>
        <v>3</v>
      </c>
      <c r="BB288" s="48">
        <f t="shared" ca="1" si="208"/>
        <v>2</v>
      </c>
      <c r="BC288" s="48">
        <f t="shared" ca="1" si="208"/>
        <v>2</v>
      </c>
      <c r="BD288" s="48">
        <f t="shared" ca="1" si="209"/>
        <v>3</v>
      </c>
      <c r="BE288" s="48">
        <f t="shared" ca="1" si="209"/>
        <v>3</v>
      </c>
      <c r="BF288" s="48">
        <f t="shared" ca="1" si="209"/>
        <v>2</v>
      </c>
      <c r="BG288" s="48">
        <f t="shared" ca="1" si="209"/>
        <v>2</v>
      </c>
      <c r="BH288" s="48">
        <f t="shared" ca="1" si="209"/>
        <v>2</v>
      </c>
      <c r="BI288" s="48">
        <f t="shared" ca="1" si="209"/>
        <v>3</v>
      </c>
      <c r="BJ288" s="48">
        <f t="shared" ca="1" si="209"/>
        <v>3</v>
      </c>
      <c r="BK288" s="48">
        <f t="shared" ca="1" si="209"/>
        <v>3</v>
      </c>
      <c r="BL288" s="48">
        <f t="shared" ca="1" si="209"/>
        <v>3</v>
      </c>
      <c r="BM288" s="48">
        <f t="shared" ca="1" si="209"/>
        <v>2</v>
      </c>
      <c r="BN288" s="48">
        <f t="shared" ca="1" si="209"/>
        <v>3</v>
      </c>
      <c r="BO288" s="48">
        <f t="shared" ca="1" si="209"/>
        <v>3</v>
      </c>
    </row>
    <row r="289" spans="1:67" x14ac:dyDescent="0.25">
      <c r="A289" s="48">
        <v>288</v>
      </c>
      <c r="B289" s="48">
        <f t="shared" ca="1" si="182"/>
        <v>13</v>
      </c>
      <c r="C289" s="48">
        <f ca="1">SUM($P289:S289)</f>
        <v>9</v>
      </c>
      <c r="D289" s="48">
        <f t="shared" ca="1" si="183"/>
        <v>18</v>
      </c>
      <c r="E289" s="48">
        <f t="shared" ca="1" si="184"/>
        <v>29</v>
      </c>
      <c r="F289" s="48">
        <f t="shared" ca="1" si="185"/>
        <v>38</v>
      </c>
      <c r="G289" s="48">
        <f t="shared" ca="1" si="186"/>
        <v>49</v>
      </c>
      <c r="H289" s="48">
        <f t="shared" ca="1" si="187"/>
        <v>60</v>
      </c>
      <c r="I289" s="48">
        <f t="shared" ca="1" si="188"/>
        <v>70</v>
      </c>
      <c r="J289" s="48">
        <f t="shared" ca="1" si="189"/>
        <v>78</v>
      </c>
      <c r="K289" s="48">
        <f t="shared" ca="1" si="190"/>
        <v>87</v>
      </c>
      <c r="L289" s="48">
        <f t="shared" ca="1" si="191"/>
        <v>96</v>
      </c>
      <c r="M289" s="48">
        <f t="shared" ca="1" si="192"/>
        <v>105</v>
      </c>
      <c r="N289" s="48">
        <f t="shared" ca="1" si="193"/>
        <v>114</v>
      </c>
      <c r="O289" s="48">
        <f t="shared" ca="1" si="194"/>
        <v>126</v>
      </c>
      <c r="P289" s="48">
        <f t="shared" ca="1" si="205"/>
        <v>2</v>
      </c>
      <c r="Q289" s="48">
        <f t="shared" ca="1" si="205"/>
        <v>3</v>
      </c>
      <c r="R289" s="48">
        <f t="shared" ca="1" si="205"/>
        <v>2</v>
      </c>
      <c r="S289" s="48">
        <f t="shared" ca="1" si="205"/>
        <v>2</v>
      </c>
      <c r="T289" s="48">
        <f t="shared" ca="1" si="205"/>
        <v>2</v>
      </c>
      <c r="U289" s="48">
        <f t="shared" ca="1" si="205"/>
        <v>2</v>
      </c>
      <c r="V289" s="48">
        <f t="shared" ca="1" si="205"/>
        <v>2</v>
      </c>
      <c r="W289" s="48">
        <f t="shared" ca="1" si="205"/>
        <v>3</v>
      </c>
      <c r="X289" s="48">
        <f t="shared" ca="1" si="205"/>
        <v>3</v>
      </c>
      <c r="Y289" s="48">
        <f t="shared" ca="1" si="205"/>
        <v>3</v>
      </c>
      <c r="Z289" s="48">
        <f t="shared" ca="1" si="206"/>
        <v>3</v>
      </c>
      <c r="AA289" s="48">
        <f t="shared" ca="1" si="206"/>
        <v>2</v>
      </c>
      <c r="AB289" s="48">
        <f t="shared" ca="1" si="206"/>
        <v>2</v>
      </c>
      <c r="AC289" s="48">
        <f t="shared" ca="1" si="206"/>
        <v>2</v>
      </c>
      <c r="AD289" s="48">
        <f t="shared" ca="1" si="206"/>
        <v>2</v>
      </c>
      <c r="AE289" s="48">
        <f t="shared" ca="1" si="206"/>
        <v>3</v>
      </c>
      <c r="AF289" s="48">
        <f t="shared" ca="1" si="206"/>
        <v>2</v>
      </c>
      <c r="AG289" s="48">
        <f t="shared" ca="1" si="206"/>
        <v>3</v>
      </c>
      <c r="AH289" s="48">
        <f t="shared" ca="1" si="206"/>
        <v>3</v>
      </c>
      <c r="AI289" s="48">
        <f t="shared" ca="1" si="206"/>
        <v>3</v>
      </c>
      <c r="AJ289" s="48">
        <f t="shared" ca="1" si="207"/>
        <v>3</v>
      </c>
      <c r="AK289" s="48">
        <f t="shared" ca="1" si="207"/>
        <v>2</v>
      </c>
      <c r="AL289" s="48">
        <f t="shared" ca="1" si="207"/>
        <v>3</v>
      </c>
      <c r="AM289" s="48">
        <f t="shared" ca="1" si="207"/>
        <v>3</v>
      </c>
      <c r="AN289" s="48">
        <f t="shared" ca="1" si="207"/>
        <v>3</v>
      </c>
      <c r="AO289" s="48">
        <f t="shared" ca="1" si="207"/>
        <v>2</v>
      </c>
      <c r="AP289" s="48">
        <f t="shared" ca="1" si="207"/>
        <v>2</v>
      </c>
      <c r="AQ289" s="48">
        <f t="shared" ca="1" si="207"/>
        <v>3</v>
      </c>
      <c r="AR289" s="48">
        <f t="shared" ca="1" si="207"/>
        <v>2</v>
      </c>
      <c r="AS289" s="48">
        <f t="shared" ca="1" si="207"/>
        <v>2</v>
      </c>
      <c r="AT289" s="48">
        <f t="shared" ca="1" si="208"/>
        <v>2</v>
      </c>
      <c r="AU289" s="48">
        <f t="shared" ca="1" si="208"/>
        <v>2</v>
      </c>
      <c r="AV289" s="48">
        <f t="shared" ca="1" si="208"/>
        <v>2</v>
      </c>
      <c r="AW289" s="48">
        <f t="shared" ca="1" si="208"/>
        <v>2</v>
      </c>
      <c r="AX289" s="48">
        <f t="shared" ca="1" si="208"/>
        <v>2</v>
      </c>
      <c r="AY289" s="48">
        <f t="shared" ca="1" si="208"/>
        <v>3</v>
      </c>
      <c r="AZ289" s="48">
        <f t="shared" ca="1" si="208"/>
        <v>3</v>
      </c>
      <c r="BA289" s="48">
        <f t="shared" ca="1" si="208"/>
        <v>2</v>
      </c>
      <c r="BB289" s="48">
        <f t="shared" ca="1" si="208"/>
        <v>2</v>
      </c>
      <c r="BC289" s="48">
        <f t="shared" ca="1" si="208"/>
        <v>2</v>
      </c>
      <c r="BD289" s="48">
        <f t="shared" ca="1" si="209"/>
        <v>3</v>
      </c>
      <c r="BE289" s="48">
        <f t="shared" ca="1" si="209"/>
        <v>2</v>
      </c>
      <c r="BF289" s="48">
        <f t="shared" ca="1" si="209"/>
        <v>2</v>
      </c>
      <c r="BG289" s="48">
        <f t="shared" ca="1" si="209"/>
        <v>2</v>
      </c>
      <c r="BH289" s="48">
        <f t="shared" ca="1" si="209"/>
        <v>2</v>
      </c>
      <c r="BI289" s="48">
        <f t="shared" ca="1" si="209"/>
        <v>2</v>
      </c>
      <c r="BJ289" s="48">
        <f t="shared" ca="1" si="209"/>
        <v>3</v>
      </c>
      <c r="BK289" s="48">
        <f t="shared" ca="1" si="209"/>
        <v>2</v>
      </c>
      <c r="BL289" s="48">
        <f t="shared" ca="1" si="209"/>
        <v>3</v>
      </c>
      <c r="BM289" s="48">
        <f t="shared" ca="1" si="209"/>
        <v>3</v>
      </c>
      <c r="BN289" s="48">
        <f t="shared" ca="1" si="209"/>
        <v>3</v>
      </c>
      <c r="BO289" s="48">
        <f t="shared" ca="1" si="209"/>
        <v>3</v>
      </c>
    </row>
    <row r="290" spans="1:67" x14ac:dyDescent="0.25">
      <c r="A290" s="48">
        <v>289</v>
      </c>
      <c r="B290" s="48">
        <f t="shared" ca="1" si="182"/>
        <v>13</v>
      </c>
      <c r="C290" s="48">
        <f ca="1">SUM($P290:S290)</f>
        <v>8</v>
      </c>
      <c r="D290" s="48">
        <f t="shared" ca="1" si="183"/>
        <v>18</v>
      </c>
      <c r="E290" s="48">
        <f t="shared" ca="1" si="184"/>
        <v>28</v>
      </c>
      <c r="F290" s="48">
        <f t="shared" ca="1" si="185"/>
        <v>40</v>
      </c>
      <c r="G290" s="48">
        <f t="shared" ca="1" si="186"/>
        <v>51</v>
      </c>
      <c r="H290" s="48">
        <f t="shared" ca="1" si="187"/>
        <v>60</v>
      </c>
      <c r="I290" s="48">
        <f t="shared" ca="1" si="188"/>
        <v>71</v>
      </c>
      <c r="J290" s="48">
        <f t="shared" ca="1" si="189"/>
        <v>81</v>
      </c>
      <c r="K290" s="48">
        <f t="shared" ca="1" si="190"/>
        <v>91</v>
      </c>
      <c r="L290" s="48">
        <f t="shared" ca="1" si="191"/>
        <v>101</v>
      </c>
      <c r="M290" s="48">
        <f t="shared" ca="1" si="192"/>
        <v>110</v>
      </c>
      <c r="N290" s="48">
        <f t="shared" ca="1" si="193"/>
        <v>120</v>
      </c>
      <c r="O290" s="48">
        <f t="shared" ca="1" si="194"/>
        <v>131</v>
      </c>
      <c r="P290" s="48">
        <f t="shared" ca="1" si="205"/>
        <v>2</v>
      </c>
      <c r="Q290" s="48">
        <f t="shared" ca="1" si="205"/>
        <v>2</v>
      </c>
      <c r="R290" s="48">
        <f t="shared" ca="1" si="205"/>
        <v>2</v>
      </c>
      <c r="S290" s="48">
        <f t="shared" ca="1" si="205"/>
        <v>2</v>
      </c>
      <c r="T290" s="48">
        <f t="shared" ca="1" si="205"/>
        <v>2</v>
      </c>
      <c r="U290" s="48">
        <f t="shared" ca="1" si="205"/>
        <v>3</v>
      </c>
      <c r="V290" s="48">
        <f t="shared" ca="1" si="205"/>
        <v>3</v>
      </c>
      <c r="W290" s="48">
        <f t="shared" ca="1" si="205"/>
        <v>2</v>
      </c>
      <c r="X290" s="48">
        <f t="shared" ca="1" si="205"/>
        <v>2</v>
      </c>
      <c r="Y290" s="48">
        <f t="shared" ca="1" si="205"/>
        <v>2</v>
      </c>
      <c r="Z290" s="48">
        <f t="shared" ca="1" si="206"/>
        <v>3</v>
      </c>
      <c r="AA290" s="48">
        <f t="shared" ca="1" si="206"/>
        <v>3</v>
      </c>
      <c r="AB290" s="48">
        <f t="shared" ca="1" si="206"/>
        <v>3</v>
      </c>
      <c r="AC290" s="48">
        <f t="shared" ca="1" si="206"/>
        <v>3</v>
      </c>
      <c r="AD290" s="48">
        <f t="shared" ca="1" si="206"/>
        <v>3</v>
      </c>
      <c r="AE290" s="48">
        <f t="shared" ca="1" si="206"/>
        <v>3</v>
      </c>
      <c r="AF290" s="48">
        <f t="shared" ca="1" si="206"/>
        <v>3</v>
      </c>
      <c r="AG290" s="48">
        <f t="shared" ca="1" si="206"/>
        <v>3</v>
      </c>
      <c r="AH290" s="48">
        <f t="shared" ca="1" si="206"/>
        <v>2</v>
      </c>
      <c r="AI290" s="48">
        <f t="shared" ca="1" si="206"/>
        <v>3</v>
      </c>
      <c r="AJ290" s="48">
        <f t="shared" ca="1" si="207"/>
        <v>2</v>
      </c>
      <c r="AK290" s="48">
        <f t="shared" ca="1" si="207"/>
        <v>2</v>
      </c>
      <c r="AL290" s="48">
        <f t="shared" ca="1" si="207"/>
        <v>3</v>
      </c>
      <c r="AM290" s="48">
        <f t="shared" ca="1" si="207"/>
        <v>2</v>
      </c>
      <c r="AN290" s="48">
        <f t="shared" ca="1" si="207"/>
        <v>3</v>
      </c>
      <c r="AO290" s="48">
        <f t="shared" ca="1" si="207"/>
        <v>3</v>
      </c>
      <c r="AP290" s="48">
        <f t="shared" ca="1" si="207"/>
        <v>2</v>
      </c>
      <c r="AQ290" s="48">
        <f t="shared" ca="1" si="207"/>
        <v>3</v>
      </c>
      <c r="AR290" s="48">
        <f t="shared" ca="1" si="207"/>
        <v>2</v>
      </c>
      <c r="AS290" s="48">
        <f t="shared" ca="1" si="207"/>
        <v>3</v>
      </c>
      <c r="AT290" s="48">
        <f t="shared" ca="1" si="208"/>
        <v>3</v>
      </c>
      <c r="AU290" s="48">
        <f t="shared" ca="1" si="208"/>
        <v>2</v>
      </c>
      <c r="AV290" s="48">
        <f t="shared" ca="1" si="208"/>
        <v>2</v>
      </c>
      <c r="AW290" s="48">
        <f t="shared" ca="1" si="208"/>
        <v>3</v>
      </c>
      <c r="AX290" s="48">
        <f t="shared" ca="1" si="208"/>
        <v>3</v>
      </c>
      <c r="AY290" s="48">
        <f t="shared" ca="1" si="208"/>
        <v>2</v>
      </c>
      <c r="AZ290" s="48">
        <f t="shared" ca="1" si="208"/>
        <v>2</v>
      </c>
      <c r="BA290" s="48">
        <f t="shared" ca="1" si="208"/>
        <v>3</v>
      </c>
      <c r="BB290" s="48">
        <f t="shared" ca="1" si="208"/>
        <v>3</v>
      </c>
      <c r="BC290" s="48">
        <f t="shared" ca="1" si="208"/>
        <v>2</v>
      </c>
      <c r="BD290" s="48">
        <f t="shared" ca="1" si="209"/>
        <v>2</v>
      </c>
      <c r="BE290" s="48">
        <f t="shared" ca="1" si="209"/>
        <v>2</v>
      </c>
      <c r="BF290" s="48">
        <f t="shared" ca="1" si="209"/>
        <v>2</v>
      </c>
      <c r="BG290" s="48">
        <f t="shared" ca="1" si="209"/>
        <v>3</v>
      </c>
      <c r="BH290" s="48">
        <f t="shared" ca="1" si="209"/>
        <v>3</v>
      </c>
      <c r="BI290" s="48">
        <f t="shared" ca="1" si="209"/>
        <v>2</v>
      </c>
      <c r="BJ290" s="48">
        <f t="shared" ca="1" si="209"/>
        <v>3</v>
      </c>
      <c r="BK290" s="48">
        <f t="shared" ca="1" si="209"/>
        <v>2</v>
      </c>
      <c r="BL290" s="48">
        <f t="shared" ca="1" si="209"/>
        <v>3</v>
      </c>
      <c r="BM290" s="48">
        <f t="shared" ca="1" si="209"/>
        <v>3</v>
      </c>
      <c r="BN290" s="48">
        <f t="shared" ca="1" si="209"/>
        <v>2</v>
      </c>
      <c r="BO290" s="48">
        <f t="shared" ca="1" si="209"/>
        <v>3</v>
      </c>
    </row>
    <row r="291" spans="1:67" x14ac:dyDescent="0.25">
      <c r="A291" s="48">
        <v>290</v>
      </c>
      <c r="B291" s="48">
        <f t="shared" ca="1" si="182"/>
        <v>15</v>
      </c>
      <c r="C291" s="48">
        <f ca="1">SUM($P291:S291)</f>
        <v>9</v>
      </c>
      <c r="D291" s="48">
        <f t="shared" ca="1" si="183"/>
        <v>20</v>
      </c>
      <c r="E291" s="48">
        <f t="shared" ca="1" si="184"/>
        <v>30</v>
      </c>
      <c r="F291" s="48">
        <f t="shared" ca="1" si="185"/>
        <v>42</v>
      </c>
      <c r="G291" s="48">
        <f t="shared" ca="1" si="186"/>
        <v>52</v>
      </c>
      <c r="H291" s="48">
        <f t="shared" ca="1" si="187"/>
        <v>62</v>
      </c>
      <c r="I291" s="48">
        <f t="shared" ca="1" si="188"/>
        <v>71</v>
      </c>
      <c r="J291" s="48">
        <f t="shared" ca="1" si="189"/>
        <v>81</v>
      </c>
      <c r="K291" s="48">
        <f t="shared" ca="1" si="190"/>
        <v>92</v>
      </c>
      <c r="L291" s="48">
        <f t="shared" ca="1" si="191"/>
        <v>103</v>
      </c>
      <c r="M291" s="48">
        <f t="shared" ca="1" si="192"/>
        <v>114</v>
      </c>
      <c r="N291" s="48">
        <f t="shared" ca="1" si="193"/>
        <v>123</v>
      </c>
      <c r="O291" s="48">
        <f t="shared" ca="1" si="194"/>
        <v>132</v>
      </c>
      <c r="P291" s="48">
        <f t="shared" ca="1" si="205"/>
        <v>2</v>
      </c>
      <c r="Q291" s="48">
        <f t="shared" ca="1" si="205"/>
        <v>2</v>
      </c>
      <c r="R291" s="48">
        <f t="shared" ca="1" si="205"/>
        <v>2</v>
      </c>
      <c r="S291" s="48">
        <f t="shared" ca="1" si="205"/>
        <v>3</v>
      </c>
      <c r="T291" s="48">
        <f t="shared" ca="1" si="205"/>
        <v>3</v>
      </c>
      <c r="U291" s="48">
        <f t="shared" ca="1" si="205"/>
        <v>3</v>
      </c>
      <c r="V291" s="48">
        <f t="shared" ca="1" si="205"/>
        <v>3</v>
      </c>
      <c r="W291" s="48">
        <f t="shared" ca="1" si="205"/>
        <v>2</v>
      </c>
      <c r="X291" s="48">
        <f t="shared" ca="1" si="205"/>
        <v>3</v>
      </c>
      <c r="Y291" s="48">
        <f t="shared" ca="1" si="205"/>
        <v>2</v>
      </c>
      <c r="Z291" s="48">
        <f t="shared" ca="1" si="206"/>
        <v>3</v>
      </c>
      <c r="AA291" s="48">
        <f t="shared" ca="1" si="206"/>
        <v>2</v>
      </c>
      <c r="AB291" s="48">
        <f t="shared" ca="1" si="206"/>
        <v>3</v>
      </c>
      <c r="AC291" s="48">
        <f t="shared" ca="1" si="206"/>
        <v>3</v>
      </c>
      <c r="AD291" s="48">
        <f t="shared" ca="1" si="206"/>
        <v>3</v>
      </c>
      <c r="AE291" s="48">
        <f t="shared" ca="1" si="206"/>
        <v>3</v>
      </c>
      <c r="AF291" s="48">
        <f t="shared" ca="1" si="206"/>
        <v>2</v>
      </c>
      <c r="AG291" s="48">
        <f t="shared" ca="1" si="206"/>
        <v>3</v>
      </c>
      <c r="AH291" s="48">
        <f t="shared" ca="1" si="206"/>
        <v>2</v>
      </c>
      <c r="AI291" s="48">
        <f t="shared" ca="1" si="206"/>
        <v>3</v>
      </c>
      <c r="AJ291" s="48">
        <f t="shared" ca="1" si="207"/>
        <v>2</v>
      </c>
      <c r="AK291" s="48">
        <f t="shared" ca="1" si="207"/>
        <v>3</v>
      </c>
      <c r="AL291" s="48">
        <f t="shared" ca="1" si="207"/>
        <v>3</v>
      </c>
      <c r="AM291" s="48">
        <f t="shared" ca="1" si="207"/>
        <v>2</v>
      </c>
      <c r="AN291" s="48">
        <f t="shared" ca="1" si="207"/>
        <v>2</v>
      </c>
      <c r="AO291" s="48">
        <f t="shared" ca="1" si="207"/>
        <v>2</v>
      </c>
      <c r="AP291" s="48">
        <f t="shared" ca="1" si="207"/>
        <v>2</v>
      </c>
      <c r="AQ291" s="48">
        <f t="shared" ca="1" si="207"/>
        <v>3</v>
      </c>
      <c r="AR291" s="48">
        <f t="shared" ca="1" si="207"/>
        <v>2</v>
      </c>
      <c r="AS291" s="48">
        <f t="shared" ca="1" si="207"/>
        <v>3</v>
      </c>
      <c r="AT291" s="48">
        <f t="shared" ca="1" si="208"/>
        <v>2</v>
      </c>
      <c r="AU291" s="48">
        <f t="shared" ca="1" si="208"/>
        <v>3</v>
      </c>
      <c r="AV291" s="48">
        <f t="shared" ca="1" si="208"/>
        <v>2</v>
      </c>
      <c r="AW291" s="48">
        <f t="shared" ca="1" si="208"/>
        <v>3</v>
      </c>
      <c r="AX291" s="48">
        <f t="shared" ca="1" si="208"/>
        <v>3</v>
      </c>
      <c r="AY291" s="48">
        <f t="shared" ca="1" si="208"/>
        <v>3</v>
      </c>
      <c r="AZ291" s="48">
        <f t="shared" ca="1" si="208"/>
        <v>2</v>
      </c>
      <c r="BA291" s="48">
        <f t="shared" ca="1" si="208"/>
        <v>3</v>
      </c>
      <c r="BB291" s="48">
        <f t="shared" ca="1" si="208"/>
        <v>3</v>
      </c>
      <c r="BC291" s="48">
        <f t="shared" ca="1" si="208"/>
        <v>3</v>
      </c>
      <c r="BD291" s="48">
        <f t="shared" ca="1" si="209"/>
        <v>3</v>
      </c>
      <c r="BE291" s="48">
        <f t="shared" ca="1" si="209"/>
        <v>3</v>
      </c>
      <c r="BF291" s="48">
        <f t="shared" ca="1" si="209"/>
        <v>3</v>
      </c>
      <c r="BG291" s="48">
        <f t="shared" ca="1" si="209"/>
        <v>2</v>
      </c>
      <c r="BH291" s="48">
        <f t="shared" ca="1" si="209"/>
        <v>2</v>
      </c>
      <c r="BI291" s="48">
        <f t="shared" ca="1" si="209"/>
        <v>3</v>
      </c>
      <c r="BJ291" s="48">
        <f t="shared" ca="1" si="209"/>
        <v>2</v>
      </c>
      <c r="BK291" s="48">
        <f t="shared" ca="1" si="209"/>
        <v>2</v>
      </c>
      <c r="BL291" s="48">
        <f t="shared" ca="1" si="209"/>
        <v>2</v>
      </c>
      <c r="BM291" s="48">
        <f t="shared" ca="1" si="209"/>
        <v>2</v>
      </c>
      <c r="BN291" s="48">
        <f t="shared" ca="1" si="209"/>
        <v>2</v>
      </c>
      <c r="BO291" s="48">
        <f t="shared" ca="1" si="209"/>
        <v>3</v>
      </c>
    </row>
    <row r="292" spans="1:67" x14ac:dyDescent="0.25">
      <c r="A292" s="48">
        <v>291</v>
      </c>
      <c r="B292" s="48">
        <f t="shared" ca="1" si="182"/>
        <v>13</v>
      </c>
      <c r="C292" s="48">
        <f ca="1">SUM($P292:S292)</f>
        <v>9</v>
      </c>
      <c r="D292" s="48">
        <f t="shared" ca="1" si="183"/>
        <v>17</v>
      </c>
      <c r="E292" s="48">
        <f t="shared" ca="1" si="184"/>
        <v>29</v>
      </c>
      <c r="F292" s="48">
        <f t="shared" ca="1" si="185"/>
        <v>41</v>
      </c>
      <c r="G292" s="48">
        <f t="shared" ca="1" si="186"/>
        <v>52</v>
      </c>
      <c r="H292" s="48">
        <f t="shared" ca="1" si="187"/>
        <v>63</v>
      </c>
      <c r="I292" s="48">
        <f t="shared" ca="1" si="188"/>
        <v>73</v>
      </c>
      <c r="J292" s="48">
        <f t="shared" ca="1" si="189"/>
        <v>84</v>
      </c>
      <c r="K292" s="48">
        <f t="shared" ca="1" si="190"/>
        <v>94</v>
      </c>
      <c r="L292" s="48">
        <f t="shared" ca="1" si="191"/>
        <v>105</v>
      </c>
      <c r="M292" s="48">
        <f t="shared" ca="1" si="192"/>
        <v>116</v>
      </c>
      <c r="N292" s="48">
        <f t="shared" ca="1" si="193"/>
        <v>128</v>
      </c>
      <c r="O292" s="48">
        <f t="shared" ca="1" si="194"/>
        <v>137</v>
      </c>
      <c r="P292" s="48">
        <f t="shared" ref="P292:Y301" ca="1" si="210">MAX(1,IF(SamplesOrEstimateFlag = "Data", INDEX(Samples,RANDBETWEEN(1, TotalCount), 0), RANDBETWEEN(ThroughputLowEstimate,ThroughputHighEstimate)) / RANDBETWEEN(StorySplitRateLowEstimate,StorySplitRateHighEstimate))</f>
        <v>2</v>
      </c>
      <c r="Q292" s="48">
        <f t="shared" ca="1" si="210"/>
        <v>2</v>
      </c>
      <c r="R292" s="48">
        <f t="shared" ca="1" si="210"/>
        <v>3</v>
      </c>
      <c r="S292" s="48">
        <f t="shared" ca="1" si="210"/>
        <v>2</v>
      </c>
      <c r="T292" s="48">
        <f t="shared" ca="1" si="210"/>
        <v>2</v>
      </c>
      <c r="U292" s="48">
        <f t="shared" ca="1" si="210"/>
        <v>2</v>
      </c>
      <c r="V292" s="48">
        <f t="shared" ca="1" si="210"/>
        <v>2</v>
      </c>
      <c r="W292" s="48">
        <f t="shared" ca="1" si="210"/>
        <v>2</v>
      </c>
      <c r="X292" s="48">
        <f t="shared" ca="1" si="210"/>
        <v>3</v>
      </c>
      <c r="Y292" s="48">
        <f t="shared" ca="1" si="210"/>
        <v>3</v>
      </c>
      <c r="Z292" s="48">
        <f t="shared" ref="Z292:AI301" ca="1" si="211">MAX(1,IF(SamplesOrEstimateFlag = "Data", INDEX(Samples,RANDBETWEEN(1, TotalCount), 0), RANDBETWEEN(ThroughputLowEstimate,ThroughputHighEstimate)) / RANDBETWEEN(StorySplitRateLowEstimate,StorySplitRateHighEstimate))</f>
        <v>3</v>
      </c>
      <c r="AA292" s="48">
        <f t="shared" ca="1" si="211"/>
        <v>3</v>
      </c>
      <c r="AB292" s="48">
        <f t="shared" ca="1" si="211"/>
        <v>3</v>
      </c>
      <c r="AC292" s="48">
        <f t="shared" ca="1" si="211"/>
        <v>3</v>
      </c>
      <c r="AD292" s="48">
        <f t="shared" ca="1" si="211"/>
        <v>3</v>
      </c>
      <c r="AE292" s="48">
        <f t="shared" ca="1" si="211"/>
        <v>3</v>
      </c>
      <c r="AF292" s="48">
        <f t="shared" ca="1" si="211"/>
        <v>3</v>
      </c>
      <c r="AG292" s="48">
        <f t="shared" ca="1" si="211"/>
        <v>2</v>
      </c>
      <c r="AH292" s="48">
        <f t="shared" ca="1" si="211"/>
        <v>3</v>
      </c>
      <c r="AI292" s="48">
        <f t="shared" ca="1" si="211"/>
        <v>3</v>
      </c>
      <c r="AJ292" s="48">
        <f t="shared" ref="AJ292:AS301" ca="1" si="212">MAX(1,IF(SamplesOrEstimateFlag = "Data", INDEX(Samples,RANDBETWEEN(1, TotalCount), 0), RANDBETWEEN(ThroughputLowEstimate,ThroughputHighEstimate)) / RANDBETWEEN(StorySplitRateLowEstimate,StorySplitRateHighEstimate))</f>
        <v>2</v>
      </c>
      <c r="AK292" s="48">
        <f t="shared" ca="1" si="212"/>
        <v>3</v>
      </c>
      <c r="AL292" s="48">
        <f t="shared" ca="1" si="212"/>
        <v>3</v>
      </c>
      <c r="AM292" s="48">
        <f t="shared" ca="1" si="212"/>
        <v>3</v>
      </c>
      <c r="AN292" s="48">
        <f t="shared" ca="1" si="212"/>
        <v>3</v>
      </c>
      <c r="AO292" s="48">
        <f t="shared" ca="1" si="212"/>
        <v>2</v>
      </c>
      <c r="AP292" s="48">
        <f t="shared" ca="1" si="212"/>
        <v>3</v>
      </c>
      <c r="AQ292" s="48">
        <f t="shared" ca="1" si="212"/>
        <v>2</v>
      </c>
      <c r="AR292" s="48">
        <f t="shared" ca="1" si="212"/>
        <v>3</v>
      </c>
      <c r="AS292" s="48">
        <f t="shared" ca="1" si="212"/>
        <v>3</v>
      </c>
      <c r="AT292" s="48">
        <f t="shared" ref="AT292:BC301" ca="1" si="213">MAX(1,IF(SamplesOrEstimateFlag = "Data", INDEX(Samples,RANDBETWEEN(1, TotalCount), 0), RANDBETWEEN(ThroughputLowEstimate,ThroughputHighEstimate)) / RANDBETWEEN(StorySplitRateLowEstimate,StorySplitRateHighEstimate))</f>
        <v>3</v>
      </c>
      <c r="AU292" s="48">
        <f t="shared" ca="1" si="213"/>
        <v>2</v>
      </c>
      <c r="AV292" s="48">
        <f t="shared" ca="1" si="213"/>
        <v>2</v>
      </c>
      <c r="AW292" s="48">
        <f t="shared" ca="1" si="213"/>
        <v>2</v>
      </c>
      <c r="AX292" s="48">
        <f t="shared" ca="1" si="213"/>
        <v>3</v>
      </c>
      <c r="AY292" s="48">
        <f t="shared" ca="1" si="213"/>
        <v>3</v>
      </c>
      <c r="AZ292" s="48">
        <f t="shared" ca="1" si="213"/>
        <v>3</v>
      </c>
      <c r="BA292" s="48">
        <f t="shared" ca="1" si="213"/>
        <v>2</v>
      </c>
      <c r="BB292" s="48">
        <f t="shared" ca="1" si="213"/>
        <v>3</v>
      </c>
      <c r="BC292" s="48">
        <f t="shared" ca="1" si="213"/>
        <v>3</v>
      </c>
      <c r="BD292" s="48">
        <f t="shared" ref="BD292:BO301" ca="1" si="214">MAX(1,IF(SamplesOrEstimateFlag = "Data", INDEX(Samples,RANDBETWEEN(1, TotalCount), 0), RANDBETWEEN(ThroughputLowEstimate,ThroughputHighEstimate)) / RANDBETWEEN(StorySplitRateLowEstimate,StorySplitRateHighEstimate))</f>
        <v>3</v>
      </c>
      <c r="BE292" s="48">
        <f t="shared" ca="1" si="214"/>
        <v>3</v>
      </c>
      <c r="BF292" s="48">
        <f t="shared" ca="1" si="214"/>
        <v>2</v>
      </c>
      <c r="BG292" s="48">
        <f t="shared" ca="1" si="214"/>
        <v>3</v>
      </c>
      <c r="BH292" s="48">
        <f t="shared" ca="1" si="214"/>
        <v>3</v>
      </c>
      <c r="BI292" s="48">
        <f t="shared" ca="1" si="214"/>
        <v>3</v>
      </c>
      <c r="BJ292" s="48">
        <f t="shared" ca="1" si="214"/>
        <v>3</v>
      </c>
      <c r="BK292" s="48">
        <f t="shared" ca="1" si="214"/>
        <v>3</v>
      </c>
      <c r="BL292" s="48">
        <f t="shared" ca="1" si="214"/>
        <v>2</v>
      </c>
      <c r="BM292" s="48">
        <f t="shared" ca="1" si="214"/>
        <v>2</v>
      </c>
      <c r="BN292" s="48">
        <f t="shared" ca="1" si="214"/>
        <v>3</v>
      </c>
      <c r="BO292" s="48">
        <f t="shared" ca="1" si="214"/>
        <v>2</v>
      </c>
    </row>
    <row r="293" spans="1:67" x14ac:dyDescent="0.25">
      <c r="A293" s="48">
        <v>292</v>
      </c>
      <c r="B293" s="48">
        <f t="shared" ca="1" si="182"/>
        <v>15</v>
      </c>
      <c r="C293" s="48">
        <f ca="1">SUM($P293:S293)</f>
        <v>10</v>
      </c>
      <c r="D293" s="48">
        <f t="shared" ca="1" si="183"/>
        <v>21</v>
      </c>
      <c r="E293" s="48">
        <f t="shared" ca="1" si="184"/>
        <v>31</v>
      </c>
      <c r="F293" s="48">
        <f t="shared" ca="1" si="185"/>
        <v>41</v>
      </c>
      <c r="G293" s="48">
        <f t="shared" ca="1" si="186"/>
        <v>52</v>
      </c>
      <c r="H293" s="48">
        <f t="shared" ca="1" si="187"/>
        <v>61</v>
      </c>
      <c r="I293" s="48">
        <f t="shared" ca="1" si="188"/>
        <v>72</v>
      </c>
      <c r="J293" s="48">
        <f t="shared" ca="1" si="189"/>
        <v>81</v>
      </c>
      <c r="K293" s="48">
        <f t="shared" ca="1" si="190"/>
        <v>93</v>
      </c>
      <c r="L293" s="48">
        <f t="shared" ca="1" si="191"/>
        <v>101</v>
      </c>
      <c r="M293" s="48">
        <f t="shared" ca="1" si="192"/>
        <v>111</v>
      </c>
      <c r="N293" s="48">
        <f t="shared" ca="1" si="193"/>
        <v>121</v>
      </c>
      <c r="O293" s="48">
        <f t="shared" ca="1" si="194"/>
        <v>131</v>
      </c>
      <c r="P293" s="48">
        <f t="shared" ca="1" si="210"/>
        <v>2</v>
      </c>
      <c r="Q293" s="48">
        <f t="shared" ca="1" si="210"/>
        <v>3</v>
      </c>
      <c r="R293" s="48">
        <f t="shared" ca="1" si="210"/>
        <v>3</v>
      </c>
      <c r="S293" s="48">
        <f t="shared" ca="1" si="210"/>
        <v>2</v>
      </c>
      <c r="T293" s="48">
        <f t="shared" ca="1" si="210"/>
        <v>3</v>
      </c>
      <c r="U293" s="48">
        <f t="shared" ca="1" si="210"/>
        <v>2</v>
      </c>
      <c r="V293" s="48">
        <f t="shared" ca="1" si="210"/>
        <v>3</v>
      </c>
      <c r="W293" s="48">
        <f t="shared" ca="1" si="210"/>
        <v>3</v>
      </c>
      <c r="X293" s="48">
        <f t="shared" ca="1" si="210"/>
        <v>2</v>
      </c>
      <c r="Y293" s="48">
        <f t="shared" ca="1" si="210"/>
        <v>3</v>
      </c>
      <c r="Z293" s="48">
        <f t="shared" ca="1" si="211"/>
        <v>3</v>
      </c>
      <c r="AA293" s="48">
        <f t="shared" ca="1" si="211"/>
        <v>2</v>
      </c>
      <c r="AB293" s="48">
        <f t="shared" ca="1" si="211"/>
        <v>2</v>
      </c>
      <c r="AC293" s="48">
        <f t="shared" ca="1" si="211"/>
        <v>2</v>
      </c>
      <c r="AD293" s="48">
        <f t="shared" ca="1" si="211"/>
        <v>3</v>
      </c>
      <c r="AE293" s="48">
        <f t="shared" ca="1" si="211"/>
        <v>3</v>
      </c>
      <c r="AF293" s="48">
        <f t="shared" ca="1" si="211"/>
        <v>3</v>
      </c>
      <c r="AG293" s="48">
        <f t="shared" ca="1" si="211"/>
        <v>2</v>
      </c>
      <c r="AH293" s="48">
        <f t="shared" ca="1" si="211"/>
        <v>3</v>
      </c>
      <c r="AI293" s="48">
        <f t="shared" ca="1" si="211"/>
        <v>3</v>
      </c>
      <c r="AJ293" s="48">
        <f t="shared" ca="1" si="212"/>
        <v>2</v>
      </c>
      <c r="AK293" s="48">
        <f t="shared" ca="1" si="212"/>
        <v>2</v>
      </c>
      <c r="AL293" s="48">
        <f t="shared" ca="1" si="212"/>
        <v>3</v>
      </c>
      <c r="AM293" s="48">
        <f t="shared" ca="1" si="212"/>
        <v>2</v>
      </c>
      <c r="AN293" s="48">
        <f t="shared" ca="1" si="212"/>
        <v>3</v>
      </c>
      <c r="AO293" s="48">
        <f t="shared" ca="1" si="212"/>
        <v>3</v>
      </c>
      <c r="AP293" s="48">
        <f t="shared" ca="1" si="212"/>
        <v>2</v>
      </c>
      <c r="AQ293" s="48">
        <f t="shared" ca="1" si="212"/>
        <v>3</v>
      </c>
      <c r="AR293" s="48">
        <f t="shared" ca="1" si="212"/>
        <v>2</v>
      </c>
      <c r="AS293" s="48">
        <f t="shared" ca="1" si="212"/>
        <v>3</v>
      </c>
      <c r="AT293" s="48">
        <f t="shared" ca="1" si="213"/>
        <v>2</v>
      </c>
      <c r="AU293" s="48">
        <f t="shared" ca="1" si="213"/>
        <v>2</v>
      </c>
      <c r="AV293" s="48">
        <f t="shared" ca="1" si="213"/>
        <v>3</v>
      </c>
      <c r="AW293" s="48">
        <f t="shared" ca="1" si="213"/>
        <v>3</v>
      </c>
      <c r="AX293" s="48">
        <f t="shared" ca="1" si="213"/>
        <v>3</v>
      </c>
      <c r="AY293" s="48">
        <f t="shared" ca="1" si="213"/>
        <v>3</v>
      </c>
      <c r="AZ293" s="48">
        <f t="shared" ca="1" si="213"/>
        <v>2</v>
      </c>
      <c r="BA293" s="48">
        <f t="shared" ca="1" si="213"/>
        <v>2</v>
      </c>
      <c r="BB293" s="48">
        <f t="shared" ca="1" si="213"/>
        <v>2</v>
      </c>
      <c r="BC293" s="48">
        <f t="shared" ca="1" si="213"/>
        <v>2</v>
      </c>
      <c r="BD293" s="48">
        <f t="shared" ca="1" si="214"/>
        <v>3</v>
      </c>
      <c r="BE293" s="48">
        <f t="shared" ca="1" si="214"/>
        <v>2</v>
      </c>
      <c r="BF293" s="48">
        <f t="shared" ca="1" si="214"/>
        <v>3</v>
      </c>
      <c r="BG293" s="48">
        <f t="shared" ca="1" si="214"/>
        <v>2</v>
      </c>
      <c r="BH293" s="48">
        <f t="shared" ca="1" si="214"/>
        <v>3</v>
      </c>
      <c r="BI293" s="48">
        <f t="shared" ca="1" si="214"/>
        <v>3</v>
      </c>
      <c r="BJ293" s="48">
        <f t="shared" ca="1" si="214"/>
        <v>2</v>
      </c>
      <c r="BK293" s="48">
        <f t="shared" ca="1" si="214"/>
        <v>2</v>
      </c>
      <c r="BL293" s="48">
        <f t="shared" ca="1" si="214"/>
        <v>3</v>
      </c>
      <c r="BM293" s="48">
        <f t="shared" ca="1" si="214"/>
        <v>2</v>
      </c>
      <c r="BN293" s="48">
        <f t="shared" ca="1" si="214"/>
        <v>2</v>
      </c>
      <c r="BO293" s="48">
        <f t="shared" ca="1" si="214"/>
        <v>3</v>
      </c>
    </row>
    <row r="294" spans="1:67" x14ac:dyDescent="0.25">
      <c r="A294" s="48">
        <v>293</v>
      </c>
      <c r="B294" s="48">
        <f t="shared" ca="1" si="182"/>
        <v>16</v>
      </c>
      <c r="C294" s="48">
        <f ca="1">SUM($P294:S294)</f>
        <v>10</v>
      </c>
      <c r="D294" s="48">
        <f t="shared" ca="1" si="183"/>
        <v>21</v>
      </c>
      <c r="E294" s="48">
        <f t="shared" ca="1" si="184"/>
        <v>29</v>
      </c>
      <c r="F294" s="48">
        <f t="shared" ca="1" si="185"/>
        <v>40</v>
      </c>
      <c r="G294" s="48">
        <f t="shared" ca="1" si="186"/>
        <v>51</v>
      </c>
      <c r="H294" s="48">
        <f t="shared" ca="1" si="187"/>
        <v>62</v>
      </c>
      <c r="I294" s="48">
        <f t="shared" ca="1" si="188"/>
        <v>71</v>
      </c>
      <c r="J294" s="48">
        <f t="shared" ca="1" si="189"/>
        <v>81</v>
      </c>
      <c r="K294" s="48">
        <f t="shared" ca="1" si="190"/>
        <v>91</v>
      </c>
      <c r="L294" s="48">
        <f t="shared" ca="1" si="191"/>
        <v>101</v>
      </c>
      <c r="M294" s="48">
        <f t="shared" ca="1" si="192"/>
        <v>111</v>
      </c>
      <c r="N294" s="48">
        <f t="shared" ca="1" si="193"/>
        <v>120</v>
      </c>
      <c r="O294" s="48">
        <f t="shared" ca="1" si="194"/>
        <v>130</v>
      </c>
      <c r="P294" s="48">
        <f t="shared" ca="1" si="210"/>
        <v>3</v>
      </c>
      <c r="Q294" s="48">
        <f t="shared" ca="1" si="210"/>
        <v>2</v>
      </c>
      <c r="R294" s="48">
        <f t="shared" ca="1" si="210"/>
        <v>2</v>
      </c>
      <c r="S294" s="48">
        <f t="shared" ca="1" si="210"/>
        <v>3</v>
      </c>
      <c r="T294" s="48">
        <f t="shared" ca="1" si="210"/>
        <v>3</v>
      </c>
      <c r="U294" s="48">
        <f t="shared" ca="1" si="210"/>
        <v>3</v>
      </c>
      <c r="V294" s="48">
        <f t="shared" ca="1" si="210"/>
        <v>2</v>
      </c>
      <c r="W294" s="48">
        <f t="shared" ca="1" si="210"/>
        <v>3</v>
      </c>
      <c r="X294" s="48">
        <f t="shared" ca="1" si="210"/>
        <v>2</v>
      </c>
      <c r="Y294" s="48">
        <f t="shared" ca="1" si="210"/>
        <v>2</v>
      </c>
      <c r="Z294" s="48">
        <f t="shared" ca="1" si="211"/>
        <v>2</v>
      </c>
      <c r="AA294" s="48">
        <f t="shared" ca="1" si="211"/>
        <v>2</v>
      </c>
      <c r="AB294" s="48">
        <f t="shared" ca="1" si="211"/>
        <v>3</v>
      </c>
      <c r="AC294" s="48">
        <f t="shared" ca="1" si="211"/>
        <v>2</v>
      </c>
      <c r="AD294" s="48">
        <f t="shared" ca="1" si="211"/>
        <v>3</v>
      </c>
      <c r="AE294" s="48">
        <f t="shared" ca="1" si="211"/>
        <v>3</v>
      </c>
      <c r="AF294" s="48">
        <f t="shared" ca="1" si="211"/>
        <v>3</v>
      </c>
      <c r="AG294" s="48">
        <f t="shared" ca="1" si="211"/>
        <v>2</v>
      </c>
      <c r="AH294" s="48">
        <f t="shared" ca="1" si="211"/>
        <v>3</v>
      </c>
      <c r="AI294" s="48">
        <f t="shared" ca="1" si="211"/>
        <v>3</v>
      </c>
      <c r="AJ294" s="48">
        <f t="shared" ca="1" si="212"/>
        <v>3</v>
      </c>
      <c r="AK294" s="48">
        <f t="shared" ca="1" si="212"/>
        <v>3</v>
      </c>
      <c r="AL294" s="48">
        <f t="shared" ca="1" si="212"/>
        <v>2</v>
      </c>
      <c r="AM294" s="48">
        <f t="shared" ca="1" si="212"/>
        <v>3</v>
      </c>
      <c r="AN294" s="48">
        <f t="shared" ca="1" si="212"/>
        <v>2</v>
      </c>
      <c r="AO294" s="48">
        <f t="shared" ca="1" si="212"/>
        <v>2</v>
      </c>
      <c r="AP294" s="48">
        <f t="shared" ca="1" si="212"/>
        <v>2</v>
      </c>
      <c r="AQ294" s="48">
        <f t="shared" ca="1" si="212"/>
        <v>3</v>
      </c>
      <c r="AR294" s="48">
        <f t="shared" ca="1" si="212"/>
        <v>3</v>
      </c>
      <c r="AS294" s="48">
        <f t="shared" ca="1" si="212"/>
        <v>2</v>
      </c>
      <c r="AT294" s="48">
        <f t="shared" ca="1" si="213"/>
        <v>2</v>
      </c>
      <c r="AU294" s="48">
        <f t="shared" ca="1" si="213"/>
        <v>3</v>
      </c>
      <c r="AV294" s="48">
        <f t="shared" ca="1" si="213"/>
        <v>3</v>
      </c>
      <c r="AW294" s="48">
        <f t="shared" ca="1" si="213"/>
        <v>3</v>
      </c>
      <c r="AX294" s="48">
        <f t="shared" ca="1" si="213"/>
        <v>2</v>
      </c>
      <c r="AY294" s="48">
        <f t="shared" ca="1" si="213"/>
        <v>2</v>
      </c>
      <c r="AZ294" s="48">
        <f t="shared" ca="1" si="213"/>
        <v>2</v>
      </c>
      <c r="BA294" s="48">
        <f t="shared" ca="1" si="213"/>
        <v>3</v>
      </c>
      <c r="BB294" s="48">
        <f t="shared" ca="1" si="213"/>
        <v>3</v>
      </c>
      <c r="BC294" s="48">
        <f t="shared" ca="1" si="213"/>
        <v>2</v>
      </c>
      <c r="BD294" s="48">
        <f t="shared" ca="1" si="214"/>
        <v>2</v>
      </c>
      <c r="BE294" s="48">
        <f t="shared" ca="1" si="214"/>
        <v>3</v>
      </c>
      <c r="BF294" s="48">
        <f t="shared" ca="1" si="214"/>
        <v>3</v>
      </c>
      <c r="BG294" s="48">
        <f t="shared" ca="1" si="214"/>
        <v>2</v>
      </c>
      <c r="BH294" s="48">
        <f t="shared" ca="1" si="214"/>
        <v>3</v>
      </c>
      <c r="BI294" s="48">
        <f t="shared" ca="1" si="214"/>
        <v>2</v>
      </c>
      <c r="BJ294" s="48">
        <f t="shared" ca="1" si="214"/>
        <v>2</v>
      </c>
      <c r="BK294" s="48">
        <f t="shared" ca="1" si="214"/>
        <v>2</v>
      </c>
      <c r="BL294" s="48">
        <f t="shared" ca="1" si="214"/>
        <v>2</v>
      </c>
      <c r="BM294" s="48">
        <f t="shared" ca="1" si="214"/>
        <v>2</v>
      </c>
      <c r="BN294" s="48">
        <f t="shared" ca="1" si="214"/>
        <v>3</v>
      </c>
      <c r="BO294" s="48">
        <f t="shared" ca="1" si="214"/>
        <v>3</v>
      </c>
    </row>
    <row r="295" spans="1:67" x14ac:dyDescent="0.25">
      <c r="A295" s="48">
        <v>294</v>
      </c>
      <c r="B295" s="48">
        <f t="shared" ca="1" si="182"/>
        <v>16</v>
      </c>
      <c r="C295" s="48">
        <f ca="1">SUM($P295:S295)</f>
        <v>12</v>
      </c>
      <c r="D295" s="48">
        <f t="shared" ca="1" si="183"/>
        <v>21</v>
      </c>
      <c r="E295" s="48">
        <f t="shared" ca="1" si="184"/>
        <v>33</v>
      </c>
      <c r="F295" s="48">
        <f t="shared" ca="1" si="185"/>
        <v>43</v>
      </c>
      <c r="G295" s="48">
        <f t="shared" ca="1" si="186"/>
        <v>52</v>
      </c>
      <c r="H295" s="48">
        <f t="shared" ca="1" si="187"/>
        <v>62</v>
      </c>
      <c r="I295" s="48">
        <f t="shared" ca="1" si="188"/>
        <v>70</v>
      </c>
      <c r="J295" s="48">
        <f t="shared" ca="1" si="189"/>
        <v>80</v>
      </c>
      <c r="K295" s="48">
        <f t="shared" ca="1" si="190"/>
        <v>91</v>
      </c>
      <c r="L295" s="48">
        <f t="shared" ca="1" si="191"/>
        <v>100</v>
      </c>
      <c r="M295" s="48">
        <f t="shared" ca="1" si="192"/>
        <v>109</v>
      </c>
      <c r="N295" s="48">
        <f t="shared" ca="1" si="193"/>
        <v>121</v>
      </c>
      <c r="O295" s="48">
        <f t="shared" ca="1" si="194"/>
        <v>131</v>
      </c>
      <c r="P295" s="48">
        <f t="shared" ca="1" si="210"/>
        <v>3</v>
      </c>
      <c r="Q295" s="48">
        <f t="shared" ca="1" si="210"/>
        <v>3</v>
      </c>
      <c r="R295" s="48">
        <f t="shared" ca="1" si="210"/>
        <v>3</v>
      </c>
      <c r="S295" s="48">
        <f t="shared" ca="1" si="210"/>
        <v>3</v>
      </c>
      <c r="T295" s="48">
        <f t="shared" ca="1" si="210"/>
        <v>2</v>
      </c>
      <c r="U295" s="48">
        <f t="shared" ca="1" si="210"/>
        <v>2</v>
      </c>
      <c r="V295" s="48">
        <f t="shared" ca="1" si="210"/>
        <v>2</v>
      </c>
      <c r="W295" s="48">
        <f t="shared" ca="1" si="210"/>
        <v>3</v>
      </c>
      <c r="X295" s="48">
        <f t="shared" ca="1" si="210"/>
        <v>3</v>
      </c>
      <c r="Y295" s="48">
        <f t="shared" ca="1" si="210"/>
        <v>3</v>
      </c>
      <c r="Z295" s="48">
        <f t="shared" ca="1" si="211"/>
        <v>3</v>
      </c>
      <c r="AA295" s="48">
        <f t="shared" ca="1" si="211"/>
        <v>3</v>
      </c>
      <c r="AB295" s="48">
        <f t="shared" ca="1" si="211"/>
        <v>2</v>
      </c>
      <c r="AC295" s="48">
        <f t="shared" ca="1" si="211"/>
        <v>2</v>
      </c>
      <c r="AD295" s="48">
        <f t="shared" ca="1" si="211"/>
        <v>3</v>
      </c>
      <c r="AE295" s="48">
        <f t="shared" ca="1" si="211"/>
        <v>3</v>
      </c>
      <c r="AF295" s="48">
        <f t="shared" ca="1" si="211"/>
        <v>2</v>
      </c>
      <c r="AG295" s="48">
        <f t="shared" ca="1" si="211"/>
        <v>2</v>
      </c>
      <c r="AH295" s="48">
        <f t="shared" ca="1" si="211"/>
        <v>2</v>
      </c>
      <c r="AI295" s="48">
        <f t="shared" ca="1" si="211"/>
        <v>3</v>
      </c>
      <c r="AJ295" s="48">
        <f t="shared" ca="1" si="212"/>
        <v>2</v>
      </c>
      <c r="AK295" s="48">
        <f t="shared" ca="1" si="212"/>
        <v>3</v>
      </c>
      <c r="AL295" s="48">
        <f t="shared" ca="1" si="212"/>
        <v>2</v>
      </c>
      <c r="AM295" s="48">
        <f t="shared" ca="1" si="212"/>
        <v>3</v>
      </c>
      <c r="AN295" s="48">
        <f t="shared" ca="1" si="212"/>
        <v>2</v>
      </c>
      <c r="AO295" s="48">
        <f t="shared" ca="1" si="212"/>
        <v>2</v>
      </c>
      <c r="AP295" s="48">
        <f t="shared" ca="1" si="212"/>
        <v>2</v>
      </c>
      <c r="AQ295" s="48">
        <f t="shared" ca="1" si="212"/>
        <v>2</v>
      </c>
      <c r="AR295" s="48">
        <f t="shared" ca="1" si="212"/>
        <v>3</v>
      </c>
      <c r="AS295" s="48">
        <f t="shared" ca="1" si="212"/>
        <v>2</v>
      </c>
      <c r="AT295" s="48">
        <f t="shared" ca="1" si="213"/>
        <v>2</v>
      </c>
      <c r="AU295" s="48">
        <f t="shared" ca="1" si="213"/>
        <v>3</v>
      </c>
      <c r="AV295" s="48">
        <f t="shared" ca="1" si="213"/>
        <v>3</v>
      </c>
      <c r="AW295" s="48">
        <f t="shared" ca="1" si="213"/>
        <v>3</v>
      </c>
      <c r="AX295" s="48">
        <f t="shared" ca="1" si="213"/>
        <v>3</v>
      </c>
      <c r="AY295" s="48">
        <f t="shared" ca="1" si="213"/>
        <v>2</v>
      </c>
      <c r="AZ295" s="48">
        <f t="shared" ca="1" si="213"/>
        <v>3</v>
      </c>
      <c r="BA295" s="48">
        <f t="shared" ca="1" si="213"/>
        <v>2</v>
      </c>
      <c r="BB295" s="48">
        <f t="shared" ca="1" si="213"/>
        <v>2</v>
      </c>
      <c r="BC295" s="48">
        <f t="shared" ca="1" si="213"/>
        <v>2</v>
      </c>
      <c r="BD295" s="48">
        <f t="shared" ca="1" si="214"/>
        <v>2</v>
      </c>
      <c r="BE295" s="48">
        <f t="shared" ca="1" si="214"/>
        <v>2</v>
      </c>
      <c r="BF295" s="48">
        <f t="shared" ca="1" si="214"/>
        <v>2</v>
      </c>
      <c r="BG295" s="48">
        <f t="shared" ca="1" si="214"/>
        <v>3</v>
      </c>
      <c r="BH295" s="48">
        <f t="shared" ca="1" si="214"/>
        <v>3</v>
      </c>
      <c r="BI295" s="48">
        <f t="shared" ca="1" si="214"/>
        <v>3</v>
      </c>
      <c r="BJ295" s="48">
        <f t="shared" ca="1" si="214"/>
        <v>3</v>
      </c>
      <c r="BK295" s="48">
        <f t="shared" ca="1" si="214"/>
        <v>3</v>
      </c>
      <c r="BL295" s="48">
        <f t="shared" ca="1" si="214"/>
        <v>3</v>
      </c>
      <c r="BM295" s="48">
        <f t="shared" ca="1" si="214"/>
        <v>2</v>
      </c>
      <c r="BN295" s="48">
        <f t="shared" ca="1" si="214"/>
        <v>2</v>
      </c>
      <c r="BO295" s="48">
        <f t="shared" ca="1" si="214"/>
        <v>3</v>
      </c>
    </row>
    <row r="296" spans="1:67" x14ac:dyDescent="0.25">
      <c r="A296" s="48">
        <v>295</v>
      </c>
      <c r="B296" s="48">
        <f t="shared" ca="1" si="182"/>
        <v>14</v>
      </c>
      <c r="C296" s="48">
        <f ca="1">SUM($P296:S296)</f>
        <v>10</v>
      </c>
      <c r="D296" s="48">
        <f t="shared" ca="1" si="183"/>
        <v>19</v>
      </c>
      <c r="E296" s="48">
        <f t="shared" ca="1" si="184"/>
        <v>27</v>
      </c>
      <c r="F296" s="48">
        <f t="shared" ca="1" si="185"/>
        <v>38</v>
      </c>
      <c r="G296" s="48">
        <f t="shared" ca="1" si="186"/>
        <v>47</v>
      </c>
      <c r="H296" s="48">
        <f t="shared" ca="1" si="187"/>
        <v>57</v>
      </c>
      <c r="I296" s="48">
        <f t="shared" ca="1" si="188"/>
        <v>66</v>
      </c>
      <c r="J296" s="48">
        <f t="shared" ca="1" si="189"/>
        <v>76</v>
      </c>
      <c r="K296" s="48">
        <f t="shared" ca="1" si="190"/>
        <v>87</v>
      </c>
      <c r="L296" s="48">
        <f t="shared" ca="1" si="191"/>
        <v>99</v>
      </c>
      <c r="M296" s="48">
        <f t="shared" ca="1" si="192"/>
        <v>108</v>
      </c>
      <c r="N296" s="48">
        <f t="shared" ca="1" si="193"/>
        <v>117</v>
      </c>
      <c r="O296" s="48">
        <f t="shared" ca="1" si="194"/>
        <v>127</v>
      </c>
      <c r="P296" s="48">
        <f t="shared" ca="1" si="210"/>
        <v>3</v>
      </c>
      <c r="Q296" s="48">
        <f t="shared" ca="1" si="210"/>
        <v>3</v>
      </c>
      <c r="R296" s="48">
        <f t="shared" ca="1" si="210"/>
        <v>2</v>
      </c>
      <c r="S296" s="48">
        <f t="shared" ca="1" si="210"/>
        <v>2</v>
      </c>
      <c r="T296" s="48">
        <f t="shared" ca="1" si="210"/>
        <v>2</v>
      </c>
      <c r="U296" s="48">
        <f t="shared" ca="1" si="210"/>
        <v>2</v>
      </c>
      <c r="V296" s="48">
        <f t="shared" ca="1" si="210"/>
        <v>3</v>
      </c>
      <c r="W296" s="48">
        <f t="shared" ca="1" si="210"/>
        <v>2</v>
      </c>
      <c r="X296" s="48">
        <f t="shared" ca="1" si="210"/>
        <v>2</v>
      </c>
      <c r="Y296" s="48">
        <f t="shared" ca="1" si="210"/>
        <v>2</v>
      </c>
      <c r="Z296" s="48">
        <f t="shared" ca="1" si="211"/>
        <v>2</v>
      </c>
      <c r="AA296" s="48">
        <f t="shared" ca="1" si="211"/>
        <v>2</v>
      </c>
      <c r="AB296" s="48">
        <f t="shared" ca="1" si="211"/>
        <v>3</v>
      </c>
      <c r="AC296" s="48">
        <f t="shared" ca="1" si="211"/>
        <v>3</v>
      </c>
      <c r="AD296" s="48">
        <f t="shared" ca="1" si="211"/>
        <v>3</v>
      </c>
      <c r="AE296" s="48">
        <f t="shared" ca="1" si="211"/>
        <v>2</v>
      </c>
      <c r="AF296" s="48">
        <f t="shared" ca="1" si="211"/>
        <v>2</v>
      </c>
      <c r="AG296" s="48">
        <f t="shared" ca="1" si="211"/>
        <v>2</v>
      </c>
      <c r="AH296" s="48">
        <f t="shared" ca="1" si="211"/>
        <v>3</v>
      </c>
      <c r="AI296" s="48">
        <f t="shared" ca="1" si="211"/>
        <v>2</v>
      </c>
      <c r="AJ296" s="48">
        <f t="shared" ca="1" si="212"/>
        <v>3</v>
      </c>
      <c r="AK296" s="48">
        <f t="shared" ca="1" si="212"/>
        <v>2</v>
      </c>
      <c r="AL296" s="48">
        <f t="shared" ca="1" si="212"/>
        <v>3</v>
      </c>
      <c r="AM296" s="48">
        <f t="shared" ca="1" si="212"/>
        <v>2</v>
      </c>
      <c r="AN296" s="48">
        <f t="shared" ca="1" si="212"/>
        <v>2</v>
      </c>
      <c r="AO296" s="48">
        <f t="shared" ca="1" si="212"/>
        <v>2</v>
      </c>
      <c r="AP296" s="48">
        <f t="shared" ca="1" si="212"/>
        <v>2</v>
      </c>
      <c r="AQ296" s="48">
        <f t="shared" ca="1" si="212"/>
        <v>3</v>
      </c>
      <c r="AR296" s="48">
        <f t="shared" ca="1" si="212"/>
        <v>2</v>
      </c>
      <c r="AS296" s="48">
        <f t="shared" ca="1" si="212"/>
        <v>2</v>
      </c>
      <c r="AT296" s="48">
        <f t="shared" ca="1" si="213"/>
        <v>3</v>
      </c>
      <c r="AU296" s="48">
        <f t="shared" ca="1" si="213"/>
        <v>3</v>
      </c>
      <c r="AV296" s="48">
        <f t="shared" ca="1" si="213"/>
        <v>3</v>
      </c>
      <c r="AW296" s="48">
        <f t="shared" ca="1" si="213"/>
        <v>3</v>
      </c>
      <c r="AX296" s="48">
        <f t="shared" ca="1" si="213"/>
        <v>2</v>
      </c>
      <c r="AY296" s="48">
        <f t="shared" ca="1" si="213"/>
        <v>3</v>
      </c>
      <c r="AZ296" s="48">
        <f t="shared" ca="1" si="213"/>
        <v>3</v>
      </c>
      <c r="BA296" s="48">
        <f t="shared" ca="1" si="213"/>
        <v>3</v>
      </c>
      <c r="BB296" s="48">
        <f t="shared" ca="1" si="213"/>
        <v>3</v>
      </c>
      <c r="BC296" s="48">
        <f t="shared" ca="1" si="213"/>
        <v>3</v>
      </c>
      <c r="BD296" s="48">
        <f t="shared" ca="1" si="214"/>
        <v>2</v>
      </c>
      <c r="BE296" s="48">
        <f t="shared" ca="1" si="214"/>
        <v>2</v>
      </c>
      <c r="BF296" s="48">
        <f t="shared" ca="1" si="214"/>
        <v>3</v>
      </c>
      <c r="BG296" s="48">
        <f t="shared" ca="1" si="214"/>
        <v>2</v>
      </c>
      <c r="BH296" s="48">
        <f t="shared" ca="1" si="214"/>
        <v>2</v>
      </c>
      <c r="BI296" s="48">
        <f t="shared" ca="1" si="214"/>
        <v>3</v>
      </c>
      <c r="BJ296" s="48">
        <f t="shared" ca="1" si="214"/>
        <v>2</v>
      </c>
      <c r="BK296" s="48">
        <f t="shared" ca="1" si="214"/>
        <v>2</v>
      </c>
      <c r="BL296" s="48">
        <f t="shared" ca="1" si="214"/>
        <v>3</v>
      </c>
      <c r="BM296" s="48">
        <f t="shared" ca="1" si="214"/>
        <v>2</v>
      </c>
      <c r="BN296" s="48">
        <f t="shared" ca="1" si="214"/>
        <v>3</v>
      </c>
      <c r="BO296" s="48">
        <f t="shared" ca="1" si="214"/>
        <v>2</v>
      </c>
    </row>
    <row r="297" spans="1:67" x14ac:dyDescent="0.25">
      <c r="A297" s="48">
        <v>296</v>
      </c>
      <c r="B297" s="48">
        <f t="shared" ca="1" si="182"/>
        <v>17</v>
      </c>
      <c r="C297" s="48">
        <f ca="1">SUM($P297:S297)</f>
        <v>11</v>
      </c>
      <c r="D297" s="48">
        <f t="shared" ca="1" si="183"/>
        <v>22</v>
      </c>
      <c r="E297" s="48">
        <f t="shared" ca="1" si="184"/>
        <v>32</v>
      </c>
      <c r="F297" s="48">
        <f t="shared" ca="1" si="185"/>
        <v>40</v>
      </c>
      <c r="G297" s="48">
        <f t="shared" ca="1" si="186"/>
        <v>50</v>
      </c>
      <c r="H297" s="48">
        <f t="shared" ca="1" si="187"/>
        <v>60</v>
      </c>
      <c r="I297" s="48">
        <f t="shared" ca="1" si="188"/>
        <v>69</v>
      </c>
      <c r="J297" s="48">
        <f t="shared" ca="1" si="189"/>
        <v>77</v>
      </c>
      <c r="K297" s="48">
        <f t="shared" ca="1" si="190"/>
        <v>87</v>
      </c>
      <c r="L297" s="48">
        <f t="shared" ca="1" si="191"/>
        <v>96</v>
      </c>
      <c r="M297" s="48">
        <f t="shared" ca="1" si="192"/>
        <v>105</v>
      </c>
      <c r="N297" s="48">
        <f t="shared" ca="1" si="193"/>
        <v>116</v>
      </c>
      <c r="O297" s="48">
        <f t="shared" ca="1" si="194"/>
        <v>127</v>
      </c>
      <c r="P297" s="48">
        <f t="shared" ca="1" si="210"/>
        <v>2</v>
      </c>
      <c r="Q297" s="48">
        <f t="shared" ca="1" si="210"/>
        <v>3</v>
      </c>
      <c r="R297" s="48">
        <f t="shared" ca="1" si="210"/>
        <v>3</v>
      </c>
      <c r="S297" s="48">
        <f t="shared" ca="1" si="210"/>
        <v>3</v>
      </c>
      <c r="T297" s="48">
        <f t="shared" ca="1" si="210"/>
        <v>3</v>
      </c>
      <c r="U297" s="48">
        <f t="shared" ca="1" si="210"/>
        <v>3</v>
      </c>
      <c r="V297" s="48">
        <f t="shared" ca="1" si="210"/>
        <v>2</v>
      </c>
      <c r="W297" s="48">
        <f t="shared" ca="1" si="210"/>
        <v>3</v>
      </c>
      <c r="X297" s="48">
        <f t="shared" ca="1" si="210"/>
        <v>2</v>
      </c>
      <c r="Y297" s="48">
        <f t="shared" ca="1" si="210"/>
        <v>3</v>
      </c>
      <c r="Z297" s="48">
        <f t="shared" ca="1" si="211"/>
        <v>3</v>
      </c>
      <c r="AA297" s="48">
        <f t="shared" ca="1" si="211"/>
        <v>2</v>
      </c>
      <c r="AB297" s="48">
        <f t="shared" ca="1" si="211"/>
        <v>2</v>
      </c>
      <c r="AC297" s="48">
        <f t="shared" ca="1" si="211"/>
        <v>2</v>
      </c>
      <c r="AD297" s="48">
        <f t="shared" ca="1" si="211"/>
        <v>2</v>
      </c>
      <c r="AE297" s="48">
        <f t="shared" ca="1" si="211"/>
        <v>2</v>
      </c>
      <c r="AF297" s="48">
        <f t="shared" ca="1" si="211"/>
        <v>2</v>
      </c>
      <c r="AG297" s="48">
        <f t="shared" ca="1" si="211"/>
        <v>3</v>
      </c>
      <c r="AH297" s="48">
        <f t="shared" ca="1" si="211"/>
        <v>2</v>
      </c>
      <c r="AI297" s="48">
        <f t="shared" ca="1" si="211"/>
        <v>3</v>
      </c>
      <c r="AJ297" s="48">
        <f t="shared" ca="1" si="212"/>
        <v>3</v>
      </c>
      <c r="AK297" s="48">
        <f t="shared" ca="1" si="212"/>
        <v>3</v>
      </c>
      <c r="AL297" s="48">
        <f t="shared" ca="1" si="212"/>
        <v>2</v>
      </c>
      <c r="AM297" s="48">
        <f t="shared" ca="1" si="212"/>
        <v>2</v>
      </c>
      <c r="AN297" s="48">
        <f t="shared" ca="1" si="212"/>
        <v>2</v>
      </c>
      <c r="AO297" s="48">
        <f t="shared" ca="1" si="212"/>
        <v>2</v>
      </c>
      <c r="AP297" s="48">
        <f t="shared" ca="1" si="212"/>
        <v>2</v>
      </c>
      <c r="AQ297" s="48">
        <f t="shared" ca="1" si="212"/>
        <v>3</v>
      </c>
      <c r="AR297" s="48">
        <f t="shared" ca="1" si="212"/>
        <v>2</v>
      </c>
      <c r="AS297" s="48">
        <f t="shared" ca="1" si="212"/>
        <v>2</v>
      </c>
      <c r="AT297" s="48">
        <f t="shared" ca="1" si="213"/>
        <v>2</v>
      </c>
      <c r="AU297" s="48">
        <f t="shared" ca="1" si="213"/>
        <v>2</v>
      </c>
      <c r="AV297" s="48">
        <f t="shared" ca="1" si="213"/>
        <v>2</v>
      </c>
      <c r="AW297" s="48">
        <f t="shared" ca="1" si="213"/>
        <v>2</v>
      </c>
      <c r="AX297" s="48">
        <f t="shared" ca="1" si="213"/>
        <v>3</v>
      </c>
      <c r="AY297" s="48">
        <f t="shared" ca="1" si="213"/>
        <v>3</v>
      </c>
      <c r="AZ297" s="48">
        <f t="shared" ca="1" si="213"/>
        <v>2</v>
      </c>
      <c r="BA297" s="48">
        <f t="shared" ca="1" si="213"/>
        <v>3</v>
      </c>
      <c r="BB297" s="48">
        <f t="shared" ca="1" si="213"/>
        <v>2</v>
      </c>
      <c r="BC297" s="48">
        <f t="shared" ca="1" si="213"/>
        <v>2</v>
      </c>
      <c r="BD297" s="48">
        <f t="shared" ca="1" si="214"/>
        <v>2</v>
      </c>
      <c r="BE297" s="48">
        <f t="shared" ca="1" si="214"/>
        <v>2</v>
      </c>
      <c r="BF297" s="48">
        <f t="shared" ca="1" si="214"/>
        <v>3</v>
      </c>
      <c r="BG297" s="48">
        <f t="shared" ca="1" si="214"/>
        <v>2</v>
      </c>
      <c r="BH297" s="48">
        <f t="shared" ca="1" si="214"/>
        <v>3</v>
      </c>
      <c r="BI297" s="48">
        <f t="shared" ca="1" si="214"/>
        <v>2</v>
      </c>
      <c r="BJ297" s="48">
        <f t="shared" ca="1" si="214"/>
        <v>3</v>
      </c>
      <c r="BK297" s="48">
        <f t="shared" ca="1" si="214"/>
        <v>3</v>
      </c>
      <c r="BL297" s="48">
        <f t="shared" ca="1" si="214"/>
        <v>3</v>
      </c>
      <c r="BM297" s="48">
        <f t="shared" ca="1" si="214"/>
        <v>3</v>
      </c>
      <c r="BN297" s="48">
        <f t="shared" ca="1" si="214"/>
        <v>3</v>
      </c>
      <c r="BO297" s="48">
        <f t="shared" ca="1" si="214"/>
        <v>2</v>
      </c>
    </row>
    <row r="298" spans="1:67" x14ac:dyDescent="0.25">
      <c r="A298" s="48">
        <v>297</v>
      </c>
      <c r="B298" s="48">
        <f t="shared" ca="1" si="182"/>
        <v>14</v>
      </c>
      <c r="C298" s="48">
        <f ca="1">SUM($P298:S298)</f>
        <v>9</v>
      </c>
      <c r="D298" s="48">
        <f t="shared" ca="1" si="183"/>
        <v>18</v>
      </c>
      <c r="E298" s="48">
        <f t="shared" ca="1" si="184"/>
        <v>28</v>
      </c>
      <c r="F298" s="48">
        <f t="shared" ca="1" si="185"/>
        <v>38</v>
      </c>
      <c r="G298" s="48">
        <f t="shared" ca="1" si="186"/>
        <v>48</v>
      </c>
      <c r="H298" s="48">
        <f t="shared" ca="1" si="187"/>
        <v>59</v>
      </c>
      <c r="I298" s="48">
        <f t="shared" ca="1" si="188"/>
        <v>69</v>
      </c>
      <c r="J298" s="48">
        <f t="shared" ca="1" si="189"/>
        <v>79</v>
      </c>
      <c r="K298" s="48">
        <f t="shared" ca="1" si="190"/>
        <v>89</v>
      </c>
      <c r="L298" s="48">
        <f t="shared" ca="1" si="191"/>
        <v>100</v>
      </c>
      <c r="M298" s="48">
        <f t="shared" ca="1" si="192"/>
        <v>111</v>
      </c>
      <c r="N298" s="48">
        <f t="shared" ca="1" si="193"/>
        <v>122</v>
      </c>
      <c r="O298" s="48">
        <f t="shared" ca="1" si="194"/>
        <v>131</v>
      </c>
      <c r="P298" s="48">
        <f t="shared" ca="1" si="210"/>
        <v>3</v>
      </c>
      <c r="Q298" s="48">
        <f t="shared" ca="1" si="210"/>
        <v>2</v>
      </c>
      <c r="R298" s="48">
        <f t="shared" ca="1" si="210"/>
        <v>2</v>
      </c>
      <c r="S298" s="48">
        <f t="shared" ca="1" si="210"/>
        <v>2</v>
      </c>
      <c r="T298" s="48">
        <f t="shared" ca="1" si="210"/>
        <v>3</v>
      </c>
      <c r="U298" s="48">
        <f t="shared" ca="1" si="210"/>
        <v>2</v>
      </c>
      <c r="V298" s="48">
        <f t="shared" ca="1" si="210"/>
        <v>2</v>
      </c>
      <c r="W298" s="48">
        <f t="shared" ca="1" si="210"/>
        <v>2</v>
      </c>
      <c r="X298" s="48">
        <f t="shared" ca="1" si="210"/>
        <v>3</v>
      </c>
      <c r="Y298" s="48">
        <f t="shared" ca="1" si="210"/>
        <v>3</v>
      </c>
      <c r="Z298" s="48">
        <f t="shared" ca="1" si="211"/>
        <v>2</v>
      </c>
      <c r="AA298" s="48">
        <f t="shared" ca="1" si="211"/>
        <v>2</v>
      </c>
      <c r="AB298" s="48">
        <f t="shared" ca="1" si="211"/>
        <v>2</v>
      </c>
      <c r="AC298" s="48">
        <f t="shared" ca="1" si="211"/>
        <v>3</v>
      </c>
      <c r="AD298" s="48">
        <f t="shared" ca="1" si="211"/>
        <v>3</v>
      </c>
      <c r="AE298" s="48">
        <f t="shared" ca="1" si="211"/>
        <v>2</v>
      </c>
      <c r="AF298" s="48">
        <f t="shared" ca="1" si="211"/>
        <v>3</v>
      </c>
      <c r="AG298" s="48">
        <f t="shared" ca="1" si="211"/>
        <v>2</v>
      </c>
      <c r="AH298" s="48">
        <f t="shared" ca="1" si="211"/>
        <v>2</v>
      </c>
      <c r="AI298" s="48">
        <f t="shared" ca="1" si="211"/>
        <v>3</v>
      </c>
      <c r="AJ298" s="48">
        <f t="shared" ca="1" si="212"/>
        <v>3</v>
      </c>
      <c r="AK298" s="48">
        <f t="shared" ca="1" si="212"/>
        <v>2</v>
      </c>
      <c r="AL298" s="48">
        <f t="shared" ca="1" si="212"/>
        <v>3</v>
      </c>
      <c r="AM298" s="48">
        <f t="shared" ca="1" si="212"/>
        <v>3</v>
      </c>
      <c r="AN298" s="48">
        <f t="shared" ca="1" si="212"/>
        <v>3</v>
      </c>
      <c r="AO298" s="48">
        <f t="shared" ca="1" si="212"/>
        <v>3</v>
      </c>
      <c r="AP298" s="48">
        <f t="shared" ca="1" si="212"/>
        <v>2</v>
      </c>
      <c r="AQ298" s="48">
        <f t="shared" ca="1" si="212"/>
        <v>2</v>
      </c>
      <c r="AR298" s="48">
        <f t="shared" ca="1" si="212"/>
        <v>2</v>
      </c>
      <c r="AS298" s="48">
        <f t="shared" ca="1" si="212"/>
        <v>3</v>
      </c>
      <c r="AT298" s="48">
        <f t="shared" ca="1" si="213"/>
        <v>3</v>
      </c>
      <c r="AU298" s="48">
        <f t="shared" ca="1" si="213"/>
        <v>2</v>
      </c>
      <c r="AV298" s="48">
        <f t="shared" ca="1" si="213"/>
        <v>2</v>
      </c>
      <c r="AW298" s="48">
        <f t="shared" ca="1" si="213"/>
        <v>3</v>
      </c>
      <c r="AX298" s="48">
        <f t="shared" ca="1" si="213"/>
        <v>3</v>
      </c>
      <c r="AY298" s="48">
        <f t="shared" ca="1" si="213"/>
        <v>2</v>
      </c>
      <c r="AZ298" s="48">
        <f t="shared" ca="1" si="213"/>
        <v>2</v>
      </c>
      <c r="BA298" s="48">
        <f t="shared" ca="1" si="213"/>
        <v>3</v>
      </c>
      <c r="BB298" s="48">
        <f t="shared" ca="1" si="213"/>
        <v>3</v>
      </c>
      <c r="BC298" s="48">
        <f t="shared" ca="1" si="213"/>
        <v>3</v>
      </c>
      <c r="BD298" s="48">
        <f t="shared" ca="1" si="214"/>
        <v>3</v>
      </c>
      <c r="BE298" s="48">
        <f t="shared" ca="1" si="214"/>
        <v>3</v>
      </c>
      <c r="BF298" s="48">
        <f t="shared" ca="1" si="214"/>
        <v>3</v>
      </c>
      <c r="BG298" s="48">
        <f t="shared" ca="1" si="214"/>
        <v>2</v>
      </c>
      <c r="BH298" s="48">
        <f t="shared" ca="1" si="214"/>
        <v>3</v>
      </c>
      <c r="BI298" s="48">
        <f t="shared" ca="1" si="214"/>
        <v>2</v>
      </c>
      <c r="BJ298" s="48">
        <f t="shared" ca="1" si="214"/>
        <v>3</v>
      </c>
      <c r="BK298" s="48">
        <f t="shared" ca="1" si="214"/>
        <v>3</v>
      </c>
      <c r="BL298" s="48">
        <f t="shared" ca="1" si="214"/>
        <v>2</v>
      </c>
      <c r="BM298" s="48">
        <f t="shared" ca="1" si="214"/>
        <v>3</v>
      </c>
      <c r="BN298" s="48">
        <f t="shared" ca="1" si="214"/>
        <v>2</v>
      </c>
      <c r="BO298" s="48">
        <f t="shared" ca="1" si="214"/>
        <v>2</v>
      </c>
    </row>
    <row r="299" spans="1:67" x14ac:dyDescent="0.25">
      <c r="A299" s="48">
        <v>298</v>
      </c>
      <c r="B299" s="48">
        <f t="shared" ca="1" si="182"/>
        <v>16</v>
      </c>
      <c r="C299" s="48">
        <f ca="1">SUM($P299:S299)</f>
        <v>12</v>
      </c>
      <c r="D299" s="48">
        <f t="shared" ca="1" si="183"/>
        <v>20</v>
      </c>
      <c r="E299" s="48">
        <f t="shared" ca="1" si="184"/>
        <v>30</v>
      </c>
      <c r="F299" s="48">
        <f t="shared" ca="1" si="185"/>
        <v>39</v>
      </c>
      <c r="G299" s="48">
        <f t="shared" ca="1" si="186"/>
        <v>49</v>
      </c>
      <c r="H299" s="48">
        <f t="shared" ca="1" si="187"/>
        <v>58</v>
      </c>
      <c r="I299" s="48">
        <f t="shared" ca="1" si="188"/>
        <v>69</v>
      </c>
      <c r="J299" s="48">
        <f t="shared" ca="1" si="189"/>
        <v>81</v>
      </c>
      <c r="K299" s="48">
        <f t="shared" ca="1" si="190"/>
        <v>90</v>
      </c>
      <c r="L299" s="48">
        <f t="shared" ca="1" si="191"/>
        <v>101</v>
      </c>
      <c r="M299" s="48">
        <f t="shared" ca="1" si="192"/>
        <v>112</v>
      </c>
      <c r="N299" s="48">
        <f t="shared" ca="1" si="193"/>
        <v>121</v>
      </c>
      <c r="O299" s="48">
        <f t="shared" ca="1" si="194"/>
        <v>133</v>
      </c>
      <c r="P299" s="48">
        <f t="shared" ca="1" si="210"/>
        <v>3</v>
      </c>
      <c r="Q299" s="48">
        <f t="shared" ca="1" si="210"/>
        <v>3</v>
      </c>
      <c r="R299" s="48">
        <f t="shared" ca="1" si="210"/>
        <v>3</v>
      </c>
      <c r="S299" s="48">
        <f t="shared" ca="1" si="210"/>
        <v>3</v>
      </c>
      <c r="T299" s="48">
        <f t="shared" ca="1" si="210"/>
        <v>2</v>
      </c>
      <c r="U299" s="48">
        <f t="shared" ca="1" si="210"/>
        <v>2</v>
      </c>
      <c r="V299" s="48">
        <f t="shared" ca="1" si="210"/>
        <v>2</v>
      </c>
      <c r="W299" s="48">
        <f t="shared" ca="1" si="210"/>
        <v>2</v>
      </c>
      <c r="X299" s="48">
        <f t="shared" ca="1" si="210"/>
        <v>2</v>
      </c>
      <c r="Y299" s="48">
        <f t="shared" ca="1" si="210"/>
        <v>3</v>
      </c>
      <c r="Z299" s="48">
        <f t="shared" ca="1" si="211"/>
        <v>2</v>
      </c>
      <c r="AA299" s="48">
        <f t="shared" ca="1" si="211"/>
        <v>3</v>
      </c>
      <c r="AB299" s="48">
        <f t="shared" ca="1" si="211"/>
        <v>3</v>
      </c>
      <c r="AC299" s="48">
        <f t="shared" ca="1" si="211"/>
        <v>2</v>
      </c>
      <c r="AD299" s="48">
        <f t="shared" ca="1" si="211"/>
        <v>2</v>
      </c>
      <c r="AE299" s="48">
        <f t="shared" ca="1" si="211"/>
        <v>2</v>
      </c>
      <c r="AF299" s="48">
        <f t="shared" ca="1" si="211"/>
        <v>3</v>
      </c>
      <c r="AG299" s="48">
        <f t="shared" ca="1" si="211"/>
        <v>3</v>
      </c>
      <c r="AH299" s="48">
        <f t="shared" ca="1" si="211"/>
        <v>2</v>
      </c>
      <c r="AI299" s="48">
        <f t="shared" ca="1" si="211"/>
        <v>2</v>
      </c>
      <c r="AJ299" s="48">
        <f t="shared" ca="1" si="212"/>
        <v>2</v>
      </c>
      <c r="AK299" s="48">
        <f t="shared" ca="1" si="212"/>
        <v>2</v>
      </c>
      <c r="AL299" s="48">
        <f t="shared" ca="1" si="212"/>
        <v>2</v>
      </c>
      <c r="AM299" s="48">
        <f t="shared" ca="1" si="212"/>
        <v>3</v>
      </c>
      <c r="AN299" s="48">
        <f t="shared" ca="1" si="212"/>
        <v>3</v>
      </c>
      <c r="AO299" s="48">
        <f t="shared" ca="1" si="212"/>
        <v>3</v>
      </c>
      <c r="AP299" s="48">
        <f t="shared" ca="1" si="212"/>
        <v>2</v>
      </c>
      <c r="AQ299" s="48">
        <f t="shared" ca="1" si="212"/>
        <v>3</v>
      </c>
      <c r="AR299" s="48">
        <f t="shared" ca="1" si="212"/>
        <v>3</v>
      </c>
      <c r="AS299" s="48">
        <f t="shared" ca="1" si="212"/>
        <v>3</v>
      </c>
      <c r="AT299" s="48">
        <f t="shared" ca="1" si="213"/>
        <v>3</v>
      </c>
      <c r="AU299" s="48">
        <f t="shared" ca="1" si="213"/>
        <v>3</v>
      </c>
      <c r="AV299" s="48">
        <f t="shared" ca="1" si="213"/>
        <v>3</v>
      </c>
      <c r="AW299" s="48">
        <f t="shared" ca="1" si="213"/>
        <v>2</v>
      </c>
      <c r="AX299" s="48">
        <f t="shared" ca="1" si="213"/>
        <v>2</v>
      </c>
      <c r="AY299" s="48">
        <f t="shared" ca="1" si="213"/>
        <v>2</v>
      </c>
      <c r="AZ299" s="48">
        <f t="shared" ca="1" si="213"/>
        <v>2</v>
      </c>
      <c r="BA299" s="48">
        <f t="shared" ca="1" si="213"/>
        <v>3</v>
      </c>
      <c r="BB299" s="48">
        <f t="shared" ca="1" si="213"/>
        <v>3</v>
      </c>
      <c r="BC299" s="48">
        <f t="shared" ca="1" si="213"/>
        <v>3</v>
      </c>
      <c r="BD299" s="48">
        <f t="shared" ca="1" si="214"/>
        <v>3</v>
      </c>
      <c r="BE299" s="48">
        <f t="shared" ca="1" si="214"/>
        <v>3</v>
      </c>
      <c r="BF299" s="48">
        <f t="shared" ca="1" si="214"/>
        <v>3</v>
      </c>
      <c r="BG299" s="48">
        <f t="shared" ca="1" si="214"/>
        <v>2</v>
      </c>
      <c r="BH299" s="48">
        <f t="shared" ca="1" si="214"/>
        <v>2</v>
      </c>
      <c r="BI299" s="48">
        <f t="shared" ca="1" si="214"/>
        <v>2</v>
      </c>
      <c r="BJ299" s="48">
        <f t="shared" ca="1" si="214"/>
        <v>3</v>
      </c>
      <c r="BK299" s="48">
        <f t="shared" ca="1" si="214"/>
        <v>2</v>
      </c>
      <c r="BL299" s="48">
        <f t="shared" ca="1" si="214"/>
        <v>3</v>
      </c>
      <c r="BM299" s="48">
        <f t="shared" ca="1" si="214"/>
        <v>3</v>
      </c>
      <c r="BN299" s="48">
        <f t="shared" ca="1" si="214"/>
        <v>3</v>
      </c>
      <c r="BO299" s="48">
        <f t="shared" ca="1" si="214"/>
        <v>3</v>
      </c>
    </row>
    <row r="300" spans="1:67" x14ac:dyDescent="0.25">
      <c r="A300" s="48">
        <v>299</v>
      </c>
      <c r="B300" s="48">
        <f t="shared" ca="1" si="182"/>
        <v>15</v>
      </c>
      <c r="C300" s="48">
        <f ca="1">SUM($P300:S300)</f>
        <v>11</v>
      </c>
      <c r="D300" s="48">
        <f t="shared" ca="1" si="183"/>
        <v>21</v>
      </c>
      <c r="E300" s="48">
        <f t="shared" ca="1" si="184"/>
        <v>31</v>
      </c>
      <c r="F300" s="48">
        <f t="shared" ca="1" si="185"/>
        <v>41</v>
      </c>
      <c r="G300" s="48">
        <f t="shared" ca="1" si="186"/>
        <v>52</v>
      </c>
      <c r="H300" s="48">
        <f t="shared" ca="1" si="187"/>
        <v>62</v>
      </c>
      <c r="I300" s="48">
        <f t="shared" ca="1" si="188"/>
        <v>71</v>
      </c>
      <c r="J300" s="48">
        <f t="shared" ca="1" si="189"/>
        <v>80</v>
      </c>
      <c r="K300" s="48">
        <f t="shared" ca="1" si="190"/>
        <v>89</v>
      </c>
      <c r="L300" s="48">
        <f t="shared" ca="1" si="191"/>
        <v>97</v>
      </c>
      <c r="M300" s="48">
        <f t="shared" ca="1" si="192"/>
        <v>106</v>
      </c>
      <c r="N300" s="48">
        <f t="shared" ca="1" si="193"/>
        <v>116</v>
      </c>
      <c r="O300" s="48">
        <f t="shared" ca="1" si="194"/>
        <v>127</v>
      </c>
      <c r="P300" s="48">
        <f t="shared" ca="1" si="210"/>
        <v>3</v>
      </c>
      <c r="Q300" s="48">
        <f t="shared" ca="1" si="210"/>
        <v>3</v>
      </c>
      <c r="R300" s="48">
        <f t="shared" ca="1" si="210"/>
        <v>3</v>
      </c>
      <c r="S300" s="48">
        <f t="shared" ca="1" si="210"/>
        <v>2</v>
      </c>
      <c r="T300" s="48">
        <f t="shared" ca="1" si="210"/>
        <v>2</v>
      </c>
      <c r="U300" s="48">
        <f t="shared" ca="1" si="210"/>
        <v>2</v>
      </c>
      <c r="V300" s="48">
        <f t="shared" ca="1" si="210"/>
        <v>3</v>
      </c>
      <c r="W300" s="48">
        <f t="shared" ca="1" si="210"/>
        <v>3</v>
      </c>
      <c r="X300" s="48">
        <f t="shared" ca="1" si="210"/>
        <v>3</v>
      </c>
      <c r="Y300" s="48">
        <f t="shared" ca="1" si="210"/>
        <v>2</v>
      </c>
      <c r="Z300" s="48">
        <f t="shared" ca="1" si="211"/>
        <v>2</v>
      </c>
      <c r="AA300" s="48">
        <f t="shared" ca="1" si="211"/>
        <v>3</v>
      </c>
      <c r="AB300" s="48">
        <f t="shared" ca="1" si="211"/>
        <v>2</v>
      </c>
      <c r="AC300" s="48">
        <f t="shared" ca="1" si="211"/>
        <v>2</v>
      </c>
      <c r="AD300" s="48">
        <f t="shared" ca="1" si="211"/>
        <v>3</v>
      </c>
      <c r="AE300" s="48">
        <f t="shared" ca="1" si="211"/>
        <v>3</v>
      </c>
      <c r="AF300" s="48">
        <f t="shared" ca="1" si="211"/>
        <v>3</v>
      </c>
      <c r="AG300" s="48">
        <f t="shared" ca="1" si="211"/>
        <v>2</v>
      </c>
      <c r="AH300" s="48">
        <f t="shared" ca="1" si="211"/>
        <v>3</v>
      </c>
      <c r="AI300" s="48">
        <f t="shared" ca="1" si="211"/>
        <v>3</v>
      </c>
      <c r="AJ300" s="48">
        <f t="shared" ca="1" si="212"/>
        <v>2</v>
      </c>
      <c r="AK300" s="48">
        <f t="shared" ca="1" si="212"/>
        <v>3</v>
      </c>
      <c r="AL300" s="48">
        <f t="shared" ca="1" si="212"/>
        <v>2</v>
      </c>
      <c r="AM300" s="48">
        <f t="shared" ca="1" si="212"/>
        <v>3</v>
      </c>
      <c r="AN300" s="48">
        <f t="shared" ca="1" si="212"/>
        <v>2</v>
      </c>
      <c r="AO300" s="48">
        <f t="shared" ca="1" si="212"/>
        <v>2</v>
      </c>
      <c r="AP300" s="48">
        <f t="shared" ca="1" si="212"/>
        <v>3</v>
      </c>
      <c r="AQ300" s="48">
        <f t="shared" ca="1" si="212"/>
        <v>2</v>
      </c>
      <c r="AR300" s="48">
        <f t="shared" ca="1" si="212"/>
        <v>2</v>
      </c>
      <c r="AS300" s="48">
        <f t="shared" ca="1" si="212"/>
        <v>2</v>
      </c>
      <c r="AT300" s="48">
        <f t="shared" ca="1" si="213"/>
        <v>2</v>
      </c>
      <c r="AU300" s="48">
        <f t="shared" ca="1" si="213"/>
        <v>3</v>
      </c>
      <c r="AV300" s="48">
        <f t="shared" ca="1" si="213"/>
        <v>2</v>
      </c>
      <c r="AW300" s="48">
        <f t="shared" ca="1" si="213"/>
        <v>2</v>
      </c>
      <c r="AX300" s="48">
        <f t="shared" ca="1" si="213"/>
        <v>2</v>
      </c>
      <c r="AY300" s="48">
        <f t="shared" ca="1" si="213"/>
        <v>3</v>
      </c>
      <c r="AZ300" s="48">
        <f t="shared" ca="1" si="213"/>
        <v>2</v>
      </c>
      <c r="BA300" s="48">
        <f t="shared" ca="1" si="213"/>
        <v>2</v>
      </c>
      <c r="BB300" s="48">
        <f t="shared" ca="1" si="213"/>
        <v>2</v>
      </c>
      <c r="BC300" s="48">
        <f t="shared" ca="1" si="213"/>
        <v>2</v>
      </c>
      <c r="BD300" s="48">
        <f t="shared" ca="1" si="214"/>
        <v>2</v>
      </c>
      <c r="BE300" s="48">
        <f t="shared" ca="1" si="214"/>
        <v>3</v>
      </c>
      <c r="BF300" s="48">
        <f t="shared" ca="1" si="214"/>
        <v>2</v>
      </c>
      <c r="BG300" s="48">
        <f t="shared" ca="1" si="214"/>
        <v>2</v>
      </c>
      <c r="BH300" s="48">
        <f t="shared" ca="1" si="214"/>
        <v>3</v>
      </c>
      <c r="BI300" s="48">
        <f t="shared" ca="1" si="214"/>
        <v>3</v>
      </c>
      <c r="BJ300" s="48">
        <f t="shared" ca="1" si="214"/>
        <v>2</v>
      </c>
      <c r="BK300" s="48">
        <f t="shared" ca="1" si="214"/>
        <v>2</v>
      </c>
      <c r="BL300" s="48">
        <f t="shared" ca="1" si="214"/>
        <v>3</v>
      </c>
      <c r="BM300" s="48">
        <f t="shared" ca="1" si="214"/>
        <v>2</v>
      </c>
      <c r="BN300" s="48">
        <f t="shared" ca="1" si="214"/>
        <v>3</v>
      </c>
      <c r="BO300" s="48">
        <f t="shared" ca="1" si="214"/>
        <v>3</v>
      </c>
    </row>
    <row r="301" spans="1:67" x14ac:dyDescent="0.25">
      <c r="A301" s="48">
        <v>300</v>
      </c>
      <c r="B301" s="48">
        <f t="shared" ca="1" si="182"/>
        <v>14</v>
      </c>
      <c r="C301" s="48">
        <f ca="1">SUM($P301:S301)</f>
        <v>9</v>
      </c>
      <c r="D301" s="48">
        <f t="shared" ca="1" si="183"/>
        <v>19</v>
      </c>
      <c r="E301" s="48">
        <f t="shared" ca="1" si="184"/>
        <v>29</v>
      </c>
      <c r="F301" s="48">
        <f t="shared" ca="1" si="185"/>
        <v>37</v>
      </c>
      <c r="G301" s="48">
        <f t="shared" ca="1" si="186"/>
        <v>46</v>
      </c>
      <c r="H301" s="48">
        <f t="shared" ca="1" si="187"/>
        <v>55</v>
      </c>
      <c r="I301" s="48">
        <f t="shared" ca="1" si="188"/>
        <v>65</v>
      </c>
      <c r="J301" s="48">
        <f t="shared" ca="1" si="189"/>
        <v>75</v>
      </c>
      <c r="K301" s="48">
        <f t="shared" ca="1" si="190"/>
        <v>83</v>
      </c>
      <c r="L301" s="48">
        <f t="shared" ca="1" si="191"/>
        <v>94</v>
      </c>
      <c r="M301" s="48">
        <f t="shared" ca="1" si="192"/>
        <v>103</v>
      </c>
      <c r="N301" s="48">
        <f t="shared" ca="1" si="193"/>
        <v>113</v>
      </c>
      <c r="O301" s="48">
        <f t="shared" ca="1" si="194"/>
        <v>123</v>
      </c>
      <c r="P301" s="48">
        <f t="shared" ca="1" si="210"/>
        <v>3</v>
      </c>
      <c r="Q301" s="48">
        <f t="shared" ca="1" si="210"/>
        <v>2</v>
      </c>
      <c r="R301" s="48">
        <f t="shared" ca="1" si="210"/>
        <v>2</v>
      </c>
      <c r="S301" s="48">
        <f t="shared" ca="1" si="210"/>
        <v>2</v>
      </c>
      <c r="T301" s="48">
        <f t="shared" ca="1" si="210"/>
        <v>3</v>
      </c>
      <c r="U301" s="48">
        <f t="shared" ca="1" si="210"/>
        <v>2</v>
      </c>
      <c r="V301" s="48">
        <f t="shared" ca="1" si="210"/>
        <v>2</v>
      </c>
      <c r="W301" s="48">
        <f t="shared" ca="1" si="210"/>
        <v>3</v>
      </c>
      <c r="X301" s="48">
        <f t="shared" ca="1" si="210"/>
        <v>3</v>
      </c>
      <c r="Y301" s="48">
        <f t="shared" ca="1" si="210"/>
        <v>2</v>
      </c>
      <c r="Z301" s="48">
        <f t="shared" ca="1" si="211"/>
        <v>2</v>
      </c>
      <c r="AA301" s="48">
        <f t="shared" ca="1" si="211"/>
        <v>3</v>
      </c>
      <c r="AB301" s="48">
        <f t="shared" ca="1" si="211"/>
        <v>2</v>
      </c>
      <c r="AC301" s="48">
        <f t="shared" ca="1" si="211"/>
        <v>2</v>
      </c>
      <c r="AD301" s="48">
        <f t="shared" ca="1" si="211"/>
        <v>2</v>
      </c>
      <c r="AE301" s="48">
        <f t="shared" ca="1" si="211"/>
        <v>2</v>
      </c>
      <c r="AF301" s="48">
        <f t="shared" ca="1" si="211"/>
        <v>2</v>
      </c>
      <c r="AG301" s="48">
        <f t="shared" ca="1" si="211"/>
        <v>3</v>
      </c>
      <c r="AH301" s="48">
        <f t="shared" ca="1" si="211"/>
        <v>2</v>
      </c>
      <c r="AI301" s="48">
        <f t="shared" ca="1" si="211"/>
        <v>2</v>
      </c>
      <c r="AJ301" s="48">
        <f t="shared" ca="1" si="212"/>
        <v>2</v>
      </c>
      <c r="AK301" s="48">
        <f t="shared" ca="1" si="212"/>
        <v>2</v>
      </c>
      <c r="AL301" s="48">
        <f t="shared" ca="1" si="212"/>
        <v>2</v>
      </c>
      <c r="AM301" s="48">
        <f t="shared" ca="1" si="212"/>
        <v>3</v>
      </c>
      <c r="AN301" s="48">
        <f t="shared" ca="1" si="212"/>
        <v>2</v>
      </c>
      <c r="AO301" s="48">
        <f t="shared" ca="1" si="212"/>
        <v>3</v>
      </c>
      <c r="AP301" s="48">
        <f t="shared" ca="1" si="212"/>
        <v>2</v>
      </c>
      <c r="AQ301" s="48">
        <f t="shared" ca="1" si="212"/>
        <v>3</v>
      </c>
      <c r="AR301" s="48">
        <f t="shared" ca="1" si="212"/>
        <v>3</v>
      </c>
      <c r="AS301" s="48">
        <f t="shared" ca="1" si="212"/>
        <v>2</v>
      </c>
      <c r="AT301" s="48">
        <f t="shared" ca="1" si="213"/>
        <v>3</v>
      </c>
      <c r="AU301" s="48">
        <f t="shared" ca="1" si="213"/>
        <v>2</v>
      </c>
      <c r="AV301" s="48">
        <f t="shared" ca="1" si="213"/>
        <v>2</v>
      </c>
      <c r="AW301" s="48">
        <f t="shared" ca="1" si="213"/>
        <v>2</v>
      </c>
      <c r="AX301" s="48">
        <f t="shared" ca="1" si="213"/>
        <v>2</v>
      </c>
      <c r="AY301" s="48">
        <f t="shared" ca="1" si="213"/>
        <v>2</v>
      </c>
      <c r="AZ301" s="48">
        <f t="shared" ca="1" si="213"/>
        <v>2</v>
      </c>
      <c r="BA301" s="48">
        <f t="shared" ca="1" si="213"/>
        <v>3</v>
      </c>
      <c r="BB301" s="48">
        <f t="shared" ca="1" si="213"/>
        <v>3</v>
      </c>
      <c r="BC301" s="48">
        <f t="shared" ca="1" si="213"/>
        <v>3</v>
      </c>
      <c r="BD301" s="48">
        <f t="shared" ca="1" si="214"/>
        <v>3</v>
      </c>
      <c r="BE301" s="48">
        <f t="shared" ca="1" si="214"/>
        <v>2</v>
      </c>
      <c r="BF301" s="48">
        <f t="shared" ca="1" si="214"/>
        <v>2</v>
      </c>
      <c r="BG301" s="48">
        <f t="shared" ca="1" si="214"/>
        <v>2</v>
      </c>
      <c r="BH301" s="48">
        <f t="shared" ca="1" si="214"/>
        <v>2</v>
      </c>
      <c r="BI301" s="48">
        <f t="shared" ca="1" si="214"/>
        <v>3</v>
      </c>
      <c r="BJ301" s="48">
        <f t="shared" ca="1" si="214"/>
        <v>2</v>
      </c>
      <c r="BK301" s="48">
        <f t="shared" ca="1" si="214"/>
        <v>3</v>
      </c>
      <c r="BL301" s="48">
        <f t="shared" ca="1" si="214"/>
        <v>3</v>
      </c>
      <c r="BM301" s="48">
        <f t="shared" ca="1" si="214"/>
        <v>2</v>
      </c>
      <c r="BN301" s="48">
        <f t="shared" ca="1" si="214"/>
        <v>3</v>
      </c>
      <c r="BO301" s="48">
        <f t="shared" ca="1" si="214"/>
        <v>2</v>
      </c>
    </row>
    <row r="302" spans="1:67" x14ac:dyDescent="0.25">
      <c r="A302" s="48">
        <v>301</v>
      </c>
      <c r="B302" s="48">
        <f t="shared" ca="1" si="182"/>
        <v>17</v>
      </c>
      <c r="C302" s="48">
        <f ca="1">SUM($P302:S302)</f>
        <v>11</v>
      </c>
      <c r="D302" s="48">
        <f t="shared" ca="1" si="183"/>
        <v>21</v>
      </c>
      <c r="E302" s="48">
        <f t="shared" ca="1" si="184"/>
        <v>30</v>
      </c>
      <c r="F302" s="48">
        <f t="shared" ca="1" si="185"/>
        <v>39</v>
      </c>
      <c r="G302" s="48">
        <f t="shared" ca="1" si="186"/>
        <v>48</v>
      </c>
      <c r="H302" s="48">
        <f t="shared" ca="1" si="187"/>
        <v>57</v>
      </c>
      <c r="I302" s="48">
        <f t="shared" ca="1" si="188"/>
        <v>68</v>
      </c>
      <c r="J302" s="48">
        <f t="shared" ca="1" si="189"/>
        <v>77</v>
      </c>
      <c r="K302" s="48">
        <f t="shared" ca="1" si="190"/>
        <v>86</v>
      </c>
      <c r="L302" s="48">
        <f t="shared" ca="1" si="191"/>
        <v>95</v>
      </c>
      <c r="M302" s="48">
        <f t="shared" ca="1" si="192"/>
        <v>105</v>
      </c>
      <c r="N302" s="48">
        <f t="shared" ca="1" si="193"/>
        <v>116</v>
      </c>
      <c r="O302" s="48">
        <f t="shared" ca="1" si="194"/>
        <v>125</v>
      </c>
      <c r="P302" s="48">
        <f t="shared" ref="P302:Y311" ca="1" si="215">MAX(1,IF(SamplesOrEstimateFlag = "Data", INDEX(Samples,RANDBETWEEN(1, TotalCount), 0), RANDBETWEEN(ThroughputLowEstimate,ThroughputHighEstimate)) / RANDBETWEEN(StorySplitRateLowEstimate,StorySplitRateHighEstimate))</f>
        <v>3</v>
      </c>
      <c r="Q302" s="48">
        <f t="shared" ca="1" si="215"/>
        <v>3</v>
      </c>
      <c r="R302" s="48">
        <f t="shared" ca="1" si="215"/>
        <v>3</v>
      </c>
      <c r="S302" s="48">
        <f t="shared" ca="1" si="215"/>
        <v>2</v>
      </c>
      <c r="T302" s="48">
        <f t="shared" ca="1" si="215"/>
        <v>3</v>
      </c>
      <c r="U302" s="48">
        <f t="shared" ca="1" si="215"/>
        <v>3</v>
      </c>
      <c r="V302" s="48">
        <f t="shared" ca="1" si="215"/>
        <v>2</v>
      </c>
      <c r="W302" s="48">
        <f t="shared" ca="1" si="215"/>
        <v>2</v>
      </c>
      <c r="X302" s="48">
        <f t="shared" ca="1" si="215"/>
        <v>2</v>
      </c>
      <c r="Y302" s="48">
        <f t="shared" ca="1" si="215"/>
        <v>2</v>
      </c>
      <c r="Z302" s="48">
        <f t="shared" ref="Z302:AI311" ca="1" si="216">MAX(1,IF(SamplesOrEstimateFlag = "Data", INDEX(Samples,RANDBETWEEN(1, TotalCount), 0), RANDBETWEEN(ThroughputLowEstimate,ThroughputHighEstimate)) / RANDBETWEEN(StorySplitRateLowEstimate,StorySplitRateHighEstimate))</f>
        <v>3</v>
      </c>
      <c r="AA302" s="48">
        <f t="shared" ca="1" si="216"/>
        <v>2</v>
      </c>
      <c r="AB302" s="48">
        <f t="shared" ca="1" si="216"/>
        <v>3</v>
      </c>
      <c r="AC302" s="48">
        <f t="shared" ca="1" si="216"/>
        <v>2</v>
      </c>
      <c r="AD302" s="48">
        <f t="shared" ca="1" si="216"/>
        <v>2</v>
      </c>
      <c r="AE302" s="48">
        <f t="shared" ca="1" si="216"/>
        <v>2</v>
      </c>
      <c r="AF302" s="48">
        <f t="shared" ca="1" si="216"/>
        <v>2</v>
      </c>
      <c r="AG302" s="48">
        <f t="shared" ca="1" si="216"/>
        <v>2</v>
      </c>
      <c r="AH302" s="48">
        <f t="shared" ca="1" si="216"/>
        <v>3</v>
      </c>
      <c r="AI302" s="48">
        <f t="shared" ca="1" si="216"/>
        <v>2</v>
      </c>
      <c r="AJ302" s="48">
        <f t="shared" ref="AJ302:AS311" ca="1" si="217">MAX(1,IF(SamplesOrEstimateFlag = "Data", INDEX(Samples,RANDBETWEEN(1, TotalCount), 0), RANDBETWEEN(ThroughputLowEstimate,ThroughputHighEstimate)) / RANDBETWEEN(StorySplitRateLowEstimate,StorySplitRateHighEstimate))</f>
        <v>3</v>
      </c>
      <c r="AK302" s="48">
        <f t="shared" ca="1" si="217"/>
        <v>2</v>
      </c>
      <c r="AL302" s="48">
        <f t="shared" ca="1" si="217"/>
        <v>2</v>
      </c>
      <c r="AM302" s="48">
        <f t="shared" ca="1" si="217"/>
        <v>2</v>
      </c>
      <c r="AN302" s="48">
        <f t="shared" ca="1" si="217"/>
        <v>3</v>
      </c>
      <c r="AO302" s="48">
        <f t="shared" ca="1" si="217"/>
        <v>2</v>
      </c>
      <c r="AP302" s="48">
        <f t="shared" ca="1" si="217"/>
        <v>3</v>
      </c>
      <c r="AQ302" s="48">
        <f t="shared" ca="1" si="217"/>
        <v>3</v>
      </c>
      <c r="AR302" s="48">
        <f t="shared" ca="1" si="217"/>
        <v>2</v>
      </c>
      <c r="AS302" s="48">
        <f t="shared" ca="1" si="217"/>
        <v>3</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2</v>
      </c>
      <c r="AV302" s="48">
        <f t="shared" ca="1" si="218"/>
        <v>2</v>
      </c>
      <c r="AW302" s="48">
        <f t="shared" ca="1" si="218"/>
        <v>3</v>
      </c>
      <c r="AX302" s="48">
        <f t="shared" ca="1" si="218"/>
        <v>2</v>
      </c>
      <c r="AY302" s="48">
        <f t="shared" ca="1" si="218"/>
        <v>2</v>
      </c>
      <c r="AZ302" s="48">
        <f t="shared" ca="1" si="218"/>
        <v>2</v>
      </c>
      <c r="BA302" s="48">
        <f t="shared" ca="1" si="218"/>
        <v>3</v>
      </c>
      <c r="BB302" s="48">
        <f t="shared" ca="1" si="218"/>
        <v>2</v>
      </c>
      <c r="BC302" s="48">
        <f t="shared" ca="1" si="218"/>
        <v>2</v>
      </c>
      <c r="BD302" s="48">
        <f t="shared" ref="BD302:BO311" ca="1" si="219">MAX(1,IF(SamplesOrEstimateFlag = "Data", INDEX(Samples,RANDBETWEEN(1, TotalCount), 0), RANDBETWEEN(ThroughputLowEstimate,ThroughputHighEstimate)) / RANDBETWEEN(StorySplitRateLowEstimate,StorySplitRateHighEstimate))</f>
        <v>2</v>
      </c>
      <c r="BE302" s="48">
        <f t="shared" ca="1" si="219"/>
        <v>3</v>
      </c>
      <c r="BF302" s="48">
        <f t="shared" ca="1" si="219"/>
        <v>3</v>
      </c>
      <c r="BG302" s="48">
        <f t="shared" ca="1" si="219"/>
        <v>2</v>
      </c>
      <c r="BH302" s="48">
        <f t="shared" ca="1" si="219"/>
        <v>2</v>
      </c>
      <c r="BI302" s="48">
        <f t="shared" ca="1" si="219"/>
        <v>3</v>
      </c>
      <c r="BJ302" s="48">
        <f t="shared" ca="1" si="219"/>
        <v>3</v>
      </c>
      <c r="BK302" s="48">
        <f t="shared" ca="1" si="219"/>
        <v>3</v>
      </c>
      <c r="BL302" s="48">
        <f t="shared" ca="1" si="219"/>
        <v>2</v>
      </c>
      <c r="BM302" s="48">
        <f t="shared" ca="1" si="219"/>
        <v>3</v>
      </c>
      <c r="BN302" s="48">
        <f t="shared" ca="1" si="219"/>
        <v>2</v>
      </c>
      <c r="BO302" s="48">
        <f t="shared" ca="1" si="219"/>
        <v>2</v>
      </c>
    </row>
    <row r="303" spans="1:67" x14ac:dyDescent="0.25">
      <c r="A303" s="48">
        <v>302</v>
      </c>
      <c r="B303" s="48">
        <f t="shared" ca="1" si="182"/>
        <v>16</v>
      </c>
      <c r="C303" s="48">
        <f ca="1">SUM($P303:S303)</f>
        <v>11</v>
      </c>
      <c r="D303" s="48">
        <f t="shared" ca="1" si="183"/>
        <v>21</v>
      </c>
      <c r="E303" s="48">
        <f t="shared" ca="1" si="184"/>
        <v>33</v>
      </c>
      <c r="F303" s="48">
        <f t="shared" ca="1" si="185"/>
        <v>44</v>
      </c>
      <c r="G303" s="48">
        <f t="shared" ca="1" si="186"/>
        <v>54</v>
      </c>
      <c r="H303" s="48">
        <f t="shared" ca="1" si="187"/>
        <v>65</v>
      </c>
      <c r="I303" s="48">
        <f t="shared" ca="1" si="188"/>
        <v>76</v>
      </c>
      <c r="J303" s="48">
        <f t="shared" ca="1" si="189"/>
        <v>88</v>
      </c>
      <c r="K303" s="48">
        <f t="shared" ca="1" si="190"/>
        <v>99</v>
      </c>
      <c r="L303" s="48">
        <f t="shared" ca="1" si="191"/>
        <v>110</v>
      </c>
      <c r="M303" s="48">
        <f t="shared" ca="1" si="192"/>
        <v>120</v>
      </c>
      <c r="N303" s="48">
        <f t="shared" ca="1" si="193"/>
        <v>131</v>
      </c>
      <c r="O303" s="48">
        <f t="shared" ca="1" si="194"/>
        <v>141</v>
      </c>
      <c r="P303" s="48">
        <f t="shared" ca="1" si="215"/>
        <v>3</v>
      </c>
      <c r="Q303" s="48">
        <f t="shared" ca="1" si="215"/>
        <v>2</v>
      </c>
      <c r="R303" s="48">
        <f t="shared" ca="1" si="215"/>
        <v>3</v>
      </c>
      <c r="S303" s="48">
        <f t="shared" ca="1" si="215"/>
        <v>3</v>
      </c>
      <c r="T303" s="48">
        <f t="shared" ca="1" si="215"/>
        <v>2</v>
      </c>
      <c r="U303" s="48">
        <f t="shared" ca="1" si="215"/>
        <v>3</v>
      </c>
      <c r="V303" s="48">
        <f t="shared" ca="1" si="215"/>
        <v>3</v>
      </c>
      <c r="W303" s="48">
        <f t="shared" ca="1" si="215"/>
        <v>2</v>
      </c>
      <c r="X303" s="48">
        <f t="shared" ca="1" si="215"/>
        <v>3</v>
      </c>
      <c r="Y303" s="48">
        <f t="shared" ca="1" si="215"/>
        <v>3</v>
      </c>
      <c r="Z303" s="48">
        <f t="shared" ca="1" si="216"/>
        <v>3</v>
      </c>
      <c r="AA303" s="48">
        <f t="shared" ca="1" si="216"/>
        <v>3</v>
      </c>
      <c r="AB303" s="48">
        <f t="shared" ca="1" si="216"/>
        <v>3</v>
      </c>
      <c r="AC303" s="48">
        <f t="shared" ca="1" si="216"/>
        <v>3</v>
      </c>
      <c r="AD303" s="48">
        <f t="shared" ca="1" si="216"/>
        <v>3</v>
      </c>
      <c r="AE303" s="48">
        <f t="shared" ca="1" si="216"/>
        <v>2</v>
      </c>
      <c r="AF303" s="48">
        <f t="shared" ca="1" si="216"/>
        <v>2</v>
      </c>
      <c r="AG303" s="48">
        <f t="shared" ca="1" si="216"/>
        <v>2</v>
      </c>
      <c r="AH303" s="48">
        <f t="shared" ca="1" si="216"/>
        <v>3</v>
      </c>
      <c r="AI303" s="48">
        <f t="shared" ca="1" si="216"/>
        <v>3</v>
      </c>
      <c r="AJ303" s="48">
        <f t="shared" ca="1" si="217"/>
        <v>2</v>
      </c>
      <c r="AK303" s="48">
        <f t="shared" ca="1" si="217"/>
        <v>3</v>
      </c>
      <c r="AL303" s="48">
        <f t="shared" ca="1" si="217"/>
        <v>3</v>
      </c>
      <c r="AM303" s="48">
        <f t="shared" ca="1" si="217"/>
        <v>3</v>
      </c>
      <c r="AN303" s="48">
        <f t="shared" ca="1" si="217"/>
        <v>3</v>
      </c>
      <c r="AO303" s="48">
        <f t="shared" ca="1" si="217"/>
        <v>3</v>
      </c>
      <c r="AP303" s="48">
        <f t="shared" ca="1" si="217"/>
        <v>2</v>
      </c>
      <c r="AQ303" s="48">
        <f t="shared" ca="1" si="217"/>
        <v>3</v>
      </c>
      <c r="AR303" s="48">
        <f t="shared" ca="1" si="217"/>
        <v>3</v>
      </c>
      <c r="AS303" s="48">
        <f t="shared" ca="1" si="217"/>
        <v>3</v>
      </c>
      <c r="AT303" s="48">
        <f t="shared" ca="1" si="218"/>
        <v>3</v>
      </c>
      <c r="AU303" s="48">
        <f t="shared" ca="1" si="218"/>
        <v>3</v>
      </c>
      <c r="AV303" s="48">
        <f t="shared" ca="1" si="218"/>
        <v>3</v>
      </c>
      <c r="AW303" s="48">
        <f t="shared" ca="1" si="218"/>
        <v>2</v>
      </c>
      <c r="AX303" s="48">
        <f t="shared" ca="1" si="218"/>
        <v>3</v>
      </c>
      <c r="AY303" s="48">
        <f t="shared" ca="1" si="218"/>
        <v>3</v>
      </c>
      <c r="AZ303" s="48">
        <f t="shared" ca="1" si="218"/>
        <v>2</v>
      </c>
      <c r="BA303" s="48">
        <f t="shared" ca="1" si="218"/>
        <v>3</v>
      </c>
      <c r="BB303" s="48">
        <f t="shared" ca="1" si="218"/>
        <v>3</v>
      </c>
      <c r="BC303" s="48">
        <f t="shared" ca="1" si="218"/>
        <v>3</v>
      </c>
      <c r="BD303" s="48">
        <f t="shared" ca="1" si="219"/>
        <v>3</v>
      </c>
      <c r="BE303" s="48">
        <f t="shared" ca="1" si="219"/>
        <v>3</v>
      </c>
      <c r="BF303" s="48">
        <f t="shared" ca="1" si="219"/>
        <v>2</v>
      </c>
      <c r="BG303" s="48">
        <f t="shared" ca="1" si="219"/>
        <v>2</v>
      </c>
      <c r="BH303" s="48">
        <f t="shared" ca="1" si="219"/>
        <v>3</v>
      </c>
      <c r="BI303" s="48">
        <f t="shared" ca="1" si="219"/>
        <v>2</v>
      </c>
      <c r="BJ303" s="48">
        <f t="shared" ca="1" si="219"/>
        <v>3</v>
      </c>
      <c r="BK303" s="48">
        <f t="shared" ca="1" si="219"/>
        <v>3</v>
      </c>
      <c r="BL303" s="48">
        <f t="shared" ca="1" si="219"/>
        <v>2</v>
      </c>
      <c r="BM303" s="48">
        <f t="shared" ca="1" si="219"/>
        <v>3</v>
      </c>
      <c r="BN303" s="48">
        <f t="shared" ca="1" si="219"/>
        <v>2</v>
      </c>
      <c r="BO303" s="48">
        <f t="shared" ca="1" si="219"/>
        <v>3</v>
      </c>
    </row>
    <row r="304" spans="1:67" x14ac:dyDescent="0.25">
      <c r="A304" s="48">
        <v>303</v>
      </c>
      <c r="B304" s="48">
        <f t="shared" ca="1" si="182"/>
        <v>15</v>
      </c>
      <c r="C304" s="48">
        <f ca="1">SUM($P304:S304)</f>
        <v>10</v>
      </c>
      <c r="D304" s="48">
        <f t="shared" ca="1" si="183"/>
        <v>19</v>
      </c>
      <c r="E304" s="48">
        <f t="shared" ca="1" si="184"/>
        <v>29</v>
      </c>
      <c r="F304" s="48">
        <f t="shared" ca="1" si="185"/>
        <v>39</v>
      </c>
      <c r="G304" s="48">
        <f t="shared" ca="1" si="186"/>
        <v>49</v>
      </c>
      <c r="H304" s="48">
        <f t="shared" ca="1" si="187"/>
        <v>59</v>
      </c>
      <c r="I304" s="48">
        <f t="shared" ca="1" si="188"/>
        <v>70</v>
      </c>
      <c r="J304" s="48">
        <f t="shared" ca="1" si="189"/>
        <v>80</v>
      </c>
      <c r="K304" s="48">
        <f t="shared" ca="1" si="190"/>
        <v>91</v>
      </c>
      <c r="L304" s="48">
        <f t="shared" ca="1" si="191"/>
        <v>100</v>
      </c>
      <c r="M304" s="48">
        <f t="shared" ca="1" si="192"/>
        <v>109</v>
      </c>
      <c r="N304" s="48">
        <f t="shared" ca="1" si="193"/>
        <v>119</v>
      </c>
      <c r="O304" s="48">
        <f t="shared" ca="1" si="194"/>
        <v>129</v>
      </c>
      <c r="P304" s="48">
        <f t="shared" ca="1" si="215"/>
        <v>2</v>
      </c>
      <c r="Q304" s="48">
        <f t="shared" ca="1" si="215"/>
        <v>2</v>
      </c>
      <c r="R304" s="48">
        <f t="shared" ca="1" si="215"/>
        <v>3</v>
      </c>
      <c r="S304" s="48">
        <f t="shared" ca="1" si="215"/>
        <v>3</v>
      </c>
      <c r="T304" s="48">
        <f t="shared" ca="1" si="215"/>
        <v>3</v>
      </c>
      <c r="U304" s="48">
        <f t="shared" ca="1" si="215"/>
        <v>2</v>
      </c>
      <c r="V304" s="48">
        <f t="shared" ca="1" si="215"/>
        <v>2</v>
      </c>
      <c r="W304" s="48">
        <f t="shared" ca="1" si="215"/>
        <v>2</v>
      </c>
      <c r="X304" s="48">
        <f t="shared" ca="1" si="215"/>
        <v>2</v>
      </c>
      <c r="Y304" s="48">
        <f t="shared" ca="1" si="215"/>
        <v>3</v>
      </c>
      <c r="Z304" s="48">
        <f t="shared" ca="1" si="216"/>
        <v>2</v>
      </c>
      <c r="AA304" s="48">
        <f t="shared" ca="1" si="216"/>
        <v>3</v>
      </c>
      <c r="AB304" s="48">
        <f t="shared" ca="1" si="216"/>
        <v>2</v>
      </c>
      <c r="AC304" s="48">
        <f t="shared" ca="1" si="216"/>
        <v>3</v>
      </c>
      <c r="AD304" s="48">
        <f t="shared" ca="1" si="216"/>
        <v>3</v>
      </c>
      <c r="AE304" s="48">
        <f t="shared" ca="1" si="216"/>
        <v>2</v>
      </c>
      <c r="AF304" s="48">
        <f t="shared" ca="1" si="216"/>
        <v>2</v>
      </c>
      <c r="AG304" s="48">
        <f t="shared" ca="1" si="216"/>
        <v>3</v>
      </c>
      <c r="AH304" s="48">
        <f t="shared" ca="1" si="216"/>
        <v>2</v>
      </c>
      <c r="AI304" s="48">
        <f t="shared" ca="1" si="216"/>
        <v>3</v>
      </c>
      <c r="AJ304" s="48">
        <f t="shared" ca="1" si="217"/>
        <v>3</v>
      </c>
      <c r="AK304" s="48">
        <f t="shared" ca="1" si="217"/>
        <v>2</v>
      </c>
      <c r="AL304" s="48">
        <f t="shared" ca="1" si="217"/>
        <v>2</v>
      </c>
      <c r="AM304" s="48">
        <f t="shared" ca="1" si="217"/>
        <v>3</v>
      </c>
      <c r="AN304" s="48">
        <f t="shared" ca="1" si="217"/>
        <v>3</v>
      </c>
      <c r="AO304" s="48">
        <f t="shared" ca="1" si="217"/>
        <v>3</v>
      </c>
      <c r="AP304" s="48">
        <f t="shared" ca="1" si="217"/>
        <v>3</v>
      </c>
      <c r="AQ304" s="48">
        <f t="shared" ca="1" si="217"/>
        <v>2</v>
      </c>
      <c r="AR304" s="48">
        <f t="shared" ca="1" si="217"/>
        <v>3</v>
      </c>
      <c r="AS304" s="48">
        <f t="shared" ca="1" si="217"/>
        <v>2</v>
      </c>
      <c r="AT304" s="48">
        <f t="shared" ca="1" si="218"/>
        <v>3</v>
      </c>
      <c r="AU304" s="48">
        <f t="shared" ca="1" si="218"/>
        <v>2</v>
      </c>
      <c r="AV304" s="48">
        <f t="shared" ca="1" si="218"/>
        <v>2</v>
      </c>
      <c r="AW304" s="48">
        <f t="shared" ca="1" si="218"/>
        <v>3</v>
      </c>
      <c r="AX304" s="48">
        <f t="shared" ca="1" si="218"/>
        <v>3</v>
      </c>
      <c r="AY304" s="48">
        <f t="shared" ca="1" si="218"/>
        <v>3</v>
      </c>
      <c r="AZ304" s="48">
        <f t="shared" ca="1" si="218"/>
        <v>2</v>
      </c>
      <c r="BA304" s="48">
        <f t="shared" ca="1" si="218"/>
        <v>2</v>
      </c>
      <c r="BB304" s="48">
        <f t="shared" ca="1" si="218"/>
        <v>3</v>
      </c>
      <c r="BC304" s="48">
        <f t="shared" ca="1" si="218"/>
        <v>2</v>
      </c>
      <c r="BD304" s="48">
        <f t="shared" ca="1" si="219"/>
        <v>2</v>
      </c>
      <c r="BE304" s="48">
        <f t="shared" ca="1" si="219"/>
        <v>2</v>
      </c>
      <c r="BF304" s="48">
        <f t="shared" ca="1" si="219"/>
        <v>2</v>
      </c>
      <c r="BG304" s="48">
        <f t="shared" ca="1" si="219"/>
        <v>3</v>
      </c>
      <c r="BH304" s="48">
        <f t="shared" ca="1" si="219"/>
        <v>3</v>
      </c>
      <c r="BI304" s="48">
        <f t="shared" ca="1" si="219"/>
        <v>2</v>
      </c>
      <c r="BJ304" s="48">
        <f t="shared" ca="1" si="219"/>
        <v>2</v>
      </c>
      <c r="BK304" s="48">
        <f t="shared" ca="1" si="219"/>
        <v>3</v>
      </c>
      <c r="BL304" s="48">
        <f t="shared" ca="1" si="219"/>
        <v>2</v>
      </c>
      <c r="BM304" s="48">
        <f t="shared" ca="1" si="219"/>
        <v>3</v>
      </c>
      <c r="BN304" s="48">
        <f t="shared" ca="1" si="219"/>
        <v>2</v>
      </c>
      <c r="BO304" s="48">
        <f t="shared" ca="1" si="219"/>
        <v>3</v>
      </c>
    </row>
    <row r="305" spans="1:67" x14ac:dyDescent="0.25">
      <c r="A305" s="48">
        <v>304</v>
      </c>
      <c r="B305" s="48">
        <f t="shared" ca="1" si="182"/>
        <v>16</v>
      </c>
      <c r="C305" s="48">
        <f ca="1">SUM($P305:S305)</f>
        <v>10</v>
      </c>
      <c r="D305" s="48">
        <f t="shared" ca="1" si="183"/>
        <v>20</v>
      </c>
      <c r="E305" s="48">
        <f t="shared" ca="1" si="184"/>
        <v>29</v>
      </c>
      <c r="F305" s="48">
        <f t="shared" ca="1" si="185"/>
        <v>40</v>
      </c>
      <c r="G305" s="48">
        <f t="shared" ca="1" si="186"/>
        <v>50</v>
      </c>
      <c r="H305" s="48">
        <f t="shared" ca="1" si="187"/>
        <v>60</v>
      </c>
      <c r="I305" s="48">
        <f t="shared" ca="1" si="188"/>
        <v>70</v>
      </c>
      <c r="J305" s="48">
        <f t="shared" ca="1" si="189"/>
        <v>81</v>
      </c>
      <c r="K305" s="48">
        <f t="shared" ca="1" si="190"/>
        <v>92</v>
      </c>
      <c r="L305" s="48">
        <f t="shared" ca="1" si="191"/>
        <v>102</v>
      </c>
      <c r="M305" s="48">
        <f t="shared" ca="1" si="192"/>
        <v>111</v>
      </c>
      <c r="N305" s="48">
        <f t="shared" ca="1" si="193"/>
        <v>120</v>
      </c>
      <c r="O305" s="48">
        <f t="shared" ca="1" si="194"/>
        <v>131</v>
      </c>
      <c r="P305" s="48">
        <f t="shared" ca="1" si="215"/>
        <v>2</v>
      </c>
      <c r="Q305" s="48">
        <f t="shared" ca="1" si="215"/>
        <v>3</v>
      </c>
      <c r="R305" s="48">
        <f t="shared" ca="1" si="215"/>
        <v>2</v>
      </c>
      <c r="S305" s="48">
        <f t="shared" ca="1" si="215"/>
        <v>3</v>
      </c>
      <c r="T305" s="48">
        <f t="shared" ca="1" si="215"/>
        <v>3</v>
      </c>
      <c r="U305" s="48">
        <f t="shared" ca="1" si="215"/>
        <v>3</v>
      </c>
      <c r="V305" s="48">
        <f t="shared" ca="1" si="215"/>
        <v>2</v>
      </c>
      <c r="W305" s="48">
        <f t="shared" ca="1" si="215"/>
        <v>2</v>
      </c>
      <c r="X305" s="48">
        <f t="shared" ca="1" si="215"/>
        <v>2</v>
      </c>
      <c r="Y305" s="48">
        <f t="shared" ca="1" si="215"/>
        <v>3</v>
      </c>
      <c r="Z305" s="48">
        <f t="shared" ca="1" si="216"/>
        <v>2</v>
      </c>
      <c r="AA305" s="48">
        <f t="shared" ca="1" si="216"/>
        <v>2</v>
      </c>
      <c r="AB305" s="48">
        <f t="shared" ca="1" si="216"/>
        <v>2</v>
      </c>
      <c r="AC305" s="48">
        <f t="shared" ca="1" si="216"/>
        <v>3</v>
      </c>
      <c r="AD305" s="48">
        <f t="shared" ca="1" si="216"/>
        <v>3</v>
      </c>
      <c r="AE305" s="48">
        <f t="shared" ca="1" si="216"/>
        <v>3</v>
      </c>
      <c r="AF305" s="48">
        <f t="shared" ca="1" si="216"/>
        <v>2</v>
      </c>
      <c r="AG305" s="48">
        <f t="shared" ca="1" si="216"/>
        <v>3</v>
      </c>
      <c r="AH305" s="48">
        <f t="shared" ca="1" si="216"/>
        <v>2</v>
      </c>
      <c r="AI305" s="48">
        <f t="shared" ca="1" si="216"/>
        <v>3</v>
      </c>
      <c r="AJ305" s="48">
        <f t="shared" ca="1" si="217"/>
        <v>2</v>
      </c>
      <c r="AK305" s="48">
        <f t="shared" ca="1" si="217"/>
        <v>3</v>
      </c>
      <c r="AL305" s="48">
        <f t="shared" ca="1" si="217"/>
        <v>2</v>
      </c>
      <c r="AM305" s="48">
        <f t="shared" ca="1" si="217"/>
        <v>3</v>
      </c>
      <c r="AN305" s="48">
        <f t="shared" ca="1" si="217"/>
        <v>3</v>
      </c>
      <c r="AO305" s="48">
        <f t="shared" ca="1" si="217"/>
        <v>2</v>
      </c>
      <c r="AP305" s="48">
        <f t="shared" ca="1" si="217"/>
        <v>3</v>
      </c>
      <c r="AQ305" s="48">
        <f t="shared" ca="1" si="217"/>
        <v>2</v>
      </c>
      <c r="AR305" s="48">
        <f t="shared" ca="1" si="217"/>
        <v>3</v>
      </c>
      <c r="AS305" s="48">
        <f t="shared" ca="1" si="217"/>
        <v>3</v>
      </c>
      <c r="AT305" s="48">
        <f t="shared" ca="1" si="218"/>
        <v>2</v>
      </c>
      <c r="AU305" s="48">
        <f t="shared" ca="1" si="218"/>
        <v>3</v>
      </c>
      <c r="AV305" s="48">
        <f t="shared" ca="1" si="218"/>
        <v>2</v>
      </c>
      <c r="AW305" s="48">
        <f t="shared" ca="1" si="218"/>
        <v>3</v>
      </c>
      <c r="AX305" s="48">
        <f t="shared" ca="1" si="218"/>
        <v>3</v>
      </c>
      <c r="AY305" s="48">
        <f t="shared" ca="1" si="218"/>
        <v>3</v>
      </c>
      <c r="AZ305" s="48">
        <f t="shared" ca="1" si="218"/>
        <v>2</v>
      </c>
      <c r="BA305" s="48">
        <f t="shared" ca="1" si="218"/>
        <v>3</v>
      </c>
      <c r="BB305" s="48">
        <f t="shared" ca="1" si="218"/>
        <v>3</v>
      </c>
      <c r="BC305" s="48">
        <f t="shared" ca="1" si="218"/>
        <v>2</v>
      </c>
      <c r="BD305" s="48">
        <f t="shared" ca="1" si="219"/>
        <v>2</v>
      </c>
      <c r="BE305" s="48">
        <f t="shared" ca="1" si="219"/>
        <v>3</v>
      </c>
      <c r="BF305" s="48">
        <f t="shared" ca="1" si="219"/>
        <v>2</v>
      </c>
      <c r="BG305" s="48">
        <f t="shared" ca="1" si="219"/>
        <v>2</v>
      </c>
      <c r="BH305" s="48">
        <f t="shared" ca="1" si="219"/>
        <v>2</v>
      </c>
      <c r="BI305" s="48">
        <f t="shared" ca="1" si="219"/>
        <v>3</v>
      </c>
      <c r="BJ305" s="48">
        <f t="shared" ca="1" si="219"/>
        <v>2</v>
      </c>
      <c r="BK305" s="48">
        <f t="shared" ca="1" si="219"/>
        <v>2</v>
      </c>
      <c r="BL305" s="48">
        <f t="shared" ca="1" si="219"/>
        <v>3</v>
      </c>
      <c r="BM305" s="48">
        <f t="shared" ca="1" si="219"/>
        <v>3</v>
      </c>
      <c r="BN305" s="48">
        <f t="shared" ca="1" si="219"/>
        <v>2</v>
      </c>
      <c r="BO305" s="48">
        <f t="shared" ca="1" si="219"/>
        <v>3</v>
      </c>
    </row>
    <row r="306" spans="1:67" x14ac:dyDescent="0.25">
      <c r="A306" s="48">
        <v>305</v>
      </c>
      <c r="B306" s="48">
        <f t="shared" ca="1" si="182"/>
        <v>15</v>
      </c>
      <c r="C306" s="48">
        <f ca="1">SUM($P306:S306)</f>
        <v>10</v>
      </c>
      <c r="D306" s="48">
        <f t="shared" ca="1" si="183"/>
        <v>20</v>
      </c>
      <c r="E306" s="48">
        <f t="shared" ca="1" si="184"/>
        <v>29</v>
      </c>
      <c r="F306" s="48">
        <f t="shared" ca="1" si="185"/>
        <v>40</v>
      </c>
      <c r="G306" s="48">
        <f t="shared" ca="1" si="186"/>
        <v>49</v>
      </c>
      <c r="H306" s="48">
        <f t="shared" ca="1" si="187"/>
        <v>59</v>
      </c>
      <c r="I306" s="48">
        <f t="shared" ca="1" si="188"/>
        <v>69</v>
      </c>
      <c r="J306" s="48">
        <f t="shared" ca="1" si="189"/>
        <v>79</v>
      </c>
      <c r="K306" s="48">
        <f t="shared" ca="1" si="190"/>
        <v>89</v>
      </c>
      <c r="L306" s="48">
        <f t="shared" ca="1" si="191"/>
        <v>98</v>
      </c>
      <c r="M306" s="48">
        <f t="shared" ca="1" si="192"/>
        <v>107</v>
      </c>
      <c r="N306" s="48">
        <f t="shared" ca="1" si="193"/>
        <v>117</v>
      </c>
      <c r="O306" s="48">
        <f t="shared" ca="1" si="194"/>
        <v>129</v>
      </c>
      <c r="P306" s="48">
        <f t="shared" ca="1" si="215"/>
        <v>2</v>
      </c>
      <c r="Q306" s="48">
        <f t="shared" ca="1" si="215"/>
        <v>3</v>
      </c>
      <c r="R306" s="48">
        <f t="shared" ca="1" si="215"/>
        <v>2</v>
      </c>
      <c r="S306" s="48">
        <f t="shared" ca="1" si="215"/>
        <v>3</v>
      </c>
      <c r="T306" s="48">
        <f t="shared" ca="1" si="215"/>
        <v>3</v>
      </c>
      <c r="U306" s="48">
        <f t="shared" ca="1" si="215"/>
        <v>2</v>
      </c>
      <c r="V306" s="48">
        <f t="shared" ca="1" si="215"/>
        <v>2</v>
      </c>
      <c r="W306" s="48">
        <f t="shared" ca="1" si="215"/>
        <v>3</v>
      </c>
      <c r="X306" s="48">
        <f t="shared" ca="1" si="215"/>
        <v>2</v>
      </c>
      <c r="Y306" s="48">
        <f t="shared" ca="1" si="215"/>
        <v>2</v>
      </c>
      <c r="Z306" s="48">
        <f t="shared" ca="1" si="216"/>
        <v>3</v>
      </c>
      <c r="AA306" s="48">
        <f t="shared" ca="1" si="216"/>
        <v>2</v>
      </c>
      <c r="AB306" s="48">
        <f t="shared" ca="1" si="216"/>
        <v>2</v>
      </c>
      <c r="AC306" s="48">
        <f t="shared" ca="1" si="216"/>
        <v>3</v>
      </c>
      <c r="AD306" s="48">
        <f t="shared" ca="1" si="216"/>
        <v>3</v>
      </c>
      <c r="AE306" s="48">
        <f t="shared" ca="1" si="216"/>
        <v>3</v>
      </c>
      <c r="AF306" s="48">
        <f t="shared" ca="1" si="216"/>
        <v>2</v>
      </c>
      <c r="AG306" s="48">
        <f t="shared" ca="1" si="216"/>
        <v>3</v>
      </c>
      <c r="AH306" s="48">
        <f t="shared" ca="1" si="216"/>
        <v>2</v>
      </c>
      <c r="AI306" s="48">
        <f t="shared" ca="1" si="216"/>
        <v>2</v>
      </c>
      <c r="AJ306" s="48">
        <f t="shared" ca="1" si="217"/>
        <v>3</v>
      </c>
      <c r="AK306" s="48">
        <f t="shared" ca="1" si="217"/>
        <v>2</v>
      </c>
      <c r="AL306" s="48">
        <f t="shared" ca="1" si="217"/>
        <v>3</v>
      </c>
      <c r="AM306" s="48">
        <f t="shared" ca="1" si="217"/>
        <v>2</v>
      </c>
      <c r="AN306" s="48">
        <f t="shared" ca="1" si="217"/>
        <v>2</v>
      </c>
      <c r="AO306" s="48">
        <f t="shared" ca="1" si="217"/>
        <v>3</v>
      </c>
      <c r="AP306" s="48">
        <f t="shared" ca="1" si="217"/>
        <v>2</v>
      </c>
      <c r="AQ306" s="48">
        <f t="shared" ca="1" si="217"/>
        <v>3</v>
      </c>
      <c r="AR306" s="48">
        <f t="shared" ca="1" si="217"/>
        <v>3</v>
      </c>
      <c r="AS306" s="48">
        <f t="shared" ca="1" si="217"/>
        <v>2</v>
      </c>
      <c r="AT306" s="48">
        <f t="shared" ca="1" si="218"/>
        <v>3</v>
      </c>
      <c r="AU306" s="48">
        <f t="shared" ca="1" si="218"/>
        <v>2</v>
      </c>
      <c r="AV306" s="48">
        <f t="shared" ca="1" si="218"/>
        <v>3</v>
      </c>
      <c r="AW306" s="48">
        <f t="shared" ca="1" si="218"/>
        <v>3</v>
      </c>
      <c r="AX306" s="48">
        <f t="shared" ca="1" si="218"/>
        <v>2</v>
      </c>
      <c r="AY306" s="48">
        <f t="shared" ca="1" si="218"/>
        <v>2</v>
      </c>
      <c r="AZ306" s="48">
        <f t="shared" ca="1" si="218"/>
        <v>2</v>
      </c>
      <c r="BA306" s="48">
        <f t="shared" ca="1" si="218"/>
        <v>3</v>
      </c>
      <c r="BB306" s="48">
        <f t="shared" ca="1" si="218"/>
        <v>2</v>
      </c>
      <c r="BC306" s="48">
        <f t="shared" ca="1" si="218"/>
        <v>2</v>
      </c>
      <c r="BD306" s="48">
        <f t="shared" ca="1" si="219"/>
        <v>2</v>
      </c>
      <c r="BE306" s="48">
        <f t="shared" ca="1" si="219"/>
        <v>3</v>
      </c>
      <c r="BF306" s="48">
        <f t="shared" ca="1" si="219"/>
        <v>2</v>
      </c>
      <c r="BG306" s="48">
        <f t="shared" ca="1" si="219"/>
        <v>2</v>
      </c>
      <c r="BH306" s="48">
        <f t="shared" ca="1" si="219"/>
        <v>2</v>
      </c>
      <c r="BI306" s="48">
        <f t="shared" ca="1" si="219"/>
        <v>3</v>
      </c>
      <c r="BJ306" s="48">
        <f t="shared" ca="1" si="219"/>
        <v>2</v>
      </c>
      <c r="BK306" s="48">
        <f t="shared" ca="1" si="219"/>
        <v>3</v>
      </c>
      <c r="BL306" s="48">
        <f t="shared" ca="1" si="219"/>
        <v>3</v>
      </c>
      <c r="BM306" s="48">
        <f t="shared" ca="1" si="219"/>
        <v>3</v>
      </c>
      <c r="BN306" s="48">
        <f t="shared" ca="1" si="219"/>
        <v>3</v>
      </c>
      <c r="BO306" s="48">
        <f t="shared" ca="1" si="219"/>
        <v>3</v>
      </c>
    </row>
    <row r="307" spans="1:67" x14ac:dyDescent="0.25">
      <c r="A307" s="48">
        <v>306</v>
      </c>
      <c r="B307" s="48">
        <f t="shared" ca="1" si="182"/>
        <v>13</v>
      </c>
      <c r="C307" s="48">
        <f ca="1">SUM($P307:S307)</f>
        <v>9</v>
      </c>
      <c r="D307" s="48">
        <f t="shared" ca="1" si="183"/>
        <v>18</v>
      </c>
      <c r="E307" s="48">
        <f t="shared" ca="1" si="184"/>
        <v>28</v>
      </c>
      <c r="F307" s="48">
        <f t="shared" ca="1" si="185"/>
        <v>39</v>
      </c>
      <c r="G307" s="48">
        <f t="shared" ca="1" si="186"/>
        <v>49</v>
      </c>
      <c r="H307" s="48">
        <f t="shared" ca="1" si="187"/>
        <v>59</v>
      </c>
      <c r="I307" s="48">
        <f t="shared" ca="1" si="188"/>
        <v>69</v>
      </c>
      <c r="J307" s="48">
        <f t="shared" ca="1" si="189"/>
        <v>78</v>
      </c>
      <c r="K307" s="48">
        <f t="shared" ca="1" si="190"/>
        <v>87</v>
      </c>
      <c r="L307" s="48">
        <f t="shared" ca="1" si="191"/>
        <v>98</v>
      </c>
      <c r="M307" s="48">
        <f t="shared" ca="1" si="192"/>
        <v>109</v>
      </c>
      <c r="N307" s="48">
        <f t="shared" ca="1" si="193"/>
        <v>121</v>
      </c>
      <c r="O307" s="48">
        <f t="shared" ca="1" si="194"/>
        <v>130</v>
      </c>
      <c r="P307" s="48">
        <f t="shared" ca="1" si="215"/>
        <v>2</v>
      </c>
      <c r="Q307" s="48">
        <f t="shared" ca="1" si="215"/>
        <v>2</v>
      </c>
      <c r="R307" s="48">
        <f t="shared" ca="1" si="215"/>
        <v>2</v>
      </c>
      <c r="S307" s="48">
        <f t="shared" ca="1" si="215"/>
        <v>3</v>
      </c>
      <c r="T307" s="48">
        <f t="shared" ca="1" si="215"/>
        <v>2</v>
      </c>
      <c r="U307" s="48">
        <f t="shared" ca="1" si="215"/>
        <v>2</v>
      </c>
      <c r="V307" s="48">
        <f t="shared" ca="1" si="215"/>
        <v>3</v>
      </c>
      <c r="W307" s="48">
        <f t="shared" ca="1" si="215"/>
        <v>2</v>
      </c>
      <c r="X307" s="48">
        <f t="shared" ca="1" si="215"/>
        <v>3</v>
      </c>
      <c r="Y307" s="48">
        <f t="shared" ca="1" si="215"/>
        <v>3</v>
      </c>
      <c r="Z307" s="48">
        <f t="shared" ca="1" si="216"/>
        <v>2</v>
      </c>
      <c r="AA307" s="48">
        <f t="shared" ca="1" si="216"/>
        <v>2</v>
      </c>
      <c r="AB307" s="48">
        <f t="shared" ca="1" si="216"/>
        <v>3</v>
      </c>
      <c r="AC307" s="48">
        <f t="shared" ca="1" si="216"/>
        <v>3</v>
      </c>
      <c r="AD307" s="48">
        <f t="shared" ca="1" si="216"/>
        <v>3</v>
      </c>
      <c r="AE307" s="48">
        <f t="shared" ca="1" si="216"/>
        <v>2</v>
      </c>
      <c r="AF307" s="48">
        <f t="shared" ca="1" si="216"/>
        <v>2</v>
      </c>
      <c r="AG307" s="48">
        <f t="shared" ca="1" si="216"/>
        <v>3</v>
      </c>
      <c r="AH307" s="48">
        <f t="shared" ca="1" si="216"/>
        <v>3</v>
      </c>
      <c r="AI307" s="48">
        <f t="shared" ca="1" si="216"/>
        <v>2</v>
      </c>
      <c r="AJ307" s="48">
        <f t="shared" ca="1" si="217"/>
        <v>3</v>
      </c>
      <c r="AK307" s="48">
        <f t="shared" ca="1" si="217"/>
        <v>2</v>
      </c>
      <c r="AL307" s="48">
        <f t="shared" ca="1" si="217"/>
        <v>2</v>
      </c>
      <c r="AM307" s="48">
        <f t="shared" ca="1" si="217"/>
        <v>3</v>
      </c>
      <c r="AN307" s="48">
        <f t="shared" ca="1" si="217"/>
        <v>2</v>
      </c>
      <c r="AO307" s="48">
        <f t="shared" ca="1" si="217"/>
        <v>3</v>
      </c>
      <c r="AP307" s="48">
        <f t="shared" ca="1" si="217"/>
        <v>3</v>
      </c>
      <c r="AQ307" s="48">
        <f t="shared" ca="1" si="217"/>
        <v>2</v>
      </c>
      <c r="AR307" s="48">
        <f t="shared" ca="1" si="217"/>
        <v>2</v>
      </c>
      <c r="AS307" s="48">
        <f t="shared" ca="1" si="217"/>
        <v>3</v>
      </c>
      <c r="AT307" s="48">
        <f t="shared" ca="1" si="218"/>
        <v>2</v>
      </c>
      <c r="AU307" s="48">
        <f t="shared" ca="1" si="218"/>
        <v>2</v>
      </c>
      <c r="AV307" s="48">
        <f t="shared" ca="1" si="218"/>
        <v>2</v>
      </c>
      <c r="AW307" s="48">
        <f t="shared" ca="1" si="218"/>
        <v>3</v>
      </c>
      <c r="AX307" s="48">
        <f t="shared" ca="1" si="218"/>
        <v>2</v>
      </c>
      <c r="AY307" s="48">
        <f t="shared" ca="1" si="218"/>
        <v>2</v>
      </c>
      <c r="AZ307" s="48">
        <f t="shared" ca="1" si="218"/>
        <v>3</v>
      </c>
      <c r="BA307" s="48">
        <f t="shared" ca="1" si="218"/>
        <v>3</v>
      </c>
      <c r="BB307" s="48">
        <f t="shared" ca="1" si="218"/>
        <v>3</v>
      </c>
      <c r="BC307" s="48">
        <f t="shared" ca="1" si="218"/>
        <v>2</v>
      </c>
      <c r="BD307" s="48">
        <f t="shared" ca="1" si="219"/>
        <v>3</v>
      </c>
      <c r="BE307" s="48">
        <f t="shared" ca="1" si="219"/>
        <v>2</v>
      </c>
      <c r="BF307" s="48">
        <f t="shared" ca="1" si="219"/>
        <v>3</v>
      </c>
      <c r="BG307" s="48">
        <f t="shared" ca="1" si="219"/>
        <v>3</v>
      </c>
      <c r="BH307" s="48">
        <f t="shared" ca="1" si="219"/>
        <v>3</v>
      </c>
      <c r="BI307" s="48">
        <f t="shared" ca="1" si="219"/>
        <v>3</v>
      </c>
      <c r="BJ307" s="48">
        <f t="shared" ca="1" si="219"/>
        <v>3</v>
      </c>
      <c r="BK307" s="48">
        <f t="shared" ca="1" si="219"/>
        <v>3</v>
      </c>
      <c r="BL307" s="48">
        <f t="shared" ca="1" si="219"/>
        <v>2</v>
      </c>
      <c r="BM307" s="48">
        <f t="shared" ca="1" si="219"/>
        <v>3</v>
      </c>
      <c r="BN307" s="48">
        <f t="shared" ca="1" si="219"/>
        <v>2</v>
      </c>
      <c r="BO307" s="48">
        <f t="shared" ca="1" si="219"/>
        <v>2</v>
      </c>
    </row>
    <row r="308" spans="1:67" x14ac:dyDescent="0.25">
      <c r="A308" s="48">
        <v>307</v>
      </c>
      <c r="B308" s="48">
        <f t="shared" ca="1" si="182"/>
        <v>16</v>
      </c>
      <c r="C308" s="48">
        <f ca="1">SUM($P308:S308)</f>
        <v>10</v>
      </c>
      <c r="D308" s="48">
        <f t="shared" ca="1" si="183"/>
        <v>21</v>
      </c>
      <c r="E308" s="48">
        <f t="shared" ca="1" si="184"/>
        <v>31</v>
      </c>
      <c r="F308" s="48">
        <f t="shared" ca="1" si="185"/>
        <v>43</v>
      </c>
      <c r="G308" s="48">
        <f t="shared" ca="1" si="186"/>
        <v>54</v>
      </c>
      <c r="H308" s="48">
        <f t="shared" ca="1" si="187"/>
        <v>65</v>
      </c>
      <c r="I308" s="48">
        <f t="shared" ca="1" si="188"/>
        <v>74</v>
      </c>
      <c r="J308" s="48">
        <f t="shared" ca="1" si="189"/>
        <v>84</v>
      </c>
      <c r="K308" s="48">
        <f t="shared" ca="1" si="190"/>
        <v>94</v>
      </c>
      <c r="L308" s="48">
        <f t="shared" ca="1" si="191"/>
        <v>105</v>
      </c>
      <c r="M308" s="48">
        <f t="shared" ca="1" si="192"/>
        <v>114</v>
      </c>
      <c r="N308" s="48">
        <f t="shared" ca="1" si="193"/>
        <v>125</v>
      </c>
      <c r="O308" s="48">
        <f t="shared" ca="1" si="194"/>
        <v>135</v>
      </c>
      <c r="P308" s="48">
        <f t="shared" ca="1" si="215"/>
        <v>2</v>
      </c>
      <c r="Q308" s="48">
        <f t="shared" ca="1" si="215"/>
        <v>2</v>
      </c>
      <c r="R308" s="48">
        <f t="shared" ca="1" si="215"/>
        <v>3</v>
      </c>
      <c r="S308" s="48">
        <f t="shared" ca="1" si="215"/>
        <v>3</v>
      </c>
      <c r="T308" s="48">
        <f t="shared" ca="1" si="215"/>
        <v>3</v>
      </c>
      <c r="U308" s="48">
        <f t="shared" ca="1" si="215"/>
        <v>3</v>
      </c>
      <c r="V308" s="48">
        <f t="shared" ca="1" si="215"/>
        <v>2</v>
      </c>
      <c r="W308" s="48">
        <f t="shared" ca="1" si="215"/>
        <v>3</v>
      </c>
      <c r="X308" s="48">
        <f t="shared" ca="1" si="215"/>
        <v>3</v>
      </c>
      <c r="Y308" s="48">
        <f t="shared" ca="1" si="215"/>
        <v>2</v>
      </c>
      <c r="Z308" s="48">
        <f t="shared" ca="1" si="216"/>
        <v>3</v>
      </c>
      <c r="AA308" s="48">
        <f t="shared" ca="1" si="216"/>
        <v>2</v>
      </c>
      <c r="AB308" s="48">
        <f t="shared" ca="1" si="216"/>
        <v>3</v>
      </c>
      <c r="AC308" s="48">
        <f t="shared" ca="1" si="216"/>
        <v>3</v>
      </c>
      <c r="AD308" s="48">
        <f t="shared" ca="1" si="216"/>
        <v>3</v>
      </c>
      <c r="AE308" s="48">
        <f t="shared" ca="1" si="216"/>
        <v>3</v>
      </c>
      <c r="AF308" s="48">
        <f t="shared" ca="1" si="216"/>
        <v>3</v>
      </c>
      <c r="AG308" s="48">
        <f t="shared" ca="1" si="216"/>
        <v>3</v>
      </c>
      <c r="AH308" s="48">
        <f t="shared" ca="1" si="216"/>
        <v>3</v>
      </c>
      <c r="AI308" s="48">
        <f t="shared" ca="1" si="216"/>
        <v>2</v>
      </c>
      <c r="AJ308" s="48">
        <f t="shared" ca="1" si="217"/>
        <v>3</v>
      </c>
      <c r="AK308" s="48">
        <f t="shared" ca="1" si="217"/>
        <v>3</v>
      </c>
      <c r="AL308" s="48">
        <f t="shared" ca="1" si="217"/>
        <v>3</v>
      </c>
      <c r="AM308" s="48">
        <f t="shared" ca="1" si="217"/>
        <v>2</v>
      </c>
      <c r="AN308" s="48">
        <f t="shared" ca="1" si="217"/>
        <v>2</v>
      </c>
      <c r="AO308" s="48">
        <f t="shared" ca="1" si="217"/>
        <v>2</v>
      </c>
      <c r="AP308" s="48">
        <f t="shared" ca="1" si="217"/>
        <v>3</v>
      </c>
      <c r="AQ308" s="48">
        <f t="shared" ca="1" si="217"/>
        <v>2</v>
      </c>
      <c r="AR308" s="48">
        <f t="shared" ca="1" si="217"/>
        <v>3</v>
      </c>
      <c r="AS308" s="48">
        <f t="shared" ca="1" si="217"/>
        <v>2</v>
      </c>
      <c r="AT308" s="48">
        <f t="shared" ca="1" si="218"/>
        <v>2</v>
      </c>
      <c r="AU308" s="48">
        <f t="shared" ca="1" si="218"/>
        <v>3</v>
      </c>
      <c r="AV308" s="48">
        <f t="shared" ca="1" si="218"/>
        <v>2</v>
      </c>
      <c r="AW308" s="48">
        <f t="shared" ca="1" si="218"/>
        <v>3</v>
      </c>
      <c r="AX308" s="48">
        <f t="shared" ca="1" si="218"/>
        <v>2</v>
      </c>
      <c r="AY308" s="48">
        <f t="shared" ca="1" si="218"/>
        <v>3</v>
      </c>
      <c r="AZ308" s="48">
        <f t="shared" ca="1" si="218"/>
        <v>2</v>
      </c>
      <c r="BA308" s="48">
        <f t="shared" ca="1" si="218"/>
        <v>3</v>
      </c>
      <c r="BB308" s="48">
        <f t="shared" ca="1" si="218"/>
        <v>3</v>
      </c>
      <c r="BC308" s="48">
        <f t="shared" ca="1" si="218"/>
        <v>3</v>
      </c>
      <c r="BD308" s="48">
        <f t="shared" ca="1" si="219"/>
        <v>2</v>
      </c>
      <c r="BE308" s="48">
        <f t="shared" ca="1" si="219"/>
        <v>3</v>
      </c>
      <c r="BF308" s="48">
        <f t="shared" ca="1" si="219"/>
        <v>2</v>
      </c>
      <c r="BG308" s="48">
        <f t="shared" ca="1" si="219"/>
        <v>2</v>
      </c>
      <c r="BH308" s="48">
        <f t="shared" ca="1" si="219"/>
        <v>2</v>
      </c>
      <c r="BI308" s="48">
        <f t="shared" ca="1" si="219"/>
        <v>3</v>
      </c>
      <c r="BJ308" s="48">
        <f t="shared" ca="1" si="219"/>
        <v>3</v>
      </c>
      <c r="BK308" s="48">
        <f t="shared" ca="1" si="219"/>
        <v>3</v>
      </c>
      <c r="BL308" s="48">
        <f t="shared" ca="1" si="219"/>
        <v>3</v>
      </c>
      <c r="BM308" s="48">
        <f t="shared" ca="1" si="219"/>
        <v>2</v>
      </c>
      <c r="BN308" s="48">
        <f t="shared" ca="1" si="219"/>
        <v>3</v>
      </c>
      <c r="BO308" s="48">
        <f t="shared" ca="1" si="219"/>
        <v>2</v>
      </c>
    </row>
    <row r="309" spans="1:67" x14ac:dyDescent="0.25">
      <c r="A309" s="48">
        <v>308</v>
      </c>
      <c r="B309" s="48">
        <f t="shared" ca="1" si="182"/>
        <v>14</v>
      </c>
      <c r="C309" s="48">
        <f ca="1">SUM($P309:S309)</f>
        <v>10</v>
      </c>
      <c r="D309" s="48">
        <f t="shared" ca="1" si="183"/>
        <v>19</v>
      </c>
      <c r="E309" s="48">
        <f t="shared" ca="1" si="184"/>
        <v>30</v>
      </c>
      <c r="F309" s="48">
        <f t="shared" ca="1" si="185"/>
        <v>39</v>
      </c>
      <c r="G309" s="48">
        <f t="shared" ca="1" si="186"/>
        <v>49</v>
      </c>
      <c r="H309" s="48">
        <f t="shared" ca="1" si="187"/>
        <v>57</v>
      </c>
      <c r="I309" s="48">
        <f t="shared" ca="1" si="188"/>
        <v>67</v>
      </c>
      <c r="J309" s="48">
        <f t="shared" ca="1" si="189"/>
        <v>78</v>
      </c>
      <c r="K309" s="48">
        <f t="shared" ca="1" si="190"/>
        <v>87</v>
      </c>
      <c r="L309" s="48">
        <f t="shared" ca="1" si="191"/>
        <v>97</v>
      </c>
      <c r="M309" s="48">
        <f t="shared" ca="1" si="192"/>
        <v>108</v>
      </c>
      <c r="N309" s="48">
        <f t="shared" ca="1" si="193"/>
        <v>118</v>
      </c>
      <c r="O309" s="48">
        <f t="shared" ca="1" si="194"/>
        <v>127</v>
      </c>
      <c r="P309" s="48">
        <f t="shared" ca="1" si="215"/>
        <v>3</v>
      </c>
      <c r="Q309" s="48">
        <f t="shared" ca="1" si="215"/>
        <v>2</v>
      </c>
      <c r="R309" s="48">
        <f t="shared" ca="1" si="215"/>
        <v>2</v>
      </c>
      <c r="S309" s="48">
        <f t="shared" ca="1" si="215"/>
        <v>3</v>
      </c>
      <c r="T309" s="48">
        <f t="shared" ca="1" si="215"/>
        <v>2</v>
      </c>
      <c r="U309" s="48">
        <f t="shared" ca="1" si="215"/>
        <v>2</v>
      </c>
      <c r="V309" s="48">
        <f t="shared" ca="1" si="215"/>
        <v>2</v>
      </c>
      <c r="W309" s="48">
        <f t="shared" ca="1" si="215"/>
        <v>3</v>
      </c>
      <c r="X309" s="48">
        <f t="shared" ca="1" si="215"/>
        <v>3</v>
      </c>
      <c r="Y309" s="48">
        <f t="shared" ca="1" si="215"/>
        <v>2</v>
      </c>
      <c r="Z309" s="48">
        <f t="shared" ca="1" si="216"/>
        <v>3</v>
      </c>
      <c r="AA309" s="48">
        <f t="shared" ca="1" si="216"/>
        <v>3</v>
      </c>
      <c r="AB309" s="48">
        <f t="shared" ca="1" si="216"/>
        <v>2</v>
      </c>
      <c r="AC309" s="48">
        <f t="shared" ca="1" si="216"/>
        <v>2</v>
      </c>
      <c r="AD309" s="48">
        <f t="shared" ca="1" si="216"/>
        <v>3</v>
      </c>
      <c r="AE309" s="48">
        <f t="shared" ca="1" si="216"/>
        <v>2</v>
      </c>
      <c r="AF309" s="48">
        <f t="shared" ca="1" si="216"/>
        <v>3</v>
      </c>
      <c r="AG309" s="48">
        <f t="shared" ca="1" si="216"/>
        <v>2</v>
      </c>
      <c r="AH309" s="48">
        <f t="shared" ca="1" si="216"/>
        <v>3</v>
      </c>
      <c r="AI309" s="48">
        <f t="shared" ca="1" si="216"/>
        <v>2</v>
      </c>
      <c r="AJ309" s="48">
        <f t="shared" ca="1" si="217"/>
        <v>2</v>
      </c>
      <c r="AK309" s="48">
        <f t="shared" ca="1" si="217"/>
        <v>2</v>
      </c>
      <c r="AL309" s="48">
        <f t="shared" ca="1" si="217"/>
        <v>2</v>
      </c>
      <c r="AM309" s="48">
        <f t="shared" ca="1" si="217"/>
        <v>2</v>
      </c>
      <c r="AN309" s="48">
        <f t="shared" ca="1" si="217"/>
        <v>3</v>
      </c>
      <c r="AO309" s="48">
        <f t="shared" ca="1" si="217"/>
        <v>2</v>
      </c>
      <c r="AP309" s="48">
        <f t="shared" ca="1" si="217"/>
        <v>2</v>
      </c>
      <c r="AQ309" s="48">
        <f t="shared" ca="1" si="217"/>
        <v>3</v>
      </c>
      <c r="AR309" s="48">
        <f t="shared" ca="1" si="217"/>
        <v>3</v>
      </c>
      <c r="AS309" s="48">
        <f t="shared" ca="1" si="217"/>
        <v>3</v>
      </c>
      <c r="AT309" s="48">
        <f t="shared" ca="1" si="218"/>
        <v>3</v>
      </c>
      <c r="AU309" s="48">
        <f t="shared" ca="1" si="218"/>
        <v>2</v>
      </c>
      <c r="AV309" s="48">
        <f t="shared" ca="1" si="218"/>
        <v>2</v>
      </c>
      <c r="AW309" s="48">
        <f t="shared" ca="1" si="218"/>
        <v>2</v>
      </c>
      <c r="AX309" s="48">
        <f t="shared" ca="1" si="218"/>
        <v>3</v>
      </c>
      <c r="AY309" s="48">
        <f t="shared" ca="1" si="218"/>
        <v>2</v>
      </c>
      <c r="AZ309" s="48">
        <f t="shared" ca="1" si="218"/>
        <v>2</v>
      </c>
      <c r="BA309" s="48">
        <f t="shared" ca="1" si="218"/>
        <v>3</v>
      </c>
      <c r="BB309" s="48">
        <f t="shared" ca="1" si="218"/>
        <v>3</v>
      </c>
      <c r="BC309" s="48">
        <f t="shared" ca="1" si="218"/>
        <v>2</v>
      </c>
      <c r="BD309" s="48">
        <f t="shared" ca="1" si="219"/>
        <v>2</v>
      </c>
      <c r="BE309" s="48">
        <f t="shared" ca="1" si="219"/>
        <v>3</v>
      </c>
      <c r="BF309" s="48">
        <f t="shared" ca="1" si="219"/>
        <v>3</v>
      </c>
      <c r="BG309" s="48">
        <f t="shared" ca="1" si="219"/>
        <v>3</v>
      </c>
      <c r="BH309" s="48">
        <f t="shared" ca="1" si="219"/>
        <v>2</v>
      </c>
      <c r="BI309" s="48">
        <f t="shared" ca="1" si="219"/>
        <v>2</v>
      </c>
      <c r="BJ309" s="48">
        <f t="shared" ca="1" si="219"/>
        <v>3</v>
      </c>
      <c r="BK309" s="48">
        <f t="shared" ca="1" si="219"/>
        <v>3</v>
      </c>
      <c r="BL309" s="48">
        <f t="shared" ca="1" si="219"/>
        <v>2</v>
      </c>
      <c r="BM309" s="48">
        <f t="shared" ca="1" si="219"/>
        <v>2</v>
      </c>
      <c r="BN309" s="48">
        <f t="shared" ca="1" si="219"/>
        <v>2</v>
      </c>
      <c r="BO309" s="48">
        <f t="shared" ca="1" si="219"/>
        <v>3</v>
      </c>
    </row>
    <row r="310" spans="1:67" x14ac:dyDescent="0.25">
      <c r="A310" s="48">
        <v>309</v>
      </c>
      <c r="B310" s="48">
        <f t="shared" ca="1" si="182"/>
        <v>17</v>
      </c>
      <c r="C310" s="48">
        <f ca="1">SUM($P310:S310)</f>
        <v>11</v>
      </c>
      <c r="D310" s="48">
        <f t="shared" ca="1" si="183"/>
        <v>21</v>
      </c>
      <c r="E310" s="48">
        <f t="shared" ca="1" si="184"/>
        <v>30</v>
      </c>
      <c r="F310" s="48">
        <f t="shared" ca="1" si="185"/>
        <v>40</v>
      </c>
      <c r="G310" s="48">
        <f t="shared" ca="1" si="186"/>
        <v>49</v>
      </c>
      <c r="H310" s="48">
        <f t="shared" ca="1" si="187"/>
        <v>57</v>
      </c>
      <c r="I310" s="48">
        <f t="shared" ca="1" si="188"/>
        <v>67</v>
      </c>
      <c r="J310" s="48">
        <f t="shared" ca="1" si="189"/>
        <v>78</v>
      </c>
      <c r="K310" s="48">
        <f t="shared" ca="1" si="190"/>
        <v>89</v>
      </c>
      <c r="L310" s="48">
        <f t="shared" ca="1" si="191"/>
        <v>98</v>
      </c>
      <c r="M310" s="48">
        <f t="shared" ca="1" si="192"/>
        <v>107</v>
      </c>
      <c r="N310" s="48">
        <f t="shared" ca="1" si="193"/>
        <v>118</v>
      </c>
      <c r="O310" s="48">
        <f t="shared" ca="1" si="194"/>
        <v>127</v>
      </c>
      <c r="P310" s="48">
        <f t="shared" ca="1" si="215"/>
        <v>3</v>
      </c>
      <c r="Q310" s="48">
        <f t="shared" ca="1" si="215"/>
        <v>3</v>
      </c>
      <c r="R310" s="48">
        <f t="shared" ca="1" si="215"/>
        <v>2</v>
      </c>
      <c r="S310" s="48">
        <f t="shared" ca="1" si="215"/>
        <v>3</v>
      </c>
      <c r="T310" s="48">
        <f t="shared" ca="1" si="215"/>
        <v>3</v>
      </c>
      <c r="U310" s="48">
        <f t="shared" ca="1" si="215"/>
        <v>3</v>
      </c>
      <c r="V310" s="48">
        <f t="shared" ca="1" si="215"/>
        <v>2</v>
      </c>
      <c r="W310" s="48">
        <f t="shared" ca="1" si="215"/>
        <v>2</v>
      </c>
      <c r="X310" s="48">
        <f t="shared" ca="1" si="215"/>
        <v>2</v>
      </c>
      <c r="Y310" s="48">
        <f t="shared" ca="1" si="215"/>
        <v>2</v>
      </c>
      <c r="Z310" s="48">
        <f t="shared" ca="1" si="216"/>
        <v>2</v>
      </c>
      <c r="AA310" s="48">
        <f t="shared" ca="1" si="216"/>
        <v>3</v>
      </c>
      <c r="AB310" s="48">
        <f t="shared" ca="1" si="216"/>
        <v>2</v>
      </c>
      <c r="AC310" s="48">
        <f t="shared" ca="1" si="216"/>
        <v>3</v>
      </c>
      <c r="AD310" s="48">
        <f t="shared" ca="1" si="216"/>
        <v>2</v>
      </c>
      <c r="AE310" s="48">
        <f t="shared" ca="1" si="216"/>
        <v>3</v>
      </c>
      <c r="AF310" s="48">
        <f t="shared" ca="1" si="216"/>
        <v>3</v>
      </c>
      <c r="AG310" s="48">
        <f t="shared" ca="1" si="216"/>
        <v>2</v>
      </c>
      <c r="AH310" s="48">
        <f t="shared" ca="1" si="216"/>
        <v>2</v>
      </c>
      <c r="AI310" s="48">
        <f t="shared" ca="1" si="216"/>
        <v>2</v>
      </c>
      <c r="AJ310" s="48">
        <f t="shared" ca="1" si="217"/>
        <v>2</v>
      </c>
      <c r="AK310" s="48">
        <f t="shared" ca="1" si="217"/>
        <v>2</v>
      </c>
      <c r="AL310" s="48">
        <f t="shared" ca="1" si="217"/>
        <v>2</v>
      </c>
      <c r="AM310" s="48">
        <f t="shared" ca="1" si="217"/>
        <v>2</v>
      </c>
      <c r="AN310" s="48">
        <f t="shared" ca="1" si="217"/>
        <v>2</v>
      </c>
      <c r="AO310" s="48">
        <f t="shared" ca="1" si="217"/>
        <v>3</v>
      </c>
      <c r="AP310" s="48">
        <f t="shared" ca="1" si="217"/>
        <v>3</v>
      </c>
      <c r="AQ310" s="48">
        <f t="shared" ca="1" si="217"/>
        <v>2</v>
      </c>
      <c r="AR310" s="48">
        <f t="shared" ca="1" si="217"/>
        <v>3</v>
      </c>
      <c r="AS310" s="48">
        <f t="shared" ca="1" si="217"/>
        <v>3</v>
      </c>
      <c r="AT310" s="48">
        <f t="shared" ca="1" si="218"/>
        <v>3</v>
      </c>
      <c r="AU310" s="48">
        <f t="shared" ca="1" si="218"/>
        <v>2</v>
      </c>
      <c r="AV310" s="48">
        <f t="shared" ca="1" si="218"/>
        <v>3</v>
      </c>
      <c r="AW310" s="48">
        <f t="shared" ca="1" si="218"/>
        <v>3</v>
      </c>
      <c r="AX310" s="48">
        <f t="shared" ca="1" si="218"/>
        <v>3</v>
      </c>
      <c r="AY310" s="48">
        <f t="shared" ca="1" si="218"/>
        <v>2</v>
      </c>
      <c r="AZ310" s="48">
        <f t="shared" ca="1" si="218"/>
        <v>2</v>
      </c>
      <c r="BA310" s="48">
        <f t="shared" ca="1" si="218"/>
        <v>2</v>
      </c>
      <c r="BB310" s="48">
        <f t="shared" ca="1" si="218"/>
        <v>2</v>
      </c>
      <c r="BC310" s="48">
        <f t="shared" ca="1" si="218"/>
        <v>3</v>
      </c>
      <c r="BD310" s="48">
        <f t="shared" ca="1" si="219"/>
        <v>2</v>
      </c>
      <c r="BE310" s="48">
        <f t="shared" ca="1" si="219"/>
        <v>2</v>
      </c>
      <c r="BF310" s="48">
        <f t="shared" ca="1" si="219"/>
        <v>2</v>
      </c>
      <c r="BG310" s="48">
        <f t="shared" ca="1" si="219"/>
        <v>3</v>
      </c>
      <c r="BH310" s="48">
        <f t="shared" ca="1" si="219"/>
        <v>3</v>
      </c>
      <c r="BI310" s="48">
        <f t="shared" ca="1" si="219"/>
        <v>3</v>
      </c>
      <c r="BJ310" s="48">
        <f t="shared" ca="1" si="219"/>
        <v>2</v>
      </c>
      <c r="BK310" s="48">
        <f t="shared" ca="1" si="219"/>
        <v>3</v>
      </c>
      <c r="BL310" s="48">
        <f t="shared" ca="1" si="219"/>
        <v>2</v>
      </c>
      <c r="BM310" s="48">
        <f t="shared" ca="1" si="219"/>
        <v>2</v>
      </c>
      <c r="BN310" s="48">
        <f t="shared" ca="1" si="219"/>
        <v>3</v>
      </c>
      <c r="BO310" s="48">
        <f t="shared" ca="1" si="219"/>
        <v>2</v>
      </c>
    </row>
    <row r="311" spans="1:67" x14ac:dyDescent="0.25">
      <c r="A311" s="48">
        <v>310</v>
      </c>
      <c r="B311" s="48">
        <f t="shared" ca="1" si="182"/>
        <v>15</v>
      </c>
      <c r="C311" s="48">
        <f ca="1">SUM($P311:S311)</f>
        <v>10</v>
      </c>
      <c r="D311" s="48">
        <f t="shared" ca="1" si="183"/>
        <v>19</v>
      </c>
      <c r="E311" s="48">
        <f t="shared" ca="1" si="184"/>
        <v>28</v>
      </c>
      <c r="F311" s="48">
        <f t="shared" ca="1" si="185"/>
        <v>38</v>
      </c>
      <c r="G311" s="48">
        <f t="shared" ca="1" si="186"/>
        <v>49</v>
      </c>
      <c r="H311" s="48">
        <f t="shared" ca="1" si="187"/>
        <v>60</v>
      </c>
      <c r="I311" s="48">
        <f t="shared" ca="1" si="188"/>
        <v>70</v>
      </c>
      <c r="J311" s="48">
        <f t="shared" ca="1" si="189"/>
        <v>81</v>
      </c>
      <c r="K311" s="48">
        <f t="shared" ca="1" si="190"/>
        <v>92</v>
      </c>
      <c r="L311" s="48">
        <f t="shared" ca="1" si="191"/>
        <v>103</v>
      </c>
      <c r="M311" s="48">
        <f t="shared" ca="1" si="192"/>
        <v>112</v>
      </c>
      <c r="N311" s="48">
        <f t="shared" ca="1" si="193"/>
        <v>122</v>
      </c>
      <c r="O311" s="48">
        <f t="shared" ca="1" si="194"/>
        <v>133</v>
      </c>
      <c r="P311" s="48">
        <f t="shared" ca="1" si="215"/>
        <v>3</v>
      </c>
      <c r="Q311" s="48">
        <f t="shared" ca="1" si="215"/>
        <v>3</v>
      </c>
      <c r="R311" s="48">
        <f t="shared" ca="1" si="215"/>
        <v>2</v>
      </c>
      <c r="S311" s="48">
        <f t="shared" ca="1" si="215"/>
        <v>2</v>
      </c>
      <c r="T311" s="48">
        <f t="shared" ca="1" si="215"/>
        <v>2</v>
      </c>
      <c r="U311" s="48">
        <f t="shared" ca="1" si="215"/>
        <v>3</v>
      </c>
      <c r="V311" s="48">
        <f t="shared" ca="1" si="215"/>
        <v>2</v>
      </c>
      <c r="W311" s="48">
        <f t="shared" ca="1" si="215"/>
        <v>2</v>
      </c>
      <c r="X311" s="48">
        <f t="shared" ca="1" si="215"/>
        <v>2</v>
      </c>
      <c r="Y311" s="48">
        <f t="shared" ca="1" si="215"/>
        <v>2</v>
      </c>
      <c r="Z311" s="48">
        <f t="shared" ca="1" si="216"/>
        <v>2</v>
      </c>
      <c r="AA311" s="48">
        <f t="shared" ca="1" si="216"/>
        <v>3</v>
      </c>
      <c r="AB311" s="48">
        <f t="shared" ca="1" si="216"/>
        <v>3</v>
      </c>
      <c r="AC311" s="48">
        <f t="shared" ca="1" si="216"/>
        <v>3</v>
      </c>
      <c r="AD311" s="48">
        <f t="shared" ca="1" si="216"/>
        <v>2</v>
      </c>
      <c r="AE311" s="48">
        <f t="shared" ca="1" si="216"/>
        <v>2</v>
      </c>
      <c r="AF311" s="48">
        <f t="shared" ca="1" si="216"/>
        <v>3</v>
      </c>
      <c r="AG311" s="48">
        <f t="shared" ca="1" si="216"/>
        <v>3</v>
      </c>
      <c r="AH311" s="48">
        <f t="shared" ca="1" si="216"/>
        <v>3</v>
      </c>
      <c r="AI311" s="48">
        <f t="shared" ca="1" si="216"/>
        <v>2</v>
      </c>
      <c r="AJ311" s="48">
        <f t="shared" ca="1" si="217"/>
        <v>2</v>
      </c>
      <c r="AK311" s="48">
        <f t="shared" ca="1" si="217"/>
        <v>3</v>
      </c>
      <c r="AL311" s="48">
        <f t="shared" ca="1" si="217"/>
        <v>3</v>
      </c>
      <c r="AM311" s="48">
        <f t="shared" ca="1" si="217"/>
        <v>3</v>
      </c>
      <c r="AN311" s="48">
        <f t="shared" ca="1" si="217"/>
        <v>2</v>
      </c>
      <c r="AO311" s="48">
        <f t="shared" ca="1" si="217"/>
        <v>3</v>
      </c>
      <c r="AP311" s="48">
        <f t="shared" ca="1" si="217"/>
        <v>3</v>
      </c>
      <c r="AQ311" s="48">
        <f t="shared" ca="1" si="217"/>
        <v>2</v>
      </c>
      <c r="AR311" s="48">
        <f t="shared" ca="1" si="217"/>
        <v>3</v>
      </c>
      <c r="AS311" s="48">
        <f t="shared" ca="1" si="217"/>
        <v>3</v>
      </c>
      <c r="AT311" s="48">
        <f t="shared" ca="1" si="218"/>
        <v>3</v>
      </c>
      <c r="AU311" s="48">
        <f t="shared" ca="1" si="218"/>
        <v>2</v>
      </c>
      <c r="AV311" s="48">
        <f t="shared" ca="1" si="218"/>
        <v>3</v>
      </c>
      <c r="AW311" s="48">
        <f t="shared" ca="1" si="218"/>
        <v>2</v>
      </c>
      <c r="AX311" s="48">
        <f t="shared" ca="1" si="218"/>
        <v>3</v>
      </c>
      <c r="AY311" s="48">
        <f t="shared" ca="1" si="218"/>
        <v>3</v>
      </c>
      <c r="AZ311" s="48">
        <f t="shared" ca="1" si="218"/>
        <v>3</v>
      </c>
      <c r="BA311" s="48">
        <f t="shared" ca="1" si="218"/>
        <v>2</v>
      </c>
      <c r="BB311" s="48">
        <f t="shared" ca="1" si="218"/>
        <v>3</v>
      </c>
      <c r="BC311" s="48">
        <f t="shared" ca="1" si="218"/>
        <v>3</v>
      </c>
      <c r="BD311" s="48">
        <f t="shared" ca="1" si="219"/>
        <v>2</v>
      </c>
      <c r="BE311" s="48">
        <f t="shared" ca="1" si="219"/>
        <v>2</v>
      </c>
      <c r="BF311" s="48">
        <f t="shared" ca="1" si="219"/>
        <v>3</v>
      </c>
      <c r="BG311" s="48">
        <f t="shared" ca="1" si="219"/>
        <v>2</v>
      </c>
      <c r="BH311" s="48">
        <f t="shared" ca="1" si="219"/>
        <v>2</v>
      </c>
      <c r="BI311" s="48">
        <f t="shared" ca="1" si="219"/>
        <v>3</v>
      </c>
      <c r="BJ311" s="48">
        <f t="shared" ca="1" si="219"/>
        <v>2</v>
      </c>
      <c r="BK311" s="48">
        <f t="shared" ca="1" si="219"/>
        <v>3</v>
      </c>
      <c r="BL311" s="48">
        <f t="shared" ca="1" si="219"/>
        <v>3</v>
      </c>
      <c r="BM311" s="48">
        <f t="shared" ca="1" si="219"/>
        <v>3</v>
      </c>
      <c r="BN311" s="48">
        <f t="shared" ca="1" si="219"/>
        <v>3</v>
      </c>
      <c r="BO311" s="48">
        <f t="shared" ca="1" si="219"/>
        <v>2</v>
      </c>
    </row>
    <row r="312" spans="1:67" x14ac:dyDescent="0.25">
      <c r="A312" s="48">
        <v>311</v>
      </c>
      <c r="B312" s="48">
        <f t="shared" ca="1" si="182"/>
        <v>17</v>
      </c>
      <c r="C312" s="48">
        <f ca="1">SUM($P312:S312)</f>
        <v>12</v>
      </c>
      <c r="D312" s="48">
        <f t="shared" ca="1" si="183"/>
        <v>22</v>
      </c>
      <c r="E312" s="48">
        <f t="shared" ca="1" si="184"/>
        <v>32</v>
      </c>
      <c r="F312" s="48">
        <f t="shared" ca="1" si="185"/>
        <v>42</v>
      </c>
      <c r="G312" s="48">
        <f t="shared" ca="1" si="186"/>
        <v>51</v>
      </c>
      <c r="H312" s="48">
        <f t="shared" ca="1" si="187"/>
        <v>61</v>
      </c>
      <c r="I312" s="48">
        <f t="shared" ca="1" si="188"/>
        <v>72</v>
      </c>
      <c r="J312" s="48">
        <f t="shared" ca="1" si="189"/>
        <v>82</v>
      </c>
      <c r="K312" s="48">
        <f t="shared" ca="1" si="190"/>
        <v>92</v>
      </c>
      <c r="L312" s="48">
        <f t="shared" ca="1" si="191"/>
        <v>101</v>
      </c>
      <c r="M312" s="48">
        <f t="shared" ca="1" si="192"/>
        <v>112</v>
      </c>
      <c r="N312" s="48">
        <f t="shared" ca="1" si="193"/>
        <v>123</v>
      </c>
      <c r="O312" s="48">
        <f t="shared" ca="1" si="194"/>
        <v>134</v>
      </c>
      <c r="P312" s="48">
        <f t="shared" ref="P312:Y321" ca="1" si="220">MAX(1,IF(SamplesOrEstimateFlag = "Data", INDEX(Samples,RANDBETWEEN(1, TotalCount), 0), RANDBETWEEN(ThroughputLowEstimate,ThroughputHighEstimate)) / RANDBETWEEN(StorySplitRateLowEstimate,StorySplitRateHighEstimate))</f>
        <v>3</v>
      </c>
      <c r="Q312" s="48">
        <f t="shared" ca="1" si="220"/>
        <v>3</v>
      </c>
      <c r="R312" s="48">
        <f t="shared" ca="1" si="220"/>
        <v>3</v>
      </c>
      <c r="S312" s="48">
        <f t="shared" ca="1" si="220"/>
        <v>3</v>
      </c>
      <c r="T312" s="48">
        <f t="shared" ca="1" si="220"/>
        <v>3</v>
      </c>
      <c r="U312" s="48">
        <f t="shared" ca="1" si="220"/>
        <v>2</v>
      </c>
      <c r="V312" s="48">
        <f t="shared" ca="1" si="220"/>
        <v>2</v>
      </c>
      <c r="W312" s="48">
        <f t="shared" ca="1" si="220"/>
        <v>3</v>
      </c>
      <c r="X312" s="48">
        <f t="shared" ca="1" si="220"/>
        <v>2</v>
      </c>
      <c r="Y312" s="48">
        <f t="shared" ca="1" si="220"/>
        <v>2</v>
      </c>
      <c r="Z312" s="48">
        <f t="shared" ref="Z312:AI321" ca="1" si="221">MAX(1,IF(SamplesOrEstimateFlag = "Data", INDEX(Samples,RANDBETWEEN(1, TotalCount), 0), RANDBETWEEN(ThroughputLowEstimate,ThroughputHighEstimate)) / RANDBETWEEN(StorySplitRateLowEstimate,StorySplitRateHighEstimate))</f>
        <v>3</v>
      </c>
      <c r="AA312" s="48">
        <f t="shared" ca="1" si="221"/>
        <v>3</v>
      </c>
      <c r="AB312" s="48">
        <f t="shared" ca="1" si="221"/>
        <v>3</v>
      </c>
      <c r="AC312" s="48">
        <f t="shared" ca="1" si="221"/>
        <v>3</v>
      </c>
      <c r="AD312" s="48">
        <f t="shared" ca="1" si="221"/>
        <v>2</v>
      </c>
      <c r="AE312" s="48">
        <f t="shared" ca="1" si="221"/>
        <v>2</v>
      </c>
      <c r="AF312" s="48">
        <f t="shared" ca="1" si="221"/>
        <v>3</v>
      </c>
      <c r="AG312" s="48">
        <f t="shared" ca="1" si="221"/>
        <v>2</v>
      </c>
      <c r="AH312" s="48">
        <f t="shared" ca="1" si="221"/>
        <v>2</v>
      </c>
      <c r="AI312" s="48">
        <f t="shared" ca="1" si="221"/>
        <v>2</v>
      </c>
      <c r="AJ312" s="48">
        <f t="shared" ref="AJ312:AS321" ca="1" si="222">MAX(1,IF(SamplesOrEstimateFlag = "Data", INDEX(Samples,RANDBETWEEN(1, TotalCount), 0), RANDBETWEEN(ThroughputLowEstimate,ThroughputHighEstimate)) / RANDBETWEEN(StorySplitRateLowEstimate,StorySplitRateHighEstimate))</f>
        <v>3</v>
      </c>
      <c r="AK312" s="48">
        <f t="shared" ca="1" si="222"/>
        <v>2</v>
      </c>
      <c r="AL312" s="48">
        <f t="shared" ca="1" si="222"/>
        <v>3</v>
      </c>
      <c r="AM312" s="48">
        <f t="shared" ca="1" si="222"/>
        <v>2</v>
      </c>
      <c r="AN312" s="48">
        <f t="shared" ca="1" si="222"/>
        <v>3</v>
      </c>
      <c r="AO312" s="48">
        <f t="shared" ca="1" si="222"/>
        <v>3</v>
      </c>
      <c r="AP312" s="48">
        <f t="shared" ca="1" si="222"/>
        <v>2</v>
      </c>
      <c r="AQ312" s="48">
        <f t="shared" ca="1" si="222"/>
        <v>3</v>
      </c>
      <c r="AR312" s="48">
        <f t="shared" ca="1" si="222"/>
        <v>3</v>
      </c>
      <c r="AS312" s="48">
        <f t="shared" ca="1" si="222"/>
        <v>3</v>
      </c>
      <c r="AT312" s="48">
        <f t="shared" ref="AT312:BC321" ca="1" si="223">MAX(1,IF(SamplesOrEstimateFlag = "Data", INDEX(Samples,RANDBETWEEN(1, TotalCount), 0), RANDBETWEEN(ThroughputLowEstimate,ThroughputHighEstimate)) / RANDBETWEEN(StorySplitRateLowEstimate,StorySplitRateHighEstimate))</f>
        <v>2</v>
      </c>
      <c r="AU312" s="48">
        <f t="shared" ca="1" si="223"/>
        <v>2</v>
      </c>
      <c r="AV312" s="48">
        <f t="shared" ca="1" si="223"/>
        <v>2</v>
      </c>
      <c r="AW312" s="48">
        <f t="shared" ca="1" si="223"/>
        <v>2</v>
      </c>
      <c r="AX312" s="48">
        <f t="shared" ca="1" si="223"/>
        <v>3</v>
      </c>
      <c r="AY312" s="48">
        <f t="shared" ca="1" si="223"/>
        <v>3</v>
      </c>
      <c r="AZ312" s="48">
        <f t="shared" ca="1" si="223"/>
        <v>2</v>
      </c>
      <c r="BA312" s="48">
        <f t="shared" ca="1" si="223"/>
        <v>2</v>
      </c>
      <c r="BB312" s="48">
        <f t="shared" ca="1" si="223"/>
        <v>2</v>
      </c>
      <c r="BC312" s="48">
        <f t="shared" ca="1" si="223"/>
        <v>3</v>
      </c>
      <c r="BD312" s="48">
        <f t="shared" ref="BD312:BO321" ca="1" si="224">MAX(1,IF(SamplesOrEstimateFlag = "Data", INDEX(Samples,RANDBETWEEN(1, TotalCount), 0), RANDBETWEEN(ThroughputLowEstimate,ThroughputHighEstimate)) / RANDBETWEEN(StorySplitRateLowEstimate,StorySplitRateHighEstimate))</f>
        <v>2</v>
      </c>
      <c r="BE312" s="48">
        <f t="shared" ca="1" si="224"/>
        <v>3</v>
      </c>
      <c r="BF312" s="48">
        <f t="shared" ca="1" si="224"/>
        <v>3</v>
      </c>
      <c r="BG312" s="48">
        <f t="shared" ca="1" si="224"/>
        <v>3</v>
      </c>
      <c r="BH312" s="48">
        <f t="shared" ca="1" si="224"/>
        <v>3</v>
      </c>
      <c r="BI312" s="48">
        <f t="shared" ca="1" si="224"/>
        <v>2</v>
      </c>
      <c r="BJ312" s="48">
        <f t="shared" ca="1" si="224"/>
        <v>3</v>
      </c>
      <c r="BK312" s="48">
        <f t="shared" ca="1" si="224"/>
        <v>3</v>
      </c>
      <c r="BL312" s="48">
        <f t="shared" ca="1" si="224"/>
        <v>3</v>
      </c>
      <c r="BM312" s="48">
        <f t="shared" ca="1" si="224"/>
        <v>3</v>
      </c>
      <c r="BN312" s="48">
        <f t="shared" ca="1" si="224"/>
        <v>3</v>
      </c>
      <c r="BO312" s="48">
        <f t="shared" ca="1" si="224"/>
        <v>2</v>
      </c>
    </row>
    <row r="313" spans="1:67" x14ac:dyDescent="0.25">
      <c r="A313" s="48">
        <v>312</v>
      </c>
      <c r="B313" s="48">
        <f t="shared" ca="1" si="182"/>
        <v>14</v>
      </c>
      <c r="C313" s="48">
        <f ca="1">SUM($P313:S313)</f>
        <v>9</v>
      </c>
      <c r="D313" s="48">
        <f t="shared" ca="1" si="183"/>
        <v>19</v>
      </c>
      <c r="E313" s="48">
        <f t="shared" ca="1" si="184"/>
        <v>29</v>
      </c>
      <c r="F313" s="48">
        <f t="shared" ca="1" si="185"/>
        <v>38</v>
      </c>
      <c r="G313" s="48">
        <f t="shared" ca="1" si="186"/>
        <v>48</v>
      </c>
      <c r="H313" s="48">
        <f t="shared" ca="1" si="187"/>
        <v>57</v>
      </c>
      <c r="I313" s="48">
        <f t="shared" ca="1" si="188"/>
        <v>66</v>
      </c>
      <c r="J313" s="48">
        <f t="shared" ca="1" si="189"/>
        <v>76</v>
      </c>
      <c r="K313" s="48">
        <f t="shared" ca="1" si="190"/>
        <v>84</v>
      </c>
      <c r="L313" s="48">
        <f t="shared" ca="1" si="191"/>
        <v>95</v>
      </c>
      <c r="M313" s="48">
        <f t="shared" ca="1" si="192"/>
        <v>106</v>
      </c>
      <c r="N313" s="48">
        <f t="shared" ca="1" si="193"/>
        <v>115</v>
      </c>
      <c r="O313" s="48">
        <f t="shared" ca="1" si="194"/>
        <v>126</v>
      </c>
      <c r="P313" s="48">
        <f t="shared" ca="1" si="220"/>
        <v>2</v>
      </c>
      <c r="Q313" s="48">
        <f t="shared" ca="1" si="220"/>
        <v>3</v>
      </c>
      <c r="R313" s="48">
        <f t="shared" ca="1" si="220"/>
        <v>2</v>
      </c>
      <c r="S313" s="48">
        <f t="shared" ca="1" si="220"/>
        <v>2</v>
      </c>
      <c r="T313" s="48">
        <f t="shared" ca="1" si="220"/>
        <v>3</v>
      </c>
      <c r="U313" s="48">
        <f t="shared" ca="1" si="220"/>
        <v>2</v>
      </c>
      <c r="V313" s="48">
        <f t="shared" ca="1" si="220"/>
        <v>3</v>
      </c>
      <c r="W313" s="48">
        <f t="shared" ca="1" si="220"/>
        <v>2</v>
      </c>
      <c r="X313" s="48">
        <f t="shared" ca="1" si="220"/>
        <v>2</v>
      </c>
      <c r="Y313" s="48">
        <f t="shared" ca="1" si="220"/>
        <v>3</v>
      </c>
      <c r="Z313" s="48">
        <f t="shared" ca="1" si="221"/>
        <v>2</v>
      </c>
      <c r="AA313" s="48">
        <f t="shared" ca="1" si="221"/>
        <v>3</v>
      </c>
      <c r="AB313" s="48">
        <f t="shared" ca="1" si="221"/>
        <v>2</v>
      </c>
      <c r="AC313" s="48">
        <f t="shared" ca="1" si="221"/>
        <v>2</v>
      </c>
      <c r="AD313" s="48">
        <f t="shared" ca="1" si="221"/>
        <v>2</v>
      </c>
      <c r="AE313" s="48">
        <f t="shared" ca="1" si="221"/>
        <v>3</v>
      </c>
      <c r="AF313" s="48">
        <f t="shared" ca="1" si="221"/>
        <v>2</v>
      </c>
      <c r="AG313" s="48">
        <f t="shared" ca="1" si="221"/>
        <v>3</v>
      </c>
      <c r="AH313" s="48">
        <f t="shared" ca="1" si="221"/>
        <v>2</v>
      </c>
      <c r="AI313" s="48">
        <f t="shared" ca="1" si="221"/>
        <v>3</v>
      </c>
      <c r="AJ313" s="48">
        <f t="shared" ca="1" si="222"/>
        <v>2</v>
      </c>
      <c r="AK313" s="48">
        <f t="shared" ca="1" si="222"/>
        <v>3</v>
      </c>
      <c r="AL313" s="48">
        <f t="shared" ca="1" si="222"/>
        <v>2</v>
      </c>
      <c r="AM313" s="48">
        <f t="shared" ca="1" si="222"/>
        <v>2</v>
      </c>
      <c r="AN313" s="48">
        <f t="shared" ca="1" si="222"/>
        <v>3</v>
      </c>
      <c r="AO313" s="48">
        <f t="shared" ca="1" si="222"/>
        <v>2</v>
      </c>
      <c r="AP313" s="48">
        <f t="shared" ca="1" si="222"/>
        <v>2</v>
      </c>
      <c r="AQ313" s="48">
        <f t="shared" ca="1" si="222"/>
        <v>2</v>
      </c>
      <c r="AR313" s="48">
        <f t="shared" ca="1" si="222"/>
        <v>3</v>
      </c>
      <c r="AS313" s="48">
        <f t="shared" ca="1" si="222"/>
        <v>2</v>
      </c>
      <c r="AT313" s="48">
        <f t="shared" ca="1" si="223"/>
        <v>2</v>
      </c>
      <c r="AU313" s="48">
        <f t="shared" ca="1" si="223"/>
        <v>3</v>
      </c>
      <c r="AV313" s="48">
        <f t="shared" ca="1" si="223"/>
        <v>2</v>
      </c>
      <c r="AW313" s="48">
        <f t="shared" ca="1" si="223"/>
        <v>2</v>
      </c>
      <c r="AX313" s="48">
        <f t="shared" ca="1" si="223"/>
        <v>2</v>
      </c>
      <c r="AY313" s="48">
        <f t="shared" ca="1" si="223"/>
        <v>2</v>
      </c>
      <c r="AZ313" s="48">
        <f t="shared" ca="1" si="223"/>
        <v>2</v>
      </c>
      <c r="BA313" s="48">
        <f t="shared" ca="1" si="223"/>
        <v>3</v>
      </c>
      <c r="BB313" s="48">
        <f t="shared" ca="1" si="223"/>
        <v>3</v>
      </c>
      <c r="BC313" s="48">
        <f t="shared" ca="1" si="223"/>
        <v>3</v>
      </c>
      <c r="BD313" s="48">
        <f t="shared" ca="1" si="224"/>
        <v>3</v>
      </c>
      <c r="BE313" s="48">
        <f t="shared" ca="1" si="224"/>
        <v>3</v>
      </c>
      <c r="BF313" s="48">
        <f t="shared" ca="1" si="224"/>
        <v>2</v>
      </c>
      <c r="BG313" s="48">
        <f t="shared" ca="1" si="224"/>
        <v>3</v>
      </c>
      <c r="BH313" s="48">
        <f t="shared" ca="1" si="224"/>
        <v>3</v>
      </c>
      <c r="BI313" s="48">
        <f t="shared" ca="1" si="224"/>
        <v>2</v>
      </c>
      <c r="BJ313" s="48">
        <f t="shared" ca="1" si="224"/>
        <v>2</v>
      </c>
      <c r="BK313" s="48">
        <f t="shared" ca="1" si="224"/>
        <v>2</v>
      </c>
      <c r="BL313" s="48">
        <f t="shared" ca="1" si="224"/>
        <v>3</v>
      </c>
      <c r="BM313" s="48">
        <f t="shared" ca="1" si="224"/>
        <v>2</v>
      </c>
      <c r="BN313" s="48">
        <f t="shared" ca="1" si="224"/>
        <v>3</v>
      </c>
      <c r="BO313" s="48">
        <f t="shared" ca="1" si="224"/>
        <v>3</v>
      </c>
    </row>
    <row r="314" spans="1:67" x14ac:dyDescent="0.25">
      <c r="A314" s="48">
        <v>313</v>
      </c>
      <c r="B314" s="48">
        <f t="shared" ca="1" si="182"/>
        <v>17</v>
      </c>
      <c r="C314" s="48">
        <f ca="1">SUM($P314:S314)</f>
        <v>12</v>
      </c>
      <c r="D314" s="48">
        <f t="shared" ca="1" si="183"/>
        <v>23</v>
      </c>
      <c r="E314" s="48">
        <f t="shared" ca="1" si="184"/>
        <v>33</v>
      </c>
      <c r="F314" s="48">
        <f t="shared" ca="1" si="185"/>
        <v>42</v>
      </c>
      <c r="G314" s="48">
        <f t="shared" ca="1" si="186"/>
        <v>51</v>
      </c>
      <c r="H314" s="48">
        <f t="shared" ca="1" si="187"/>
        <v>61</v>
      </c>
      <c r="I314" s="48">
        <f t="shared" ca="1" si="188"/>
        <v>70</v>
      </c>
      <c r="J314" s="48">
        <f t="shared" ca="1" si="189"/>
        <v>80</v>
      </c>
      <c r="K314" s="48">
        <f t="shared" ca="1" si="190"/>
        <v>89</v>
      </c>
      <c r="L314" s="48">
        <f t="shared" ca="1" si="191"/>
        <v>97</v>
      </c>
      <c r="M314" s="48">
        <f t="shared" ca="1" si="192"/>
        <v>106</v>
      </c>
      <c r="N314" s="48">
        <f t="shared" ca="1" si="193"/>
        <v>116</v>
      </c>
      <c r="O314" s="48">
        <f t="shared" ca="1" si="194"/>
        <v>128</v>
      </c>
      <c r="P314" s="48">
        <f t="shared" ca="1" si="220"/>
        <v>3</v>
      </c>
      <c r="Q314" s="48">
        <f t="shared" ca="1" si="220"/>
        <v>3</v>
      </c>
      <c r="R314" s="48">
        <f t="shared" ca="1" si="220"/>
        <v>3</v>
      </c>
      <c r="S314" s="48">
        <f t="shared" ca="1" si="220"/>
        <v>3</v>
      </c>
      <c r="T314" s="48">
        <f t="shared" ca="1" si="220"/>
        <v>2</v>
      </c>
      <c r="U314" s="48">
        <f t="shared" ca="1" si="220"/>
        <v>3</v>
      </c>
      <c r="V314" s="48">
        <f t="shared" ca="1" si="220"/>
        <v>3</v>
      </c>
      <c r="W314" s="48">
        <f t="shared" ca="1" si="220"/>
        <v>3</v>
      </c>
      <c r="X314" s="48">
        <f t="shared" ca="1" si="220"/>
        <v>2</v>
      </c>
      <c r="Y314" s="48">
        <f t="shared" ca="1" si="220"/>
        <v>3</v>
      </c>
      <c r="Z314" s="48">
        <f t="shared" ca="1" si="221"/>
        <v>3</v>
      </c>
      <c r="AA314" s="48">
        <f t="shared" ca="1" si="221"/>
        <v>2</v>
      </c>
      <c r="AB314" s="48">
        <f t="shared" ca="1" si="221"/>
        <v>2</v>
      </c>
      <c r="AC314" s="48">
        <f t="shared" ca="1" si="221"/>
        <v>3</v>
      </c>
      <c r="AD314" s="48">
        <f t="shared" ca="1" si="221"/>
        <v>2</v>
      </c>
      <c r="AE314" s="48">
        <f t="shared" ca="1" si="221"/>
        <v>2</v>
      </c>
      <c r="AF314" s="48">
        <f t="shared" ca="1" si="221"/>
        <v>2</v>
      </c>
      <c r="AG314" s="48">
        <f t="shared" ca="1" si="221"/>
        <v>3</v>
      </c>
      <c r="AH314" s="48">
        <f t="shared" ca="1" si="221"/>
        <v>2</v>
      </c>
      <c r="AI314" s="48">
        <f t="shared" ca="1" si="221"/>
        <v>2</v>
      </c>
      <c r="AJ314" s="48">
        <f t="shared" ca="1" si="222"/>
        <v>3</v>
      </c>
      <c r="AK314" s="48">
        <f t="shared" ca="1" si="222"/>
        <v>2</v>
      </c>
      <c r="AL314" s="48">
        <f t="shared" ca="1" si="222"/>
        <v>3</v>
      </c>
      <c r="AM314" s="48">
        <f t="shared" ca="1" si="222"/>
        <v>2</v>
      </c>
      <c r="AN314" s="48">
        <f t="shared" ca="1" si="222"/>
        <v>2</v>
      </c>
      <c r="AO314" s="48">
        <f t="shared" ca="1" si="222"/>
        <v>2</v>
      </c>
      <c r="AP314" s="48">
        <f t="shared" ca="1" si="222"/>
        <v>2</v>
      </c>
      <c r="AQ314" s="48">
        <f t="shared" ca="1" si="222"/>
        <v>3</v>
      </c>
      <c r="AR314" s="48">
        <f t="shared" ca="1" si="222"/>
        <v>3</v>
      </c>
      <c r="AS314" s="48">
        <f t="shared" ca="1" si="222"/>
        <v>3</v>
      </c>
      <c r="AT314" s="48">
        <f t="shared" ca="1" si="223"/>
        <v>2</v>
      </c>
      <c r="AU314" s="48">
        <f t="shared" ca="1" si="223"/>
        <v>2</v>
      </c>
      <c r="AV314" s="48">
        <f t="shared" ca="1" si="223"/>
        <v>2</v>
      </c>
      <c r="AW314" s="48">
        <f t="shared" ca="1" si="223"/>
        <v>2</v>
      </c>
      <c r="AX314" s="48">
        <f t="shared" ca="1" si="223"/>
        <v>3</v>
      </c>
      <c r="AY314" s="48">
        <f t="shared" ca="1" si="223"/>
        <v>2</v>
      </c>
      <c r="AZ314" s="48">
        <f t="shared" ca="1" si="223"/>
        <v>2</v>
      </c>
      <c r="BA314" s="48">
        <f t="shared" ca="1" si="223"/>
        <v>2</v>
      </c>
      <c r="BB314" s="48">
        <f t="shared" ca="1" si="223"/>
        <v>2</v>
      </c>
      <c r="BC314" s="48">
        <f t="shared" ca="1" si="223"/>
        <v>2</v>
      </c>
      <c r="BD314" s="48">
        <f t="shared" ca="1" si="224"/>
        <v>2</v>
      </c>
      <c r="BE314" s="48">
        <f t="shared" ca="1" si="224"/>
        <v>2</v>
      </c>
      <c r="BF314" s="48">
        <f t="shared" ca="1" si="224"/>
        <v>3</v>
      </c>
      <c r="BG314" s="48">
        <f t="shared" ca="1" si="224"/>
        <v>2</v>
      </c>
      <c r="BH314" s="48">
        <f t="shared" ca="1" si="224"/>
        <v>2</v>
      </c>
      <c r="BI314" s="48">
        <f t="shared" ca="1" si="224"/>
        <v>3</v>
      </c>
      <c r="BJ314" s="48">
        <f t="shared" ca="1" si="224"/>
        <v>3</v>
      </c>
      <c r="BK314" s="48">
        <f t="shared" ca="1" si="224"/>
        <v>2</v>
      </c>
      <c r="BL314" s="48">
        <f t="shared" ca="1" si="224"/>
        <v>3</v>
      </c>
      <c r="BM314" s="48">
        <f t="shared" ca="1" si="224"/>
        <v>3</v>
      </c>
      <c r="BN314" s="48">
        <f t="shared" ca="1" si="224"/>
        <v>3</v>
      </c>
      <c r="BO314" s="48">
        <f t="shared" ca="1" si="224"/>
        <v>3</v>
      </c>
    </row>
    <row r="315" spans="1:67" x14ac:dyDescent="0.25">
      <c r="A315" s="48">
        <v>314</v>
      </c>
      <c r="B315" s="48">
        <f t="shared" ca="1" si="182"/>
        <v>13</v>
      </c>
      <c r="C315" s="48">
        <f ca="1">SUM($P315:S315)</f>
        <v>9</v>
      </c>
      <c r="D315" s="48">
        <f t="shared" ca="1" si="183"/>
        <v>18</v>
      </c>
      <c r="E315" s="48">
        <f t="shared" ca="1" si="184"/>
        <v>29</v>
      </c>
      <c r="F315" s="48">
        <f t="shared" ca="1" si="185"/>
        <v>41</v>
      </c>
      <c r="G315" s="48">
        <f t="shared" ca="1" si="186"/>
        <v>51</v>
      </c>
      <c r="H315" s="48">
        <f t="shared" ca="1" si="187"/>
        <v>60</v>
      </c>
      <c r="I315" s="48">
        <f t="shared" ca="1" si="188"/>
        <v>70</v>
      </c>
      <c r="J315" s="48">
        <f t="shared" ca="1" si="189"/>
        <v>79</v>
      </c>
      <c r="K315" s="48">
        <f t="shared" ca="1" si="190"/>
        <v>89</v>
      </c>
      <c r="L315" s="48">
        <f t="shared" ca="1" si="191"/>
        <v>100</v>
      </c>
      <c r="M315" s="48">
        <f t="shared" ca="1" si="192"/>
        <v>109</v>
      </c>
      <c r="N315" s="48">
        <f t="shared" ca="1" si="193"/>
        <v>118</v>
      </c>
      <c r="O315" s="48">
        <f t="shared" ca="1" si="194"/>
        <v>128</v>
      </c>
      <c r="P315" s="48">
        <f t="shared" ca="1" si="220"/>
        <v>2</v>
      </c>
      <c r="Q315" s="48">
        <f t="shared" ca="1" si="220"/>
        <v>2</v>
      </c>
      <c r="R315" s="48">
        <f t="shared" ca="1" si="220"/>
        <v>3</v>
      </c>
      <c r="S315" s="48">
        <f t="shared" ca="1" si="220"/>
        <v>2</v>
      </c>
      <c r="T315" s="48">
        <f t="shared" ca="1" si="220"/>
        <v>2</v>
      </c>
      <c r="U315" s="48">
        <f t="shared" ca="1" si="220"/>
        <v>2</v>
      </c>
      <c r="V315" s="48">
        <f t="shared" ca="1" si="220"/>
        <v>2</v>
      </c>
      <c r="W315" s="48">
        <f t="shared" ca="1" si="220"/>
        <v>3</v>
      </c>
      <c r="X315" s="48">
        <f t="shared" ca="1" si="220"/>
        <v>3</v>
      </c>
      <c r="Y315" s="48">
        <f t="shared" ca="1" si="220"/>
        <v>3</v>
      </c>
      <c r="Z315" s="48">
        <f t="shared" ca="1" si="221"/>
        <v>2</v>
      </c>
      <c r="AA315" s="48">
        <f t="shared" ca="1" si="221"/>
        <v>3</v>
      </c>
      <c r="AB315" s="48">
        <f t="shared" ca="1" si="221"/>
        <v>3</v>
      </c>
      <c r="AC315" s="48">
        <f t="shared" ca="1" si="221"/>
        <v>3</v>
      </c>
      <c r="AD315" s="48">
        <f t="shared" ca="1" si="221"/>
        <v>3</v>
      </c>
      <c r="AE315" s="48">
        <f t="shared" ca="1" si="221"/>
        <v>3</v>
      </c>
      <c r="AF315" s="48">
        <f t="shared" ca="1" si="221"/>
        <v>2</v>
      </c>
      <c r="AG315" s="48">
        <f t="shared" ca="1" si="221"/>
        <v>3</v>
      </c>
      <c r="AH315" s="48">
        <f t="shared" ca="1" si="221"/>
        <v>2</v>
      </c>
      <c r="AI315" s="48">
        <f t="shared" ca="1" si="221"/>
        <v>3</v>
      </c>
      <c r="AJ315" s="48">
        <f t="shared" ca="1" si="222"/>
        <v>2</v>
      </c>
      <c r="AK315" s="48">
        <f t="shared" ca="1" si="222"/>
        <v>2</v>
      </c>
      <c r="AL315" s="48">
        <f t="shared" ca="1" si="222"/>
        <v>3</v>
      </c>
      <c r="AM315" s="48">
        <f t="shared" ca="1" si="222"/>
        <v>2</v>
      </c>
      <c r="AN315" s="48">
        <f t="shared" ca="1" si="222"/>
        <v>2</v>
      </c>
      <c r="AO315" s="48">
        <f t="shared" ca="1" si="222"/>
        <v>3</v>
      </c>
      <c r="AP315" s="48">
        <f t="shared" ca="1" si="222"/>
        <v>2</v>
      </c>
      <c r="AQ315" s="48">
        <f t="shared" ca="1" si="222"/>
        <v>3</v>
      </c>
      <c r="AR315" s="48">
        <f t="shared" ca="1" si="222"/>
        <v>3</v>
      </c>
      <c r="AS315" s="48">
        <f t="shared" ca="1" si="222"/>
        <v>2</v>
      </c>
      <c r="AT315" s="48">
        <f t="shared" ca="1" si="223"/>
        <v>2</v>
      </c>
      <c r="AU315" s="48">
        <f t="shared" ca="1" si="223"/>
        <v>2</v>
      </c>
      <c r="AV315" s="48">
        <f t="shared" ca="1" si="223"/>
        <v>2</v>
      </c>
      <c r="AW315" s="48">
        <f t="shared" ca="1" si="223"/>
        <v>2</v>
      </c>
      <c r="AX315" s="48">
        <f t="shared" ca="1" si="223"/>
        <v>3</v>
      </c>
      <c r="AY315" s="48">
        <f t="shared" ca="1" si="223"/>
        <v>3</v>
      </c>
      <c r="AZ315" s="48">
        <f t="shared" ca="1" si="223"/>
        <v>2</v>
      </c>
      <c r="BA315" s="48">
        <f t="shared" ca="1" si="223"/>
        <v>3</v>
      </c>
      <c r="BB315" s="48">
        <f t="shared" ca="1" si="223"/>
        <v>3</v>
      </c>
      <c r="BC315" s="48">
        <f t="shared" ca="1" si="223"/>
        <v>3</v>
      </c>
      <c r="BD315" s="48">
        <f t="shared" ca="1" si="224"/>
        <v>3</v>
      </c>
      <c r="BE315" s="48">
        <f t="shared" ca="1" si="224"/>
        <v>2</v>
      </c>
      <c r="BF315" s="48">
        <f t="shared" ca="1" si="224"/>
        <v>2</v>
      </c>
      <c r="BG315" s="48">
        <f t="shared" ca="1" si="224"/>
        <v>2</v>
      </c>
      <c r="BH315" s="48">
        <f t="shared" ca="1" si="224"/>
        <v>2</v>
      </c>
      <c r="BI315" s="48">
        <f t="shared" ca="1" si="224"/>
        <v>3</v>
      </c>
      <c r="BJ315" s="48">
        <f t="shared" ca="1" si="224"/>
        <v>2</v>
      </c>
      <c r="BK315" s="48">
        <f t="shared" ca="1" si="224"/>
        <v>2</v>
      </c>
      <c r="BL315" s="48">
        <f t="shared" ca="1" si="224"/>
        <v>2</v>
      </c>
      <c r="BM315" s="48">
        <f t="shared" ca="1" si="224"/>
        <v>3</v>
      </c>
      <c r="BN315" s="48">
        <f t="shared" ca="1" si="224"/>
        <v>2</v>
      </c>
      <c r="BO315" s="48">
        <f t="shared" ca="1" si="224"/>
        <v>3</v>
      </c>
    </row>
    <row r="316" spans="1:67" x14ac:dyDescent="0.25">
      <c r="A316" s="48">
        <v>315</v>
      </c>
      <c r="B316" s="48">
        <f t="shared" ca="1" si="182"/>
        <v>16</v>
      </c>
      <c r="C316" s="48">
        <f ca="1">SUM($P316:S316)</f>
        <v>10</v>
      </c>
      <c r="D316" s="48">
        <f t="shared" ca="1" si="183"/>
        <v>21</v>
      </c>
      <c r="E316" s="48">
        <f t="shared" ca="1" si="184"/>
        <v>32</v>
      </c>
      <c r="F316" s="48">
        <f t="shared" ca="1" si="185"/>
        <v>44</v>
      </c>
      <c r="G316" s="48">
        <f t="shared" ca="1" si="186"/>
        <v>53</v>
      </c>
      <c r="H316" s="48">
        <f t="shared" ca="1" si="187"/>
        <v>63</v>
      </c>
      <c r="I316" s="48">
        <f t="shared" ca="1" si="188"/>
        <v>73</v>
      </c>
      <c r="J316" s="48">
        <f t="shared" ca="1" si="189"/>
        <v>82</v>
      </c>
      <c r="K316" s="48">
        <f t="shared" ca="1" si="190"/>
        <v>92</v>
      </c>
      <c r="L316" s="48">
        <f t="shared" ca="1" si="191"/>
        <v>101</v>
      </c>
      <c r="M316" s="48">
        <f t="shared" ca="1" si="192"/>
        <v>109</v>
      </c>
      <c r="N316" s="48">
        <f t="shared" ca="1" si="193"/>
        <v>118</v>
      </c>
      <c r="O316" s="48">
        <f t="shared" ca="1" si="194"/>
        <v>127</v>
      </c>
      <c r="P316" s="48">
        <f t="shared" ca="1" si="220"/>
        <v>3</v>
      </c>
      <c r="Q316" s="48">
        <f t="shared" ca="1" si="220"/>
        <v>2</v>
      </c>
      <c r="R316" s="48">
        <f t="shared" ca="1" si="220"/>
        <v>2</v>
      </c>
      <c r="S316" s="48">
        <f t="shared" ca="1" si="220"/>
        <v>3</v>
      </c>
      <c r="T316" s="48">
        <f t="shared" ca="1" si="220"/>
        <v>3</v>
      </c>
      <c r="U316" s="48">
        <f t="shared" ca="1" si="220"/>
        <v>3</v>
      </c>
      <c r="V316" s="48">
        <f t="shared" ca="1" si="220"/>
        <v>3</v>
      </c>
      <c r="W316" s="48">
        <f t="shared" ca="1" si="220"/>
        <v>2</v>
      </c>
      <c r="X316" s="48">
        <f t="shared" ca="1" si="220"/>
        <v>3</v>
      </c>
      <c r="Y316" s="48">
        <f t="shared" ca="1" si="220"/>
        <v>3</v>
      </c>
      <c r="Z316" s="48">
        <f t="shared" ca="1" si="221"/>
        <v>3</v>
      </c>
      <c r="AA316" s="48">
        <f t="shared" ca="1" si="221"/>
        <v>2</v>
      </c>
      <c r="AB316" s="48">
        <f t="shared" ca="1" si="221"/>
        <v>3</v>
      </c>
      <c r="AC316" s="48">
        <f t="shared" ca="1" si="221"/>
        <v>3</v>
      </c>
      <c r="AD316" s="48">
        <f t="shared" ca="1" si="221"/>
        <v>3</v>
      </c>
      <c r="AE316" s="48">
        <f t="shared" ca="1" si="221"/>
        <v>3</v>
      </c>
      <c r="AF316" s="48">
        <f t="shared" ca="1" si="221"/>
        <v>2</v>
      </c>
      <c r="AG316" s="48">
        <f t="shared" ca="1" si="221"/>
        <v>2</v>
      </c>
      <c r="AH316" s="48">
        <f t="shared" ca="1" si="221"/>
        <v>2</v>
      </c>
      <c r="AI316" s="48">
        <f t="shared" ca="1" si="221"/>
        <v>3</v>
      </c>
      <c r="AJ316" s="48">
        <f t="shared" ca="1" si="222"/>
        <v>3</v>
      </c>
      <c r="AK316" s="48">
        <f t="shared" ca="1" si="222"/>
        <v>2</v>
      </c>
      <c r="AL316" s="48">
        <f t="shared" ca="1" si="222"/>
        <v>3</v>
      </c>
      <c r="AM316" s="48">
        <f t="shared" ca="1" si="222"/>
        <v>2</v>
      </c>
      <c r="AN316" s="48">
        <f t="shared" ca="1" si="222"/>
        <v>3</v>
      </c>
      <c r="AO316" s="48">
        <f t="shared" ca="1" si="222"/>
        <v>2</v>
      </c>
      <c r="AP316" s="48">
        <f t="shared" ca="1" si="222"/>
        <v>3</v>
      </c>
      <c r="AQ316" s="48">
        <f t="shared" ca="1" si="222"/>
        <v>2</v>
      </c>
      <c r="AR316" s="48">
        <f t="shared" ca="1" si="222"/>
        <v>3</v>
      </c>
      <c r="AS316" s="48">
        <f t="shared" ca="1" si="222"/>
        <v>2</v>
      </c>
      <c r="AT316" s="48">
        <f t="shared" ca="1" si="223"/>
        <v>2</v>
      </c>
      <c r="AU316" s="48">
        <f t="shared" ca="1" si="223"/>
        <v>2</v>
      </c>
      <c r="AV316" s="48">
        <f t="shared" ca="1" si="223"/>
        <v>2</v>
      </c>
      <c r="AW316" s="48">
        <f t="shared" ca="1" si="223"/>
        <v>3</v>
      </c>
      <c r="AX316" s="48">
        <f t="shared" ca="1" si="223"/>
        <v>3</v>
      </c>
      <c r="AY316" s="48">
        <f t="shared" ca="1" si="223"/>
        <v>2</v>
      </c>
      <c r="AZ316" s="48">
        <f t="shared" ca="1" si="223"/>
        <v>2</v>
      </c>
      <c r="BA316" s="48">
        <f t="shared" ca="1" si="223"/>
        <v>2</v>
      </c>
      <c r="BB316" s="48">
        <f t="shared" ca="1" si="223"/>
        <v>2</v>
      </c>
      <c r="BC316" s="48">
        <f t="shared" ca="1" si="223"/>
        <v>3</v>
      </c>
      <c r="BD316" s="48">
        <f t="shared" ca="1" si="224"/>
        <v>2</v>
      </c>
      <c r="BE316" s="48">
        <f t="shared" ca="1" si="224"/>
        <v>2</v>
      </c>
      <c r="BF316" s="48">
        <f t="shared" ca="1" si="224"/>
        <v>2</v>
      </c>
      <c r="BG316" s="48">
        <f t="shared" ca="1" si="224"/>
        <v>2</v>
      </c>
      <c r="BH316" s="48">
        <f t="shared" ca="1" si="224"/>
        <v>2</v>
      </c>
      <c r="BI316" s="48">
        <f t="shared" ca="1" si="224"/>
        <v>2</v>
      </c>
      <c r="BJ316" s="48">
        <f t="shared" ca="1" si="224"/>
        <v>3</v>
      </c>
      <c r="BK316" s="48">
        <f t="shared" ca="1" si="224"/>
        <v>2</v>
      </c>
      <c r="BL316" s="48">
        <f t="shared" ca="1" si="224"/>
        <v>2</v>
      </c>
      <c r="BM316" s="48">
        <f t="shared" ca="1" si="224"/>
        <v>2</v>
      </c>
      <c r="BN316" s="48">
        <f t="shared" ca="1" si="224"/>
        <v>3</v>
      </c>
      <c r="BO316" s="48">
        <f t="shared" ca="1" si="224"/>
        <v>2</v>
      </c>
    </row>
    <row r="317" spans="1:67" x14ac:dyDescent="0.25">
      <c r="A317" s="48">
        <v>316</v>
      </c>
      <c r="B317" s="48">
        <f t="shared" ca="1" si="182"/>
        <v>12</v>
      </c>
      <c r="C317" s="48">
        <f ca="1">SUM($P317:S317)</f>
        <v>8</v>
      </c>
      <c r="D317" s="48">
        <f t="shared" ca="1" si="183"/>
        <v>17</v>
      </c>
      <c r="E317" s="48">
        <f t="shared" ca="1" si="184"/>
        <v>25</v>
      </c>
      <c r="F317" s="48">
        <f t="shared" ca="1" si="185"/>
        <v>35</v>
      </c>
      <c r="G317" s="48">
        <f t="shared" ca="1" si="186"/>
        <v>43</v>
      </c>
      <c r="H317" s="48">
        <f t="shared" ca="1" si="187"/>
        <v>53</v>
      </c>
      <c r="I317" s="48">
        <f t="shared" ca="1" si="188"/>
        <v>64</v>
      </c>
      <c r="J317" s="48">
        <f t="shared" ca="1" si="189"/>
        <v>74</v>
      </c>
      <c r="K317" s="48">
        <f t="shared" ca="1" si="190"/>
        <v>84</v>
      </c>
      <c r="L317" s="48">
        <f t="shared" ca="1" si="191"/>
        <v>92</v>
      </c>
      <c r="M317" s="48">
        <f t="shared" ca="1" si="192"/>
        <v>100</v>
      </c>
      <c r="N317" s="48">
        <f t="shared" ca="1" si="193"/>
        <v>110</v>
      </c>
      <c r="O317" s="48">
        <f t="shared" ca="1" si="194"/>
        <v>119</v>
      </c>
      <c r="P317" s="48">
        <f t="shared" ca="1" si="220"/>
        <v>2</v>
      </c>
      <c r="Q317" s="48">
        <f t="shared" ca="1" si="220"/>
        <v>2</v>
      </c>
      <c r="R317" s="48">
        <f t="shared" ca="1" si="220"/>
        <v>2</v>
      </c>
      <c r="S317" s="48">
        <f t="shared" ca="1" si="220"/>
        <v>2</v>
      </c>
      <c r="T317" s="48">
        <f t="shared" ca="1" si="220"/>
        <v>2</v>
      </c>
      <c r="U317" s="48">
        <f t="shared" ca="1" si="220"/>
        <v>2</v>
      </c>
      <c r="V317" s="48">
        <f t="shared" ca="1" si="220"/>
        <v>2</v>
      </c>
      <c r="W317" s="48">
        <f t="shared" ca="1" si="220"/>
        <v>3</v>
      </c>
      <c r="X317" s="48">
        <f t="shared" ca="1" si="220"/>
        <v>2</v>
      </c>
      <c r="Y317" s="48">
        <f t="shared" ca="1" si="220"/>
        <v>2</v>
      </c>
      <c r="Z317" s="48">
        <f t="shared" ca="1" si="221"/>
        <v>2</v>
      </c>
      <c r="AA317" s="48">
        <f t="shared" ca="1" si="221"/>
        <v>2</v>
      </c>
      <c r="AB317" s="48">
        <f t="shared" ca="1" si="221"/>
        <v>3</v>
      </c>
      <c r="AC317" s="48">
        <f t="shared" ca="1" si="221"/>
        <v>3</v>
      </c>
      <c r="AD317" s="48">
        <f t="shared" ca="1" si="221"/>
        <v>2</v>
      </c>
      <c r="AE317" s="48">
        <f t="shared" ca="1" si="221"/>
        <v>2</v>
      </c>
      <c r="AF317" s="48">
        <f t="shared" ca="1" si="221"/>
        <v>2</v>
      </c>
      <c r="AG317" s="48">
        <f t="shared" ca="1" si="221"/>
        <v>2</v>
      </c>
      <c r="AH317" s="48">
        <f t="shared" ca="1" si="221"/>
        <v>2</v>
      </c>
      <c r="AI317" s="48">
        <f t="shared" ca="1" si="221"/>
        <v>2</v>
      </c>
      <c r="AJ317" s="48">
        <f t="shared" ca="1" si="222"/>
        <v>2</v>
      </c>
      <c r="AK317" s="48">
        <f t="shared" ca="1" si="222"/>
        <v>2</v>
      </c>
      <c r="AL317" s="48">
        <f t="shared" ca="1" si="222"/>
        <v>3</v>
      </c>
      <c r="AM317" s="48">
        <f t="shared" ca="1" si="222"/>
        <v>3</v>
      </c>
      <c r="AN317" s="48">
        <f t="shared" ca="1" si="222"/>
        <v>3</v>
      </c>
      <c r="AO317" s="48">
        <f t="shared" ca="1" si="222"/>
        <v>3</v>
      </c>
      <c r="AP317" s="48">
        <f t="shared" ca="1" si="222"/>
        <v>2</v>
      </c>
      <c r="AQ317" s="48">
        <f t="shared" ca="1" si="222"/>
        <v>3</v>
      </c>
      <c r="AR317" s="48">
        <f t="shared" ca="1" si="222"/>
        <v>3</v>
      </c>
      <c r="AS317" s="48">
        <f t="shared" ca="1" si="222"/>
        <v>2</v>
      </c>
      <c r="AT317" s="48">
        <f t="shared" ca="1" si="223"/>
        <v>3</v>
      </c>
      <c r="AU317" s="48">
        <f t="shared" ca="1" si="223"/>
        <v>2</v>
      </c>
      <c r="AV317" s="48">
        <f t="shared" ca="1" si="223"/>
        <v>2</v>
      </c>
      <c r="AW317" s="48">
        <f t="shared" ca="1" si="223"/>
        <v>3</v>
      </c>
      <c r="AX317" s="48">
        <f t="shared" ca="1" si="223"/>
        <v>2</v>
      </c>
      <c r="AY317" s="48">
        <f t="shared" ca="1" si="223"/>
        <v>3</v>
      </c>
      <c r="AZ317" s="48">
        <f t="shared" ca="1" si="223"/>
        <v>2</v>
      </c>
      <c r="BA317" s="48">
        <f t="shared" ca="1" si="223"/>
        <v>2</v>
      </c>
      <c r="BB317" s="48">
        <f t="shared" ca="1" si="223"/>
        <v>2</v>
      </c>
      <c r="BC317" s="48">
        <f t="shared" ca="1" si="223"/>
        <v>2</v>
      </c>
      <c r="BD317" s="48">
        <f t="shared" ca="1" si="224"/>
        <v>2</v>
      </c>
      <c r="BE317" s="48">
        <f t="shared" ca="1" si="224"/>
        <v>2</v>
      </c>
      <c r="BF317" s="48">
        <f t="shared" ca="1" si="224"/>
        <v>2</v>
      </c>
      <c r="BG317" s="48">
        <f t="shared" ca="1" si="224"/>
        <v>2</v>
      </c>
      <c r="BH317" s="48">
        <f t="shared" ca="1" si="224"/>
        <v>2</v>
      </c>
      <c r="BI317" s="48">
        <f t="shared" ca="1" si="224"/>
        <v>2</v>
      </c>
      <c r="BJ317" s="48">
        <f t="shared" ca="1" si="224"/>
        <v>3</v>
      </c>
      <c r="BK317" s="48">
        <f t="shared" ca="1" si="224"/>
        <v>3</v>
      </c>
      <c r="BL317" s="48">
        <f t="shared" ca="1" si="224"/>
        <v>2</v>
      </c>
      <c r="BM317" s="48">
        <f t="shared" ca="1" si="224"/>
        <v>3</v>
      </c>
      <c r="BN317" s="48">
        <f t="shared" ca="1" si="224"/>
        <v>2</v>
      </c>
      <c r="BO317" s="48">
        <f t="shared" ca="1" si="224"/>
        <v>2</v>
      </c>
    </row>
    <row r="318" spans="1:67" x14ac:dyDescent="0.25">
      <c r="A318" s="48">
        <v>317</v>
      </c>
      <c r="B318" s="48">
        <f t="shared" ca="1" si="182"/>
        <v>13</v>
      </c>
      <c r="C318" s="48">
        <f ca="1">SUM($P318:S318)</f>
        <v>9</v>
      </c>
      <c r="D318" s="48">
        <f t="shared" ca="1" si="183"/>
        <v>19</v>
      </c>
      <c r="E318" s="48">
        <f t="shared" ca="1" si="184"/>
        <v>30</v>
      </c>
      <c r="F318" s="48">
        <f t="shared" ca="1" si="185"/>
        <v>39</v>
      </c>
      <c r="G318" s="48">
        <f t="shared" ca="1" si="186"/>
        <v>48</v>
      </c>
      <c r="H318" s="48">
        <f t="shared" ca="1" si="187"/>
        <v>59</v>
      </c>
      <c r="I318" s="48">
        <f t="shared" ca="1" si="188"/>
        <v>68</v>
      </c>
      <c r="J318" s="48">
        <f t="shared" ca="1" si="189"/>
        <v>77</v>
      </c>
      <c r="K318" s="48">
        <f t="shared" ca="1" si="190"/>
        <v>87</v>
      </c>
      <c r="L318" s="48">
        <f t="shared" ca="1" si="191"/>
        <v>96</v>
      </c>
      <c r="M318" s="48">
        <f t="shared" ca="1" si="192"/>
        <v>107</v>
      </c>
      <c r="N318" s="48">
        <f t="shared" ca="1" si="193"/>
        <v>115</v>
      </c>
      <c r="O318" s="48">
        <f t="shared" ca="1" si="194"/>
        <v>126</v>
      </c>
      <c r="P318" s="48">
        <f t="shared" ca="1" si="220"/>
        <v>3</v>
      </c>
      <c r="Q318" s="48">
        <f t="shared" ca="1" si="220"/>
        <v>2</v>
      </c>
      <c r="R318" s="48">
        <f t="shared" ca="1" si="220"/>
        <v>2</v>
      </c>
      <c r="S318" s="48">
        <f t="shared" ca="1" si="220"/>
        <v>2</v>
      </c>
      <c r="T318" s="48">
        <f t="shared" ca="1" si="220"/>
        <v>2</v>
      </c>
      <c r="U318" s="48">
        <f t="shared" ca="1" si="220"/>
        <v>2</v>
      </c>
      <c r="V318" s="48">
        <f t="shared" ca="1" si="220"/>
        <v>3</v>
      </c>
      <c r="W318" s="48">
        <f t="shared" ca="1" si="220"/>
        <v>3</v>
      </c>
      <c r="X318" s="48">
        <f t="shared" ca="1" si="220"/>
        <v>3</v>
      </c>
      <c r="Y318" s="48">
        <f t="shared" ca="1" si="220"/>
        <v>2</v>
      </c>
      <c r="Z318" s="48">
        <f t="shared" ca="1" si="221"/>
        <v>3</v>
      </c>
      <c r="AA318" s="48">
        <f t="shared" ca="1" si="221"/>
        <v>3</v>
      </c>
      <c r="AB318" s="48">
        <f t="shared" ca="1" si="221"/>
        <v>2</v>
      </c>
      <c r="AC318" s="48">
        <f t="shared" ca="1" si="221"/>
        <v>3</v>
      </c>
      <c r="AD318" s="48">
        <f t="shared" ca="1" si="221"/>
        <v>2</v>
      </c>
      <c r="AE318" s="48">
        <f t="shared" ca="1" si="221"/>
        <v>2</v>
      </c>
      <c r="AF318" s="48">
        <f t="shared" ca="1" si="221"/>
        <v>2</v>
      </c>
      <c r="AG318" s="48">
        <f t="shared" ca="1" si="221"/>
        <v>2</v>
      </c>
      <c r="AH318" s="48">
        <f t="shared" ca="1" si="221"/>
        <v>3</v>
      </c>
      <c r="AI318" s="48">
        <f t="shared" ca="1" si="221"/>
        <v>2</v>
      </c>
      <c r="AJ318" s="48">
        <f t="shared" ca="1" si="222"/>
        <v>3</v>
      </c>
      <c r="AK318" s="48">
        <f t="shared" ca="1" si="222"/>
        <v>2</v>
      </c>
      <c r="AL318" s="48">
        <f t="shared" ca="1" si="222"/>
        <v>3</v>
      </c>
      <c r="AM318" s="48">
        <f t="shared" ca="1" si="222"/>
        <v>3</v>
      </c>
      <c r="AN318" s="48">
        <f t="shared" ca="1" si="222"/>
        <v>2</v>
      </c>
      <c r="AO318" s="48">
        <f t="shared" ca="1" si="222"/>
        <v>2</v>
      </c>
      <c r="AP318" s="48">
        <f t="shared" ca="1" si="222"/>
        <v>3</v>
      </c>
      <c r="AQ318" s="48">
        <f t="shared" ca="1" si="222"/>
        <v>2</v>
      </c>
      <c r="AR318" s="48">
        <f t="shared" ca="1" si="222"/>
        <v>2</v>
      </c>
      <c r="AS318" s="48">
        <f t="shared" ca="1" si="222"/>
        <v>2</v>
      </c>
      <c r="AT318" s="48">
        <f t="shared" ca="1" si="223"/>
        <v>2</v>
      </c>
      <c r="AU318" s="48">
        <f t="shared" ca="1" si="223"/>
        <v>3</v>
      </c>
      <c r="AV318" s="48">
        <f t="shared" ca="1" si="223"/>
        <v>2</v>
      </c>
      <c r="AW318" s="48">
        <f t="shared" ca="1" si="223"/>
        <v>3</v>
      </c>
      <c r="AX318" s="48">
        <f t="shared" ca="1" si="223"/>
        <v>3</v>
      </c>
      <c r="AY318" s="48">
        <f t="shared" ca="1" si="223"/>
        <v>2</v>
      </c>
      <c r="AZ318" s="48">
        <f t="shared" ca="1" si="223"/>
        <v>2</v>
      </c>
      <c r="BA318" s="48">
        <f t="shared" ca="1" si="223"/>
        <v>2</v>
      </c>
      <c r="BB318" s="48">
        <f t="shared" ca="1" si="223"/>
        <v>2</v>
      </c>
      <c r="BC318" s="48">
        <f t="shared" ca="1" si="223"/>
        <v>3</v>
      </c>
      <c r="BD318" s="48">
        <f t="shared" ca="1" si="224"/>
        <v>3</v>
      </c>
      <c r="BE318" s="48">
        <f t="shared" ca="1" si="224"/>
        <v>3</v>
      </c>
      <c r="BF318" s="48">
        <f t="shared" ca="1" si="224"/>
        <v>2</v>
      </c>
      <c r="BG318" s="48">
        <f t="shared" ca="1" si="224"/>
        <v>3</v>
      </c>
      <c r="BH318" s="48">
        <f t="shared" ca="1" si="224"/>
        <v>2</v>
      </c>
      <c r="BI318" s="48">
        <f t="shared" ca="1" si="224"/>
        <v>2</v>
      </c>
      <c r="BJ318" s="48">
        <f t="shared" ca="1" si="224"/>
        <v>2</v>
      </c>
      <c r="BK318" s="48">
        <f t="shared" ca="1" si="224"/>
        <v>2</v>
      </c>
      <c r="BL318" s="48">
        <f t="shared" ca="1" si="224"/>
        <v>3</v>
      </c>
      <c r="BM318" s="48">
        <f t="shared" ca="1" si="224"/>
        <v>3</v>
      </c>
      <c r="BN318" s="48">
        <f t="shared" ca="1" si="224"/>
        <v>3</v>
      </c>
      <c r="BO318" s="48">
        <f t="shared" ca="1" si="224"/>
        <v>2</v>
      </c>
    </row>
    <row r="319" spans="1:67" x14ac:dyDescent="0.25">
      <c r="A319" s="48">
        <v>318</v>
      </c>
      <c r="B319" s="48">
        <f t="shared" ca="1" si="182"/>
        <v>17</v>
      </c>
      <c r="C319" s="48">
        <f ca="1">SUM($P319:S319)</f>
        <v>11</v>
      </c>
      <c r="D319" s="48">
        <f t="shared" ca="1" si="183"/>
        <v>22</v>
      </c>
      <c r="E319" s="48">
        <f t="shared" ca="1" si="184"/>
        <v>30</v>
      </c>
      <c r="F319" s="48">
        <f t="shared" ca="1" si="185"/>
        <v>42</v>
      </c>
      <c r="G319" s="48">
        <f t="shared" ca="1" si="186"/>
        <v>52</v>
      </c>
      <c r="H319" s="48">
        <f t="shared" ca="1" si="187"/>
        <v>63</v>
      </c>
      <c r="I319" s="48">
        <f t="shared" ca="1" si="188"/>
        <v>73</v>
      </c>
      <c r="J319" s="48">
        <f t="shared" ca="1" si="189"/>
        <v>83</v>
      </c>
      <c r="K319" s="48">
        <f t="shared" ca="1" si="190"/>
        <v>94</v>
      </c>
      <c r="L319" s="48">
        <f t="shared" ca="1" si="191"/>
        <v>105</v>
      </c>
      <c r="M319" s="48">
        <f t="shared" ca="1" si="192"/>
        <v>115</v>
      </c>
      <c r="N319" s="48">
        <f t="shared" ca="1" si="193"/>
        <v>125</v>
      </c>
      <c r="O319" s="48">
        <f t="shared" ca="1" si="194"/>
        <v>134</v>
      </c>
      <c r="P319" s="48">
        <f t="shared" ca="1" si="220"/>
        <v>3</v>
      </c>
      <c r="Q319" s="48">
        <f t="shared" ca="1" si="220"/>
        <v>3</v>
      </c>
      <c r="R319" s="48">
        <f t="shared" ca="1" si="220"/>
        <v>2</v>
      </c>
      <c r="S319" s="48">
        <f t="shared" ca="1" si="220"/>
        <v>3</v>
      </c>
      <c r="T319" s="48">
        <f t="shared" ca="1" si="220"/>
        <v>3</v>
      </c>
      <c r="U319" s="48">
        <f t="shared" ca="1" si="220"/>
        <v>3</v>
      </c>
      <c r="V319" s="48">
        <f t="shared" ca="1" si="220"/>
        <v>2</v>
      </c>
      <c r="W319" s="48">
        <f t="shared" ca="1" si="220"/>
        <v>3</v>
      </c>
      <c r="X319" s="48">
        <f t="shared" ca="1" si="220"/>
        <v>2</v>
      </c>
      <c r="Y319" s="48">
        <f t="shared" ca="1" si="220"/>
        <v>2</v>
      </c>
      <c r="Z319" s="48">
        <f t="shared" ca="1" si="221"/>
        <v>2</v>
      </c>
      <c r="AA319" s="48">
        <f t="shared" ca="1" si="221"/>
        <v>2</v>
      </c>
      <c r="AB319" s="48">
        <f t="shared" ca="1" si="221"/>
        <v>3</v>
      </c>
      <c r="AC319" s="48">
        <f t="shared" ca="1" si="221"/>
        <v>3</v>
      </c>
      <c r="AD319" s="48">
        <f t="shared" ca="1" si="221"/>
        <v>3</v>
      </c>
      <c r="AE319" s="48">
        <f t="shared" ca="1" si="221"/>
        <v>3</v>
      </c>
      <c r="AF319" s="48">
        <f t="shared" ca="1" si="221"/>
        <v>3</v>
      </c>
      <c r="AG319" s="48">
        <f t="shared" ca="1" si="221"/>
        <v>2</v>
      </c>
      <c r="AH319" s="48">
        <f t="shared" ca="1" si="221"/>
        <v>2</v>
      </c>
      <c r="AI319" s="48">
        <f t="shared" ca="1" si="221"/>
        <v>3</v>
      </c>
      <c r="AJ319" s="48">
        <f t="shared" ca="1" si="222"/>
        <v>3</v>
      </c>
      <c r="AK319" s="48">
        <f t="shared" ca="1" si="222"/>
        <v>3</v>
      </c>
      <c r="AL319" s="48">
        <f t="shared" ca="1" si="222"/>
        <v>3</v>
      </c>
      <c r="AM319" s="48">
        <f t="shared" ca="1" si="222"/>
        <v>2</v>
      </c>
      <c r="AN319" s="48">
        <f t="shared" ca="1" si="222"/>
        <v>2</v>
      </c>
      <c r="AO319" s="48">
        <f t="shared" ca="1" si="222"/>
        <v>3</v>
      </c>
      <c r="AP319" s="48">
        <f t="shared" ca="1" si="222"/>
        <v>2</v>
      </c>
      <c r="AQ319" s="48">
        <f t="shared" ca="1" si="222"/>
        <v>3</v>
      </c>
      <c r="AR319" s="48">
        <f t="shared" ca="1" si="222"/>
        <v>2</v>
      </c>
      <c r="AS319" s="48">
        <f t="shared" ca="1" si="222"/>
        <v>3</v>
      </c>
      <c r="AT319" s="48">
        <f t="shared" ca="1" si="223"/>
        <v>3</v>
      </c>
      <c r="AU319" s="48">
        <f t="shared" ca="1" si="223"/>
        <v>2</v>
      </c>
      <c r="AV319" s="48">
        <f t="shared" ca="1" si="223"/>
        <v>3</v>
      </c>
      <c r="AW319" s="48">
        <f t="shared" ca="1" si="223"/>
        <v>3</v>
      </c>
      <c r="AX319" s="48">
        <f t="shared" ca="1" si="223"/>
        <v>3</v>
      </c>
      <c r="AY319" s="48">
        <f t="shared" ca="1" si="223"/>
        <v>2</v>
      </c>
      <c r="AZ319" s="48">
        <f t="shared" ca="1" si="223"/>
        <v>2</v>
      </c>
      <c r="BA319" s="48">
        <f t="shared" ca="1" si="223"/>
        <v>3</v>
      </c>
      <c r="BB319" s="48">
        <f t="shared" ca="1" si="223"/>
        <v>3</v>
      </c>
      <c r="BC319" s="48">
        <f t="shared" ca="1" si="223"/>
        <v>3</v>
      </c>
      <c r="BD319" s="48">
        <f t="shared" ca="1" si="224"/>
        <v>2</v>
      </c>
      <c r="BE319" s="48">
        <f t="shared" ca="1" si="224"/>
        <v>3</v>
      </c>
      <c r="BF319" s="48">
        <f t="shared" ca="1" si="224"/>
        <v>3</v>
      </c>
      <c r="BG319" s="48">
        <f t="shared" ca="1" si="224"/>
        <v>2</v>
      </c>
      <c r="BH319" s="48">
        <f t="shared" ca="1" si="224"/>
        <v>3</v>
      </c>
      <c r="BI319" s="48">
        <f t="shared" ca="1" si="224"/>
        <v>3</v>
      </c>
      <c r="BJ319" s="48">
        <f t="shared" ca="1" si="224"/>
        <v>2</v>
      </c>
      <c r="BK319" s="48">
        <f t="shared" ca="1" si="224"/>
        <v>2</v>
      </c>
      <c r="BL319" s="48">
        <f t="shared" ca="1" si="224"/>
        <v>2</v>
      </c>
      <c r="BM319" s="48">
        <f t="shared" ca="1" si="224"/>
        <v>2</v>
      </c>
      <c r="BN319" s="48">
        <f t="shared" ca="1" si="224"/>
        <v>2</v>
      </c>
      <c r="BO319" s="48">
        <f t="shared" ca="1" si="224"/>
        <v>3</v>
      </c>
    </row>
    <row r="320" spans="1:67" x14ac:dyDescent="0.25">
      <c r="A320" s="48">
        <v>319</v>
      </c>
      <c r="B320" s="48">
        <f t="shared" ca="1" si="182"/>
        <v>16</v>
      </c>
      <c r="C320" s="48">
        <f ca="1">SUM($P320:S320)</f>
        <v>10</v>
      </c>
      <c r="D320" s="48">
        <f t="shared" ca="1" si="183"/>
        <v>20</v>
      </c>
      <c r="E320" s="48">
        <f t="shared" ca="1" si="184"/>
        <v>31</v>
      </c>
      <c r="F320" s="48">
        <f t="shared" ca="1" si="185"/>
        <v>42</v>
      </c>
      <c r="G320" s="48">
        <f t="shared" ca="1" si="186"/>
        <v>53</v>
      </c>
      <c r="H320" s="48">
        <f t="shared" ca="1" si="187"/>
        <v>63</v>
      </c>
      <c r="I320" s="48">
        <f t="shared" ca="1" si="188"/>
        <v>74</v>
      </c>
      <c r="J320" s="48">
        <f t="shared" ca="1" si="189"/>
        <v>84</v>
      </c>
      <c r="K320" s="48">
        <f t="shared" ca="1" si="190"/>
        <v>95</v>
      </c>
      <c r="L320" s="48">
        <f t="shared" ca="1" si="191"/>
        <v>104</v>
      </c>
      <c r="M320" s="48">
        <f t="shared" ca="1" si="192"/>
        <v>115</v>
      </c>
      <c r="N320" s="48">
        <f t="shared" ca="1" si="193"/>
        <v>125</v>
      </c>
      <c r="O320" s="48">
        <f t="shared" ca="1" si="194"/>
        <v>134</v>
      </c>
      <c r="P320" s="48">
        <f t="shared" ca="1" si="220"/>
        <v>2</v>
      </c>
      <c r="Q320" s="48">
        <f t="shared" ca="1" si="220"/>
        <v>2</v>
      </c>
      <c r="R320" s="48">
        <f t="shared" ca="1" si="220"/>
        <v>3</v>
      </c>
      <c r="S320" s="48">
        <f t="shared" ca="1" si="220"/>
        <v>3</v>
      </c>
      <c r="T320" s="48">
        <f t="shared" ca="1" si="220"/>
        <v>3</v>
      </c>
      <c r="U320" s="48">
        <f t="shared" ca="1" si="220"/>
        <v>3</v>
      </c>
      <c r="V320" s="48">
        <f t="shared" ca="1" si="220"/>
        <v>2</v>
      </c>
      <c r="W320" s="48">
        <f t="shared" ca="1" si="220"/>
        <v>2</v>
      </c>
      <c r="X320" s="48">
        <f t="shared" ca="1" si="220"/>
        <v>2</v>
      </c>
      <c r="Y320" s="48">
        <f t="shared" ca="1" si="220"/>
        <v>3</v>
      </c>
      <c r="Z320" s="48">
        <f t="shared" ca="1" si="221"/>
        <v>3</v>
      </c>
      <c r="AA320" s="48">
        <f t="shared" ca="1" si="221"/>
        <v>3</v>
      </c>
      <c r="AB320" s="48">
        <f t="shared" ca="1" si="221"/>
        <v>3</v>
      </c>
      <c r="AC320" s="48">
        <f t="shared" ca="1" si="221"/>
        <v>3</v>
      </c>
      <c r="AD320" s="48">
        <f t="shared" ca="1" si="221"/>
        <v>3</v>
      </c>
      <c r="AE320" s="48">
        <f t="shared" ca="1" si="221"/>
        <v>2</v>
      </c>
      <c r="AF320" s="48">
        <f t="shared" ca="1" si="221"/>
        <v>2</v>
      </c>
      <c r="AG320" s="48">
        <f t="shared" ca="1" si="221"/>
        <v>3</v>
      </c>
      <c r="AH320" s="48">
        <f t="shared" ca="1" si="221"/>
        <v>3</v>
      </c>
      <c r="AI320" s="48">
        <f t="shared" ca="1" si="221"/>
        <v>3</v>
      </c>
      <c r="AJ320" s="48">
        <f t="shared" ca="1" si="222"/>
        <v>3</v>
      </c>
      <c r="AK320" s="48">
        <f t="shared" ca="1" si="222"/>
        <v>3</v>
      </c>
      <c r="AL320" s="48">
        <f t="shared" ca="1" si="222"/>
        <v>2</v>
      </c>
      <c r="AM320" s="48">
        <f t="shared" ca="1" si="222"/>
        <v>2</v>
      </c>
      <c r="AN320" s="48">
        <f t="shared" ca="1" si="222"/>
        <v>3</v>
      </c>
      <c r="AO320" s="48">
        <f t="shared" ca="1" si="222"/>
        <v>3</v>
      </c>
      <c r="AP320" s="48">
        <f t="shared" ca="1" si="222"/>
        <v>2</v>
      </c>
      <c r="AQ320" s="48">
        <f t="shared" ca="1" si="222"/>
        <v>3</v>
      </c>
      <c r="AR320" s="48">
        <f t="shared" ca="1" si="222"/>
        <v>3</v>
      </c>
      <c r="AS320" s="48">
        <f t="shared" ca="1" si="222"/>
        <v>3</v>
      </c>
      <c r="AT320" s="48">
        <f t="shared" ca="1" si="223"/>
        <v>2</v>
      </c>
      <c r="AU320" s="48">
        <f t="shared" ca="1" si="223"/>
        <v>2</v>
      </c>
      <c r="AV320" s="48">
        <f t="shared" ca="1" si="223"/>
        <v>3</v>
      </c>
      <c r="AW320" s="48">
        <f t="shared" ca="1" si="223"/>
        <v>3</v>
      </c>
      <c r="AX320" s="48">
        <f t="shared" ca="1" si="223"/>
        <v>3</v>
      </c>
      <c r="AY320" s="48">
        <f t="shared" ca="1" si="223"/>
        <v>2</v>
      </c>
      <c r="AZ320" s="48">
        <f t="shared" ca="1" si="223"/>
        <v>2</v>
      </c>
      <c r="BA320" s="48">
        <f t="shared" ca="1" si="223"/>
        <v>2</v>
      </c>
      <c r="BB320" s="48">
        <f t="shared" ca="1" si="223"/>
        <v>2</v>
      </c>
      <c r="BC320" s="48">
        <f t="shared" ca="1" si="223"/>
        <v>3</v>
      </c>
      <c r="BD320" s="48">
        <f t="shared" ca="1" si="224"/>
        <v>3</v>
      </c>
      <c r="BE320" s="48">
        <f t="shared" ca="1" si="224"/>
        <v>2</v>
      </c>
      <c r="BF320" s="48">
        <f t="shared" ca="1" si="224"/>
        <v>3</v>
      </c>
      <c r="BG320" s="48">
        <f t="shared" ca="1" si="224"/>
        <v>3</v>
      </c>
      <c r="BH320" s="48">
        <f t="shared" ca="1" si="224"/>
        <v>3</v>
      </c>
      <c r="BI320" s="48">
        <f t="shared" ca="1" si="224"/>
        <v>3</v>
      </c>
      <c r="BJ320" s="48">
        <f t="shared" ca="1" si="224"/>
        <v>2</v>
      </c>
      <c r="BK320" s="48">
        <f t="shared" ca="1" si="224"/>
        <v>2</v>
      </c>
      <c r="BL320" s="48">
        <f t="shared" ca="1" si="224"/>
        <v>3</v>
      </c>
      <c r="BM320" s="48">
        <f t="shared" ca="1" si="224"/>
        <v>2</v>
      </c>
      <c r="BN320" s="48">
        <f t="shared" ca="1" si="224"/>
        <v>2</v>
      </c>
      <c r="BO320" s="48">
        <f t="shared" ca="1" si="224"/>
        <v>2</v>
      </c>
    </row>
    <row r="321" spans="1:67" x14ac:dyDescent="0.25">
      <c r="A321" s="48">
        <v>320</v>
      </c>
      <c r="B321" s="48">
        <f t="shared" ca="1" si="182"/>
        <v>13</v>
      </c>
      <c r="C321" s="48">
        <f ca="1">SUM($P321:S321)</f>
        <v>8</v>
      </c>
      <c r="D321" s="48">
        <f t="shared" ca="1" si="183"/>
        <v>18</v>
      </c>
      <c r="E321" s="48">
        <f t="shared" ca="1" si="184"/>
        <v>27</v>
      </c>
      <c r="F321" s="48">
        <f t="shared" ca="1" si="185"/>
        <v>37</v>
      </c>
      <c r="G321" s="48">
        <f t="shared" ca="1" si="186"/>
        <v>47</v>
      </c>
      <c r="H321" s="48">
        <f t="shared" ca="1" si="187"/>
        <v>57</v>
      </c>
      <c r="I321" s="48">
        <f t="shared" ca="1" si="188"/>
        <v>67</v>
      </c>
      <c r="J321" s="48">
        <f t="shared" ca="1" si="189"/>
        <v>77</v>
      </c>
      <c r="K321" s="48">
        <f t="shared" ca="1" si="190"/>
        <v>87</v>
      </c>
      <c r="L321" s="48">
        <f t="shared" ca="1" si="191"/>
        <v>97</v>
      </c>
      <c r="M321" s="48">
        <f t="shared" ca="1" si="192"/>
        <v>109</v>
      </c>
      <c r="N321" s="48">
        <f t="shared" ca="1" si="193"/>
        <v>118</v>
      </c>
      <c r="O321" s="48">
        <f t="shared" ca="1" si="194"/>
        <v>129</v>
      </c>
      <c r="P321" s="48">
        <f t="shared" ca="1" si="220"/>
        <v>2</v>
      </c>
      <c r="Q321" s="48">
        <f t="shared" ca="1" si="220"/>
        <v>2</v>
      </c>
      <c r="R321" s="48">
        <f t="shared" ca="1" si="220"/>
        <v>2</v>
      </c>
      <c r="S321" s="48">
        <f t="shared" ca="1" si="220"/>
        <v>2</v>
      </c>
      <c r="T321" s="48">
        <f t="shared" ca="1" si="220"/>
        <v>3</v>
      </c>
      <c r="U321" s="48">
        <f t="shared" ca="1" si="220"/>
        <v>2</v>
      </c>
      <c r="V321" s="48">
        <f t="shared" ca="1" si="220"/>
        <v>2</v>
      </c>
      <c r="W321" s="48">
        <f t="shared" ca="1" si="220"/>
        <v>3</v>
      </c>
      <c r="X321" s="48">
        <f t="shared" ca="1" si="220"/>
        <v>3</v>
      </c>
      <c r="Y321" s="48">
        <f t="shared" ca="1" si="220"/>
        <v>2</v>
      </c>
      <c r="Z321" s="48">
        <f t="shared" ca="1" si="221"/>
        <v>2</v>
      </c>
      <c r="AA321" s="48">
        <f t="shared" ca="1" si="221"/>
        <v>2</v>
      </c>
      <c r="AB321" s="48">
        <f t="shared" ca="1" si="221"/>
        <v>2</v>
      </c>
      <c r="AC321" s="48">
        <f t="shared" ca="1" si="221"/>
        <v>3</v>
      </c>
      <c r="AD321" s="48">
        <f t="shared" ca="1" si="221"/>
        <v>2</v>
      </c>
      <c r="AE321" s="48">
        <f t="shared" ca="1" si="221"/>
        <v>3</v>
      </c>
      <c r="AF321" s="48">
        <f t="shared" ca="1" si="221"/>
        <v>2</v>
      </c>
      <c r="AG321" s="48">
        <f t="shared" ca="1" si="221"/>
        <v>2</v>
      </c>
      <c r="AH321" s="48">
        <f t="shared" ca="1" si="221"/>
        <v>3</v>
      </c>
      <c r="AI321" s="48">
        <f t="shared" ca="1" si="221"/>
        <v>3</v>
      </c>
      <c r="AJ321" s="48">
        <f t="shared" ca="1" si="222"/>
        <v>3</v>
      </c>
      <c r="AK321" s="48">
        <f t="shared" ca="1" si="222"/>
        <v>2</v>
      </c>
      <c r="AL321" s="48">
        <f t="shared" ca="1" si="222"/>
        <v>3</v>
      </c>
      <c r="AM321" s="48">
        <f t="shared" ca="1" si="222"/>
        <v>2</v>
      </c>
      <c r="AN321" s="48">
        <f t="shared" ca="1" si="222"/>
        <v>2</v>
      </c>
      <c r="AO321" s="48">
        <f t="shared" ca="1" si="222"/>
        <v>3</v>
      </c>
      <c r="AP321" s="48">
        <f t="shared" ca="1" si="222"/>
        <v>2</v>
      </c>
      <c r="AQ321" s="48">
        <f t="shared" ca="1" si="222"/>
        <v>3</v>
      </c>
      <c r="AR321" s="48">
        <f t="shared" ca="1" si="222"/>
        <v>3</v>
      </c>
      <c r="AS321" s="48">
        <f t="shared" ca="1" si="222"/>
        <v>2</v>
      </c>
      <c r="AT321" s="48">
        <f t="shared" ca="1" si="223"/>
        <v>2</v>
      </c>
      <c r="AU321" s="48">
        <f t="shared" ca="1" si="223"/>
        <v>3</v>
      </c>
      <c r="AV321" s="48">
        <f t="shared" ca="1" si="223"/>
        <v>3</v>
      </c>
      <c r="AW321" s="48">
        <f t="shared" ca="1" si="223"/>
        <v>3</v>
      </c>
      <c r="AX321" s="48">
        <f t="shared" ca="1" si="223"/>
        <v>2</v>
      </c>
      <c r="AY321" s="48">
        <f t="shared" ca="1" si="223"/>
        <v>2</v>
      </c>
      <c r="AZ321" s="48">
        <f t="shared" ca="1" si="223"/>
        <v>2</v>
      </c>
      <c r="BA321" s="48">
        <f t="shared" ca="1" si="223"/>
        <v>2</v>
      </c>
      <c r="BB321" s="48">
        <f t="shared" ca="1" si="223"/>
        <v>3</v>
      </c>
      <c r="BC321" s="48">
        <f t="shared" ca="1" si="223"/>
        <v>3</v>
      </c>
      <c r="BD321" s="48">
        <f t="shared" ca="1" si="224"/>
        <v>3</v>
      </c>
      <c r="BE321" s="48">
        <f t="shared" ca="1" si="224"/>
        <v>3</v>
      </c>
      <c r="BF321" s="48">
        <f t="shared" ca="1" si="224"/>
        <v>3</v>
      </c>
      <c r="BG321" s="48">
        <f t="shared" ca="1" si="224"/>
        <v>3</v>
      </c>
      <c r="BH321" s="48">
        <f t="shared" ca="1" si="224"/>
        <v>2</v>
      </c>
      <c r="BI321" s="48">
        <f t="shared" ca="1" si="224"/>
        <v>3</v>
      </c>
      <c r="BJ321" s="48">
        <f t="shared" ca="1" si="224"/>
        <v>2</v>
      </c>
      <c r="BK321" s="48">
        <f t="shared" ca="1" si="224"/>
        <v>2</v>
      </c>
      <c r="BL321" s="48">
        <f t="shared" ca="1" si="224"/>
        <v>3</v>
      </c>
      <c r="BM321" s="48">
        <f t="shared" ca="1" si="224"/>
        <v>3</v>
      </c>
      <c r="BN321" s="48">
        <f t="shared" ca="1" si="224"/>
        <v>2</v>
      </c>
      <c r="BO321" s="48">
        <f t="shared" ca="1" si="224"/>
        <v>3</v>
      </c>
    </row>
    <row r="322" spans="1:67" x14ac:dyDescent="0.25">
      <c r="A322" s="48">
        <v>321</v>
      </c>
      <c r="B322" s="48">
        <f t="shared" ref="B322:B385" ca="1" si="225">SUMIF(P$1:BO$1,"&lt;=" &amp; WeeksToForecast,P322:BO322)</f>
        <v>15</v>
      </c>
      <c r="C322" s="48">
        <f ca="1">SUM($P322:S322)</f>
        <v>10</v>
      </c>
      <c r="D322" s="48">
        <f t="shared" ca="1" si="183"/>
        <v>20</v>
      </c>
      <c r="E322" s="48">
        <f t="shared" ca="1" si="184"/>
        <v>31</v>
      </c>
      <c r="F322" s="48">
        <f t="shared" ca="1" si="185"/>
        <v>41</v>
      </c>
      <c r="G322" s="48">
        <f t="shared" ca="1" si="186"/>
        <v>51</v>
      </c>
      <c r="H322" s="48">
        <f t="shared" ca="1" si="187"/>
        <v>61</v>
      </c>
      <c r="I322" s="48">
        <f t="shared" ca="1" si="188"/>
        <v>70</v>
      </c>
      <c r="J322" s="48">
        <f t="shared" ca="1" si="189"/>
        <v>82</v>
      </c>
      <c r="K322" s="48">
        <f t="shared" ca="1" si="190"/>
        <v>93</v>
      </c>
      <c r="L322" s="48">
        <f t="shared" ca="1" si="191"/>
        <v>103</v>
      </c>
      <c r="M322" s="48">
        <f t="shared" ca="1" si="192"/>
        <v>113</v>
      </c>
      <c r="N322" s="48">
        <f t="shared" ca="1" si="193"/>
        <v>124</v>
      </c>
      <c r="O322" s="48">
        <f t="shared" ca="1" si="194"/>
        <v>134</v>
      </c>
      <c r="P322" s="48">
        <f t="shared" ref="P322:Y331" ca="1" si="226">MAX(1,IF(SamplesOrEstimateFlag = "Data", INDEX(Samples,RANDBETWEEN(1, TotalCount), 0), RANDBETWEEN(ThroughputLowEstimate,ThroughputHighEstimate)) / RANDBETWEEN(StorySplitRateLowEstimate,StorySplitRateHighEstimate))</f>
        <v>2</v>
      </c>
      <c r="Q322" s="48">
        <f t="shared" ca="1" si="226"/>
        <v>3</v>
      </c>
      <c r="R322" s="48">
        <f t="shared" ca="1" si="226"/>
        <v>3</v>
      </c>
      <c r="S322" s="48">
        <f t="shared" ca="1" si="226"/>
        <v>2</v>
      </c>
      <c r="T322" s="48">
        <f t="shared" ca="1" si="226"/>
        <v>2</v>
      </c>
      <c r="U322" s="48">
        <f t="shared" ca="1" si="226"/>
        <v>3</v>
      </c>
      <c r="V322" s="48">
        <f t="shared" ca="1" si="226"/>
        <v>3</v>
      </c>
      <c r="W322" s="48">
        <f t="shared" ca="1" si="226"/>
        <v>2</v>
      </c>
      <c r="X322" s="48">
        <f t="shared" ca="1" si="226"/>
        <v>3</v>
      </c>
      <c r="Y322" s="48">
        <f t="shared" ca="1" si="226"/>
        <v>3</v>
      </c>
      <c r="Z322" s="48">
        <f t="shared" ref="Z322:AI331" ca="1" si="227">MAX(1,IF(SamplesOrEstimateFlag = "Data", INDEX(Samples,RANDBETWEEN(1, TotalCount), 0), RANDBETWEEN(ThroughputLowEstimate,ThroughputHighEstimate)) / RANDBETWEEN(StorySplitRateLowEstimate,StorySplitRateHighEstimate))</f>
        <v>3</v>
      </c>
      <c r="AA322" s="48">
        <f t="shared" ca="1" si="227"/>
        <v>2</v>
      </c>
      <c r="AB322" s="48">
        <f t="shared" ca="1" si="227"/>
        <v>2</v>
      </c>
      <c r="AC322" s="48">
        <f t="shared" ca="1" si="227"/>
        <v>2</v>
      </c>
      <c r="AD322" s="48">
        <f t="shared" ca="1" si="227"/>
        <v>3</v>
      </c>
      <c r="AE322" s="48">
        <f t="shared" ca="1" si="227"/>
        <v>3</v>
      </c>
      <c r="AF322" s="48">
        <f t="shared" ca="1" si="227"/>
        <v>3</v>
      </c>
      <c r="AG322" s="48">
        <f t="shared" ca="1" si="227"/>
        <v>2</v>
      </c>
      <c r="AH322" s="48">
        <f t="shared" ca="1" si="227"/>
        <v>2</v>
      </c>
      <c r="AI322" s="48">
        <f t="shared" ca="1" si="227"/>
        <v>3</v>
      </c>
      <c r="AJ322" s="48">
        <f t="shared" ref="AJ322:AS331" ca="1" si="228">MAX(1,IF(SamplesOrEstimateFlag = "Data", INDEX(Samples,RANDBETWEEN(1, TotalCount), 0), RANDBETWEEN(ThroughputLowEstimate,ThroughputHighEstimate)) / RANDBETWEEN(StorySplitRateLowEstimate,StorySplitRateHighEstimate))</f>
        <v>3</v>
      </c>
      <c r="AK322" s="48">
        <f t="shared" ca="1" si="228"/>
        <v>2</v>
      </c>
      <c r="AL322" s="48">
        <f t="shared" ca="1" si="228"/>
        <v>2</v>
      </c>
      <c r="AM322" s="48">
        <f t="shared" ca="1" si="228"/>
        <v>3</v>
      </c>
      <c r="AN322" s="48">
        <f t="shared" ca="1" si="228"/>
        <v>3</v>
      </c>
      <c r="AO322" s="48">
        <f t="shared" ca="1" si="228"/>
        <v>2</v>
      </c>
      <c r="AP322" s="48">
        <f t="shared" ca="1" si="228"/>
        <v>2</v>
      </c>
      <c r="AQ322" s="48">
        <f t="shared" ca="1" si="228"/>
        <v>2</v>
      </c>
      <c r="AR322" s="48">
        <f t="shared" ca="1" si="228"/>
        <v>3</v>
      </c>
      <c r="AS322" s="48">
        <f t="shared" ca="1" si="228"/>
        <v>3</v>
      </c>
      <c r="AT322" s="48">
        <f t="shared" ref="AT322:BC331" ca="1" si="229">MAX(1,IF(SamplesOrEstimateFlag = "Data", INDEX(Samples,RANDBETWEEN(1, TotalCount), 0), RANDBETWEEN(ThroughputLowEstimate,ThroughputHighEstimate)) / RANDBETWEEN(StorySplitRateLowEstimate,StorySplitRateHighEstimate))</f>
        <v>3</v>
      </c>
      <c r="AU322" s="48">
        <f t="shared" ca="1" si="229"/>
        <v>3</v>
      </c>
      <c r="AV322" s="48">
        <f t="shared" ca="1" si="229"/>
        <v>3</v>
      </c>
      <c r="AW322" s="48">
        <f t="shared" ca="1" si="229"/>
        <v>3</v>
      </c>
      <c r="AX322" s="48">
        <f t="shared" ca="1" si="229"/>
        <v>2</v>
      </c>
      <c r="AY322" s="48">
        <f t="shared" ca="1" si="229"/>
        <v>3</v>
      </c>
      <c r="AZ322" s="48">
        <f t="shared" ca="1" si="229"/>
        <v>3</v>
      </c>
      <c r="BA322" s="48">
        <f t="shared" ca="1" si="229"/>
        <v>2</v>
      </c>
      <c r="BB322" s="48">
        <f t="shared" ca="1" si="229"/>
        <v>2</v>
      </c>
      <c r="BC322" s="48">
        <f t="shared" ca="1" si="229"/>
        <v>3</v>
      </c>
      <c r="BD322" s="48">
        <f t="shared" ref="BD322:BO331" ca="1" si="230">MAX(1,IF(SamplesOrEstimateFlag = "Data", INDEX(Samples,RANDBETWEEN(1, TotalCount), 0), RANDBETWEEN(ThroughputLowEstimate,ThroughputHighEstimate)) / RANDBETWEEN(StorySplitRateLowEstimate,StorySplitRateHighEstimate))</f>
        <v>3</v>
      </c>
      <c r="BE322" s="48">
        <f t="shared" ca="1" si="230"/>
        <v>3</v>
      </c>
      <c r="BF322" s="48">
        <f t="shared" ca="1" si="230"/>
        <v>2</v>
      </c>
      <c r="BG322" s="48">
        <f t="shared" ca="1" si="230"/>
        <v>2</v>
      </c>
      <c r="BH322" s="48">
        <f t="shared" ca="1" si="230"/>
        <v>2</v>
      </c>
      <c r="BI322" s="48">
        <f t="shared" ca="1" si="230"/>
        <v>3</v>
      </c>
      <c r="BJ322" s="48">
        <f t="shared" ca="1" si="230"/>
        <v>3</v>
      </c>
      <c r="BK322" s="48">
        <f t="shared" ca="1" si="230"/>
        <v>3</v>
      </c>
      <c r="BL322" s="48">
        <f t="shared" ca="1" si="230"/>
        <v>3</v>
      </c>
      <c r="BM322" s="48">
        <f t="shared" ca="1" si="230"/>
        <v>2</v>
      </c>
      <c r="BN322" s="48">
        <f t="shared" ca="1" si="230"/>
        <v>2</v>
      </c>
      <c r="BO322" s="48">
        <f t="shared" ca="1" si="230"/>
        <v>3</v>
      </c>
    </row>
    <row r="323" spans="1:67" x14ac:dyDescent="0.25">
      <c r="A323" s="48">
        <v>322</v>
      </c>
      <c r="B323" s="48">
        <f t="shared" ca="1" si="225"/>
        <v>16</v>
      </c>
      <c r="C323" s="48">
        <f ca="1">SUM($P323:S323)</f>
        <v>10</v>
      </c>
      <c r="D323" s="48">
        <f t="shared" ref="D323:D386" ca="1" si="231">SUM(P323:W323)</f>
        <v>21</v>
      </c>
      <c r="E323" s="48">
        <f t="shared" ref="E323:E386" ca="1" si="232">SUM(P323:AA323)</f>
        <v>31</v>
      </c>
      <c r="F323" s="48">
        <f t="shared" ref="F323:F386" ca="1" si="233">SUM(P323:AE323)</f>
        <v>40</v>
      </c>
      <c r="G323" s="48">
        <f t="shared" ref="G323:G386" ca="1" si="234">SUM(P323:AI323)</f>
        <v>49</v>
      </c>
      <c r="H323" s="48">
        <f t="shared" ref="H323:H386" ca="1" si="235">SUM(P323:AM323)</f>
        <v>60</v>
      </c>
      <c r="I323" s="48">
        <f t="shared" ref="I323:I386" ca="1" si="236">SUM(P323:AQ323)</f>
        <v>70</v>
      </c>
      <c r="J323" s="48">
        <f t="shared" ref="J323:J386" ca="1" si="237">SUM(P323:AU323)</f>
        <v>81</v>
      </c>
      <c r="K323" s="48">
        <f t="shared" ref="K323:K386" ca="1" si="238">SUM(P323:AY323)</f>
        <v>93</v>
      </c>
      <c r="L323" s="48">
        <f t="shared" ref="L323:L386" ca="1" si="239">SUM(P323:BC323)</f>
        <v>103</v>
      </c>
      <c r="M323" s="48">
        <f t="shared" ref="M323:M386" ca="1" si="240">SUM(P323:BG323)</f>
        <v>114</v>
      </c>
      <c r="N323" s="48">
        <f t="shared" ref="N323:N386" ca="1" si="241">SUM(P323:BK323)</f>
        <v>124</v>
      </c>
      <c r="O323" s="48">
        <f t="shared" ref="O323:O386" ca="1" si="242">SUM(P323:BO323)</f>
        <v>135</v>
      </c>
      <c r="P323" s="48">
        <f t="shared" ca="1" si="226"/>
        <v>3</v>
      </c>
      <c r="Q323" s="48">
        <f t="shared" ca="1" si="226"/>
        <v>2</v>
      </c>
      <c r="R323" s="48">
        <f t="shared" ca="1" si="226"/>
        <v>3</v>
      </c>
      <c r="S323" s="48">
        <f t="shared" ca="1" si="226"/>
        <v>2</v>
      </c>
      <c r="T323" s="48">
        <f t="shared" ca="1" si="226"/>
        <v>3</v>
      </c>
      <c r="U323" s="48">
        <f t="shared" ca="1" si="226"/>
        <v>3</v>
      </c>
      <c r="V323" s="48">
        <f t="shared" ca="1" si="226"/>
        <v>3</v>
      </c>
      <c r="W323" s="48">
        <f t="shared" ca="1" si="226"/>
        <v>2</v>
      </c>
      <c r="X323" s="48">
        <f t="shared" ca="1" si="226"/>
        <v>2</v>
      </c>
      <c r="Y323" s="48">
        <f t="shared" ca="1" si="226"/>
        <v>2</v>
      </c>
      <c r="Z323" s="48">
        <f t="shared" ca="1" si="227"/>
        <v>3</v>
      </c>
      <c r="AA323" s="48">
        <f t="shared" ca="1" si="227"/>
        <v>3</v>
      </c>
      <c r="AB323" s="48">
        <f t="shared" ca="1" si="227"/>
        <v>2</v>
      </c>
      <c r="AC323" s="48">
        <f t="shared" ca="1" si="227"/>
        <v>2</v>
      </c>
      <c r="AD323" s="48">
        <f t="shared" ca="1" si="227"/>
        <v>2</v>
      </c>
      <c r="AE323" s="48">
        <f t="shared" ca="1" si="227"/>
        <v>3</v>
      </c>
      <c r="AF323" s="48">
        <f t="shared" ca="1" si="227"/>
        <v>2</v>
      </c>
      <c r="AG323" s="48">
        <f t="shared" ca="1" si="227"/>
        <v>2</v>
      </c>
      <c r="AH323" s="48">
        <f t="shared" ca="1" si="227"/>
        <v>3</v>
      </c>
      <c r="AI323" s="48">
        <f t="shared" ca="1" si="227"/>
        <v>2</v>
      </c>
      <c r="AJ323" s="48">
        <f t="shared" ca="1" si="228"/>
        <v>3</v>
      </c>
      <c r="AK323" s="48">
        <f t="shared" ca="1" si="228"/>
        <v>3</v>
      </c>
      <c r="AL323" s="48">
        <f t="shared" ca="1" si="228"/>
        <v>2</v>
      </c>
      <c r="AM323" s="48">
        <f t="shared" ca="1" si="228"/>
        <v>3</v>
      </c>
      <c r="AN323" s="48">
        <f t="shared" ca="1" si="228"/>
        <v>3</v>
      </c>
      <c r="AO323" s="48">
        <f t="shared" ca="1" si="228"/>
        <v>2</v>
      </c>
      <c r="AP323" s="48">
        <f t="shared" ca="1" si="228"/>
        <v>2</v>
      </c>
      <c r="AQ323" s="48">
        <f t="shared" ca="1" si="228"/>
        <v>3</v>
      </c>
      <c r="AR323" s="48">
        <f t="shared" ca="1" si="228"/>
        <v>2</v>
      </c>
      <c r="AS323" s="48">
        <f t="shared" ca="1" si="228"/>
        <v>3</v>
      </c>
      <c r="AT323" s="48">
        <f t="shared" ca="1" si="229"/>
        <v>3</v>
      </c>
      <c r="AU323" s="48">
        <f t="shared" ca="1" si="229"/>
        <v>3</v>
      </c>
      <c r="AV323" s="48">
        <f t="shared" ca="1" si="229"/>
        <v>3</v>
      </c>
      <c r="AW323" s="48">
        <f t="shared" ca="1" si="229"/>
        <v>3</v>
      </c>
      <c r="AX323" s="48">
        <f t="shared" ca="1" si="229"/>
        <v>3</v>
      </c>
      <c r="AY323" s="48">
        <f t="shared" ca="1" si="229"/>
        <v>3</v>
      </c>
      <c r="AZ323" s="48">
        <f t="shared" ca="1" si="229"/>
        <v>3</v>
      </c>
      <c r="BA323" s="48">
        <f t="shared" ca="1" si="229"/>
        <v>2</v>
      </c>
      <c r="BB323" s="48">
        <f t="shared" ca="1" si="229"/>
        <v>2</v>
      </c>
      <c r="BC323" s="48">
        <f t="shared" ca="1" si="229"/>
        <v>3</v>
      </c>
      <c r="BD323" s="48">
        <f t="shared" ca="1" si="230"/>
        <v>3</v>
      </c>
      <c r="BE323" s="48">
        <f t="shared" ca="1" si="230"/>
        <v>3</v>
      </c>
      <c r="BF323" s="48">
        <f t="shared" ca="1" si="230"/>
        <v>2</v>
      </c>
      <c r="BG323" s="48">
        <f t="shared" ca="1" si="230"/>
        <v>3</v>
      </c>
      <c r="BH323" s="48">
        <f t="shared" ca="1" si="230"/>
        <v>3</v>
      </c>
      <c r="BI323" s="48">
        <f t="shared" ca="1" si="230"/>
        <v>2</v>
      </c>
      <c r="BJ323" s="48">
        <f t="shared" ca="1" si="230"/>
        <v>2</v>
      </c>
      <c r="BK323" s="48">
        <f t="shared" ca="1" si="230"/>
        <v>3</v>
      </c>
      <c r="BL323" s="48">
        <f t="shared" ca="1" si="230"/>
        <v>2</v>
      </c>
      <c r="BM323" s="48">
        <f t="shared" ca="1" si="230"/>
        <v>3</v>
      </c>
      <c r="BN323" s="48">
        <f t="shared" ca="1" si="230"/>
        <v>3</v>
      </c>
      <c r="BO323" s="48">
        <f t="shared" ca="1" si="230"/>
        <v>3</v>
      </c>
    </row>
    <row r="324" spans="1:67" x14ac:dyDescent="0.25">
      <c r="A324" s="48">
        <v>323</v>
      </c>
      <c r="B324" s="48">
        <f t="shared" ca="1" si="225"/>
        <v>17</v>
      </c>
      <c r="C324" s="48">
        <f ca="1">SUM($P324:S324)</f>
        <v>12</v>
      </c>
      <c r="D324" s="48">
        <f t="shared" ca="1" si="231"/>
        <v>22</v>
      </c>
      <c r="E324" s="48">
        <f t="shared" ca="1" si="232"/>
        <v>31</v>
      </c>
      <c r="F324" s="48">
        <f t="shared" ca="1" si="233"/>
        <v>41</v>
      </c>
      <c r="G324" s="48">
        <f t="shared" ca="1" si="234"/>
        <v>51</v>
      </c>
      <c r="H324" s="48">
        <f t="shared" ca="1" si="235"/>
        <v>61</v>
      </c>
      <c r="I324" s="48">
        <f t="shared" ca="1" si="236"/>
        <v>72</v>
      </c>
      <c r="J324" s="48">
        <f t="shared" ca="1" si="237"/>
        <v>82</v>
      </c>
      <c r="K324" s="48">
        <f t="shared" ca="1" si="238"/>
        <v>93</v>
      </c>
      <c r="L324" s="48">
        <f t="shared" ca="1" si="239"/>
        <v>103</v>
      </c>
      <c r="M324" s="48">
        <f t="shared" ca="1" si="240"/>
        <v>114</v>
      </c>
      <c r="N324" s="48">
        <f t="shared" ca="1" si="241"/>
        <v>124</v>
      </c>
      <c r="O324" s="48">
        <f t="shared" ca="1" si="242"/>
        <v>133</v>
      </c>
      <c r="P324" s="48">
        <f t="shared" ca="1" si="226"/>
        <v>3</v>
      </c>
      <c r="Q324" s="48">
        <f t="shared" ca="1" si="226"/>
        <v>3</v>
      </c>
      <c r="R324" s="48">
        <f t="shared" ca="1" si="226"/>
        <v>3</v>
      </c>
      <c r="S324" s="48">
        <f t="shared" ca="1" si="226"/>
        <v>3</v>
      </c>
      <c r="T324" s="48">
        <f t="shared" ca="1" si="226"/>
        <v>3</v>
      </c>
      <c r="U324" s="48">
        <f t="shared" ca="1" si="226"/>
        <v>2</v>
      </c>
      <c r="V324" s="48">
        <f t="shared" ca="1" si="226"/>
        <v>3</v>
      </c>
      <c r="W324" s="48">
        <f t="shared" ca="1" si="226"/>
        <v>2</v>
      </c>
      <c r="X324" s="48">
        <f t="shared" ca="1" si="226"/>
        <v>2</v>
      </c>
      <c r="Y324" s="48">
        <f t="shared" ca="1" si="226"/>
        <v>3</v>
      </c>
      <c r="Z324" s="48">
        <f t="shared" ca="1" si="227"/>
        <v>2</v>
      </c>
      <c r="AA324" s="48">
        <f t="shared" ca="1" si="227"/>
        <v>2</v>
      </c>
      <c r="AB324" s="48">
        <f t="shared" ca="1" si="227"/>
        <v>3</v>
      </c>
      <c r="AC324" s="48">
        <f t="shared" ca="1" si="227"/>
        <v>2</v>
      </c>
      <c r="AD324" s="48">
        <f t="shared" ca="1" si="227"/>
        <v>2</v>
      </c>
      <c r="AE324" s="48">
        <f t="shared" ca="1" si="227"/>
        <v>3</v>
      </c>
      <c r="AF324" s="48">
        <f t="shared" ca="1" si="227"/>
        <v>3</v>
      </c>
      <c r="AG324" s="48">
        <f t="shared" ca="1" si="227"/>
        <v>2</v>
      </c>
      <c r="AH324" s="48">
        <f t="shared" ca="1" si="227"/>
        <v>3</v>
      </c>
      <c r="AI324" s="48">
        <f t="shared" ca="1" si="227"/>
        <v>2</v>
      </c>
      <c r="AJ324" s="48">
        <f t="shared" ca="1" si="228"/>
        <v>3</v>
      </c>
      <c r="AK324" s="48">
        <f t="shared" ca="1" si="228"/>
        <v>2</v>
      </c>
      <c r="AL324" s="48">
        <f t="shared" ca="1" si="228"/>
        <v>3</v>
      </c>
      <c r="AM324" s="48">
        <f t="shared" ca="1" si="228"/>
        <v>2</v>
      </c>
      <c r="AN324" s="48">
        <f t="shared" ca="1" si="228"/>
        <v>3</v>
      </c>
      <c r="AO324" s="48">
        <f t="shared" ca="1" si="228"/>
        <v>3</v>
      </c>
      <c r="AP324" s="48">
        <f t="shared" ca="1" si="228"/>
        <v>3</v>
      </c>
      <c r="AQ324" s="48">
        <f t="shared" ca="1" si="228"/>
        <v>2</v>
      </c>
      <c r="AR324" s="48">
        <f t="shared" ca="1" si="228"/>
        <v>2</v>
      </c>
      <c r="AS324" s="48">
        <f t="shared" ca="1" si="228"/>
        <v>3</v>
      </c>
      <c r="AT324" s="48">
        <f t="shared" ca="1" si="229"/>
        <v>3</v>
      </c>
      <c r="AU324" s="48">
        <f t="shared" ca="1" si="229"/>
        <v>2</v>
      </c>
      <c r="AV324" s="48">
        <f t="shared" ca="1" si="229"/>
        <v>2</v>
      </c>
      <c r="AW324" s="48">
        <f t="shared" ca="1" si="229"/>
        <v>3</v>
      </c>
      <c r="AX324" s="48">
        <f t="shared" ca="1" si="229"/>
        <v>3</v>
      </c>
      <c r="AY324" s="48">
        <f t="shared" ca="1" si="229"/>
        <v>3</v>
      </c>
      <c r="AZ324" s="48">
        <f t="shared" ca="1" si="229"/>
        <v>3</v>
      </c>
      <c r="BA324" s="48">
        <f t="shared" ca="1" si="229"/>
        <v>3</v>
      </c>
      <c r="BB324" s="48">
        <f t="shared" ca="1" si="229"/>
        <v>2</v>
      </c>
      <c r="BC324" s="48">
        <f t="shared" ca="1" si="229"/>
        <v>2</v>
      </c>
      <c r="BD324" s="48">
        <f t="shared" ca="1" si="230"/>
        <v>3</v>
      </c>
      <c r="BE324" s="48">
        <f t="shared" ca="1" si="230"/>
        <v>3</v>
      </c>
      <c r="BF324" s="48">
        <f t="shared" ca="1" si="230"/>
        <v>3</v>
      </c>
      <c r="BG324" s="48">
        <f t="shared" ca="1" si="230"/>
        <v>2</v>
      </c>
      <c r="BH324" s="48">
        <f t="shared" ca="1" si="230"/>
        <v>2</v>
      </c>
      <c r="BI324" s="48">
        <f t="shared" ca="1" si="230"/>
        <v>3</v>
      </c>
      <c r="BJ324" s="48">
        <f t="shared" ca="1" si="230"/>
        <v>2</v>
      </c>
      <c r="BK324" s="48">
        <f t="shared" ca="1" si="230"/>
        <v>3</v>
      </c>
      <c r="BL324" s="48">
        <f t="shared" ca="1" si="230"/>
        <v>2</v>
      </c>
      <c r="BM324" s="48">
        <f t="shared" ca="1" si="230"/>
        <v>2</v>
      </c>
      <c r="BN324" s="48">
        <f t="shared" ca="1" si="230"/>
        <v>3</v>
      </c>
      <c r="BO324" s="48">
        <f t="shared" ca="1" si="230"/>
        <v>2</v>
      </c>
    </row>
    <row r="325" spans="1:67" x14ac:dyDescent="0.25">
      <c r="A325" s="48">
        <v>324</v>
      </c>
      <c r="B325" s="48">
        <f t="shared" ca="1" si="225"/>
        <v>16</v>
      </c>
      <c r="C325" s="48">
        <f ca="1">SUM($P325:S325)</f>
        <v>10</v>
      </c>
      <c r="D325" s="48">
        <f t="shared" ca="1" si="231"/>
        <v>22</v>
      </c>
      <c r="E325" s="48">
        <f t="shared" ca="1" si="232"/>
        <v>32</v>
      </c>
      <c r="F325" s="48">
        <f t="shared" ca="1" si="233"/>
        <v>42</v>
      </c>
      <c r="G325" s="48">
        <f t="shared" ca="1" si="234"/>
        <v>51</v>
      </c>
      <c r="H325" s="48">
        <f t="shared" ca="1" si="235"/>
        <v>61</v>
      </c>
      <c r="I325" s="48">
        <f t="shared" ca="1" si="236"/>
        <v>70</v>
      </c>
      <c r="J325" s="48">
        <f t="shared" ca="1" si="237"/>
        <v>80</v>
      </c>
      <c r="K325" s="48">
        <f t="shared" ca="1" si="238"/>
        <v>91</v>
      </c>
      <c r="L325" s="48">
        <f t="shared" ca="1" si="239"/>
        <v>101</v>
      </c>
      <c r="M325" s="48">
        <f t="shared" ca="1" si="240"/>
        <v>111</v>
      </c>
      <c r="N325" s="48">
        <f t="shared" ca="1" si="241"/>
        <v>121</v>
      </c>
      <c r="O325" s="48">
        <f t="shared" ca="1" si="242"/>
        <v>130</v>
      </c>
      <c r="P325" s="48">
        <f t="shared" ca="1" si="226"/>
        <v>2</v>
      </c>
      <c r="Q325" s="48">
        <f t="shared" ca="1" si="226"/>
        <v>3</v>
      </c>
      <c r="R325" s="48">
        <f t="shared" ca="1" si="226"/>
        <v>2</v>
      </c>
      <c r="S325" s="48">
        <f t="shared" ca="1" si="226"/>
        <v>3</v>
      </c>
      <c r="T325" s="48">
        <f t="shared" ca="1" si="226"/>
        <v>3</v>
      </c>
      <c r="U325" s="48">
        <f t="shared" ca="1" si="226"/>
        <v>3</v>
      </c>
      <c r="V325" s="48">
        <f t="shared" ca="1" si="226"/>
        <v>3</v>
      </c>
      <c r="W325" s="48">
        <f t="shared" ca="1" si="226"/>
        <v>3</v>
      </c>
      <c r="X325" s="48">
        <f t="shared" ca="1" si="226"/>
        <v>3</v>
      </c>
      <c r="Y325" s="48">
        <f t="shared" ca="1" si="226"/>
        <v>2</v>
      </c>
      <c r="Z325" s="48">
        <f t="shared" ca="1" si="227"/>
        <v>2</v>
      </c>
      <c r="AA325" s="48">
        <f t="shared" ca="1" si="227"/>
        <v>3</v>
      </c>
      <c r="AB325" s="48">
        <f t="shared" ca="1" si="227"/>
        <v>2</v>
      </c>
      <c r="AC325" s="48">
        <f t="shared" ca="1" si="227"/>
        <v>2</v>
      </c>
      <c r="AD325" s="48">
        <f t="shared" ca="1" si="227"/>
        <v>3</v>
      </c>
      <c r="AE325" s="48">
        <f t="shared" ca="1" si="227"/>
        <v>3</v>
      </c>
      <c r="AF325" s="48">
        <f t="shared" ca="1" si="227"/>
        <v>2</v>
      </c>
      <c r="AG325" s="48">
        <f t="shared" ca="1" si="227"/>
        <v>2</v>
      </c>
      <c r="AH325" s="48">
        <f t="shared" ca="1" si="227"/>
        <v>2</v>
      </c>
      <c r="AI325" s="48">
        <f t="shared" ca="1" si="227"/>
        <v>3</v>
      </c>
      <c r="AJ325" s="48">
        <f t="shared" ca="1" si="228"/>
        <v>2</v>
      </c>
      <c r="AK325" s="48">
        <f t="shared" ca="1" si="228"/>
        <v>3</v>
      </c>
      <c r="AL325" s="48">
        <f t="shared" ca="1" si="228"/>
        <v>3</v>
      </c>
      <c r="AM325" s="48">
        <f t="shared" ca="1" si="228"/>
        <v>2</v>
      </c>
      <c r="AN325" s="48">
        <f t="shared" ca="1" si="228"/>
        <v>2</v>
      </c>
      <c r="AO325" s="48">
        <f t="shared" ca="1" si="228"/>
        <v>3</v>
      </c>
      <c r="AP325" s="48">
        <f t="shared" ca="1" si="228"/>
        <v>2</v>
      </c>
      <c r="AQ325" s="48">
        <f t="shared" ca="1" si="228"/>
        <v>2</v>
      </c>
      <c r="AR325" s="48">
        <f t="shared" ca="1" si="228"/>
        <v>3</v>
      </c>
      <c r="AS325" s="48">
        <f t="shared" ca="1" si="228"/>
        <v>3</v>
      </c>
      <c r="AT325" s="48">
        <f t="shared" ca="1" si="229"/>
        <v>2</v>
      </c>
      <c r="AU325" s="48">
        <f t="shared" ca="1" si="229"/>
        <v>2</v>
      </c>
      <c r="AV325" s="48">
        <f t="shared" ca="1" si="229"/>
        <v>3</v>
      </c>
      <c r="AW325" s="48">
        <f t="shared" ca="1" si="229"/>
        <v>2</v>
      </c>
      <c r="AX325" s="48">
        <f t="shared" ca="1" si="229"/>
        <v>3</v>
      </c>
      <c r="AY325" s="48">
        <f t="shared" ca="1" si="229"/>
        <v>3</v>
      </c>
      <c r="AZ325" s="48">
        <f t="shared" ca="1" si="229"/>
        <v>2</v>
      </c>
      <c r="BA325" s="48">
        <f t="shared" ca="1" si="229"/>
        <v>2</v>
      </c>
      <c r="BB325" s="48">
        <f t="shared" ca="1" si="229"/>
        <v>3</v>
      </c>
      <c r="BC325" s="48">
        <f t="shared" ca="1" si="229"/>
        <v>3</v>
      </c>
      <c r="BD325" s="48">
        <f t="shared" ca="1" si="230"/>
        <v>2</v>
      </c>
      <c r="BE325" s="48">
        <f t="shared" ca="1" si="230"/>
        <v>3</v>
      </c>
      <c r="BF325" s="48">
        <f t="shared" ca="1" si="230"/>
        <v>3</v>
      </c>
      <c r="BG325" s="48">
        <f t="shared" ca="1" si="230"/>
        <v>2</v>
      </c>
      <c r="BH325" s="48">
        <f t="shared" ca="1" si="230"/>
        <v>3</v>
      </c>
      <c r="BI325" s="48">
        <f t="shared" ca="1" si="230"/>
        <v>2</v>
      </c>
      <c r="BJ325" s="48">
        <f t="shared" ca="1" si="230"/>
        <v>2</v>
      </c>
      <c r="BK325" s="48">
        <f t="shared" ca="1" si="230"/>
        <v>3</v>
      </c>
      <c r="BL325" s="48">
        <f t="shared" ca="1" si="230"/>
        <v>2</v>
      </c>
      <c r="BM325" s="48">
        <f t="shared" ca="1" si="230"/>
        <v>2</v>
      </c>
      <c r="BN325" s="48">
        <f t="shared" ca="1" si="230"/>
        <v>3</v>
      </c>
      <c r="BO325" s="48">
        <f t="shared" ca="1" si="230"/>
        <v>2</v>
      </c>
    </row>
    <row r="326" spans="1:67" x14ac:dyDescent="0.25">
      <c r="A326" s="48">
        <v>325</v>
      </c>
      <c r="B326" s="48">
        <f t="shared" ca="1" si="225"/>
        <v>14</v>
      </c>
      <c r="C326" s="48">
        <f ca="1">SUM($P326:S326)</f>
        <v>10</v>
      </c>
      <c r="D326" s="48">
        <f t="shared" ca="1" si="231"/>
        <v>19</v>
      </c>
      <c r="E326" s="48">
        <f t="shared" ca="1" si="232"/>
        <v>27</v>
      </c>
      <c r="F326" s="48">
        <f t="shared" ca="1" si="233"/>
        <v>36</v>
      </c>
      <c r="G326" s="48">
        <f t="shared" ca="1" si="234"/>
        <v>46</v>
      </c>
      <c r="H326" s="48">
        <f t="shared" ca="1" si="235"/>
        <v>57</v>
      </c>
      <c r="I326" s="48">
        <f t="shared" ca="1" si="236"/>
        <v>66</v>
      </c>
      <c r="J326" s="48">
        <f t="shared" ca="1" si="237"/>
        <v>75</v>
      </c>
      <c r="K326" s="48">
        <f t="shared" ca="1" si="238"/>
        <v>84</v>
      </c>
      <c r="L326" s="48">
        <f t="shared" ca="1" si="239"/>
        <v>92</v>
      </c>
      <c r="M326" s="48">
        <f t="shared" ca="1" si="240"/>
        <v>102</v>
      </c>
      <c r="N326" s="48">
        <f t="shared" ca="1" si="241"/>
        <v>113</v>
      </c>
      <c r="O326" s="48">
        <f t="shared" ca="1" si="242"/>
        <v>123</v>
      </c>
      <c r="P326" s="48">
        <f t="shared" ca="1" si="226"/>
        <v>3</v>
      </c>
      <c r="Q326" s="48">
        <f t="shared" ca="1" si="226"/>
        <v>2</v>
      </c>
      <c r="R326" s="48">
        <f t="shared" ca="1" si="226"/>
        <v>3</v>
      </c>
      <c r="S326" s="48">
        <f t="shared" ca="1" si="226"/>
        <v>2</v>
      </c>
      <c r="T326" s="48">
        <f t="shared" ca="1" si="226"/>
        <v>2</v>
      </c>
      <c r="U326" s="48">
        <f t="shared" ca="1" si="226"/>
        <v>2</v>
      </c>
      <c r="V326" s="48">
        <f t="shared" ca="1" si="226"/>
        <v>2</v>
      </c>
      <c r="W326" s="48">
        <f t="shared" ca="1" si="226"/>
        <v>3</v>
      </c>
      <c r="X326" s="48">
        <f t="shared" ca="1" si="226"/>
        <v>2</v>
      </c>
      <c r="Y326" s="48">
        <f t="shared" ca="1" si="226"/>
        <v>2</v>
      </c>
      <c r="Z326" s="48">
        <f t="shared" ca="1" si="227"/>
        <v>2</v>
      </c>
      <c r="AA326" s="48">
        <f t="shared" ca="1" si="227"/>
        <v>2</v>
      </c>
      <c r="AB326" s="48">
        <f t="shared" ca="1" si="227"/>
        <v>2</v>
      </c>
      <c r="AC326" s="48">
        <f t="shared" ca="1" si="227"/>
        <v>2</v>
      </c>
      <c r="AD326" s="48">
        <f t="shared" ca="1" si="227"/>
        <v>3</v>
      </c>
      <c r="AE326" s="48">
        <f t="shared" ca="1" si="227"/>
        <v>2</v>
      </c>
      <c r="AF326" s="48">
        <f t="shared" ca="1" si="227"/>
        <v>2</v>
      </c>
      <c r="AG326" s="48">
        <f t="shared" ca="1" si="227"/>
        <v>3</v>
      </c>
      <c r="AH326" s="48">
        <f t="shared" ca="1" si="227"/>
        <v>2</v>
      </c>
      <c r="AI326" s="48">
        <f t="shared" ca="1" si="227"/>
        <v>3</v>
      </c>
      <c r="AJ326" s="48">
        <f t="shared" ca="1" si="228"/>
        <v>2</v>
      </c>
      <c r="AK326" s="48">
        <f t="shared" ca="1" si="228"/>
        <v>3</v>
      </c>
      <c r="AL326" s="48">
        <f t="shared" ca="1" si="228"/>
        <v>3</v>
      </c>
      <c r="AM326" s="48">
        <f t="shared" ca="1" si="228"/>
        <v>3</v>
      </c>
      <c r="AN326" s="48">
        <f t="shared" ca="1" si="228"/>
        <v>2</v>
      </c>
      <c r="AO326" s="48">
        <f t="shared" ca="1" si="228"/>
        <v>2</v>
      </c>
      <c r="AP326" s="48">
        <f t="shared" ca="1" si="228"/>
        <v>3</v>
      </c>
      <c r="AQ326" s="48">
        <f t="shared" ca="1" si="228"/>
        <v>2</v>
      </c>
      <c r="AR326" s="48">
        <f t="shared" ca="1" si="228"/>
        <v>3</v>
      </c>
      <c r="AS326" s="48">
        <f t="shared" ca="1" si="228"/>
        <v>2</v>
      </c>
      <c r="AT326" s="48">
        <f t="shared" ca="1" si="229"/>
        <v>2</v>
      </c>
      <c r="AU326" s="48">
        <f t="shared" ca="1" si="229"/>
        <v>2</v>
      </c>
      <c r="AV326" s="48">
        <f t="shared" ca="1" si="229"/>
        <v>2</v>
      </c>
      <c r="AW326" s="48">
        <f t="shared" ca="1" si="229"/>
        <v>2</v>
      </c>
      <c r="AX326" s="48">
        <f t="shared" ca="1" si="229"/>
        <v>2</v>
      </c>
      <c r="AY326" s="48">
        <f t="shared" ca="1" si="229"/>
        <v>3</v>
      </c>
      <c r="AZ326" s="48">
        <f t="shared" ca="1" si="229"/>
        <v>2</v>
      </c>
      <c r="BA326" s="48">
        <f t="shared" ca="1" si="229"/>
        <v>2</v>
      </c>
      <c r="BB326" s="48">
        <f t="shared" ca="1" si="229"/>
        <v>2</v>
      </c>
      <c r="BC326" s="48">
        <f t="shared" ca="1" si="229"/>
        <v>2</v>
      </c>
      <c r="BD326" s="48">
        <f t="shared" ca="1" si="230"/>
        <v>3</v>
      </c>
      <c r="BE326" s="48">
        <f t="shared" ca="1" si="230"/>
        <v>2</v>
      </c>
      <c r="BF326" s="48">
        <f t="shared" ca="1" si="230"/>
        <v>3</v>
      </c>
      <c r="BG326" s="48">
        <f t="shared" ca="1" si="230"/>
        <v>2</v>
      </c>
      <c r="BH326" s="48">
        <f t="shared" ca="1" si="230"/>
        <v>2</v>
      </c>
      <c r="BI326" s="48">
        <f t="shared" ca="1" si="230"/>
        <v>3</v>
      </c>
      <c r="BJ326" s="48">
        <f t="shared" ca="1" si="230"/>
        <v>3</v>
      </c>
      <c r="BK326" s="48">
        <f t="shared" ca="1" si="230"/>
        <v>3</v>
      </c>
      <c r="BL326" s="48">
        <f t="shared" ca="1" si="230"/>
        <v>3</v>
      </c>
      <c r="BM326" s="48">
        <f t="shared" ca="1" si="230"/>
        <v>3</v>
      </c>
      <c r="BN326" s="48">
        <f t="shared" ca="1" si="230"/>
        <v>2</v>
      </c>
      <c r="BO326" s="48">
        <f t="shared" ca="1" si="230"/>
        <v>2</v>
      </c>
    </row>
    <row r="327" spans="1:67" x14ac:dyDescent="0.25">
      <c r="A327" s="48">
        <v>326</v>
      </c>
      <c r="B327" s="48">
        <f t="shared" ca="1" si="225"/>
        <v>15</v>
      </c>
      <c r="C327" s="48">
        <f ca="1">SUM($P327:S327)</f>
        <v>9</v>
      </c>
      <c r="D327" s="48">
        <f t="shared" ca="1" si="231"/>
        <v>20</v>
      </c>
      <c r="E327" s="48">
        <f t="shared" ca="1" si="232"/>
        <v>32</v>
      </c>
      <c r="F327" s="48">
        <f t="shared" ca="1" si="233"/>
        <v>42</v>
      </c>
      <c r="G327" s="48">
        <f t="shared" ca="1" si="234"/>
        <v>54</v>
      </c>
      <c r="H327" s="48">
        <f t="shared" ca="1" si="235"/>
        <v>64</v>
      </c>
      <c r="I327" s="48">
        <f t="shared" ca="1" si="236"/>
        <v>76</v>
      </c>
      <c r="J327" s="48">
        <f t="shared" ca="1" si="237"/>
        <v>85</v>
      </c>
      <c r="K327" s="48">
        <f t="shared" ca="1" si="238"/>
        <v>96</v>
      </c>
      <c r="L327" s="48">
        <f t="shared" ca="1" si="239"/>
        <v>106</v>
      </c>
      <c r="M327" s="48">
        <f t="shared" ca="1" si="240"/>
        <v>116</v>
      </c>
      <c r="N327" s="48">
        <f t="shared" ca="1" si="241"/>
        <v>125</v>
      </c>
      <c r="O327" s="48">
        <f t="shared" ca="1" si="242"/>
        <v>135</v>
      </c>
      <c r="P327" s="48">
        <f t="shared" ca="1" si="226"/>
        <v>3</v>
      </c>
      <c r="Q327" s="48">
        <f t="shared" ca="1" si="226"/>
        <v>2</v>
      </c>
      <c r="R327" s="48">
        <f t="shared" ca="1" si="226"/>
        <v>2</v>
      </c>
      <c r="S327" s="48">
        <f t="shared" ca="1" si="226"/>
        <v>2</v>
      </c>
      <c r="T327" s="48">
        <f t="shared" ca="1" si="226"/>
        <v>3</v>
      </c>
      <c r="U327" s="48">
        <f t="shared" ca="1" si="226"/>
        <v>3</v>
      </c>
      <c r="V327" s="48">
        <f t="shared" ca="1" si="226"/>
        <v>2</v>
      </c>
      <c r="W327" s="48">
        <f t="shared" ca="1" si="226"/>
        <v>3</v>
      </c>
      <c r="X327" s="48">
        <f t="shared" ca="1" si="226"/>
        <v>3</v>
      </c>
      <c r="Y327" s="48">
        <f t="shared" ca="1" si="226"/>
        <v>3</v>
      </c>
      <c r="Z327" s="48">
        <f t="shared" ca="1" si="227"/>
        <v>3</v>
      </c>
      <c r="AA327" s="48">
        <f t="shared" ca="1" si="227"/>
        <v>3</v>
      </c>
      <c r="AB327" s="48">
        <f t="shared" ca="1" si="227"/>
        <v>2</v>
      </c>
      <c r="AC327" s="48">
        <f t="shared" ca="1" si="227"/>
        <v>3</v>
      </c>
      <c r="AD327" s="48">
        <f t="shared" ca="1" si="227"/>
        <v>2</v>
      </c>
      <c r="AE327" s="48">
        <f t="shared" ca="1" si="227"/>
        <v>3</v>
      </c>
      <c r="AF327" s="48">
        <f t="shared" ca="1" si="227"/>
        <v>3</v>
      </c>
      <c r="AG327" s="48">
        <f t="shared" ca="1" si="227"/>
        <v>3</v>
      </c>
      <c r="AH327" s="48">
        <f t="shared" ca="1" si="227"/>
        <v>3</v>
      </c>
      <c r="AI327" s="48">
        <f t="shared" ca="1" si="227"/>
        <v>3</v>
      </c>
      <c r="AJ327" s="48">
        <f t="shared" ca="1" si="228"/>
        <v>3</v>
      </c>
      <c r="AK327" s="48">
        <f t="shared" ca="1" si="228"/>
        <v>2</v>
      </c>
      <c r="AL327" s="48">
        <f t="shared" ca="1" si="228"/>
        <v>3</v>
      </c>
      <c r="AM327" s="48">
        <f t="shared" ca="1" si="228"/>
        <v>2</v>
      </c>
      <c r="AN327" s="48">
        <f t="shared" ca="1" si="228"/>
        <v>3</v>
      </c>
      <c r="AO327" s="48">
        <f t="shared" ca="1" si="228"/>
        <v>3</v>
      </c>
      <c r="AP327" s="48">
        <f t="shared" ca="1" si="228"/>
        <v>3</v>
      </c>
      <c r="AQ327" s="48">
        <f t="shared" ca="1" si="228"/>
        <v>3</v>
      </c>
      <c r="AR327" s="48">
        <f t="shared" ca="1" si="228"/>
        <v>2</v>
      </c>
      <c r="AS327" s="48">
        <f t="shared" ca="1" si="228"/>
        <v>2</v>
      </c>
      <c r="AT327" s="48">
        <f t="shared" ca="1" si="229"/>
        <v>3</v>
      </c>
      <c r="AU327" s="48">
        <f t="shared" ca="1" si="229"/>
        <v>2</v>
      </c>
      <c r="AV327" s="48">
        <f t="shared" ca="1" si="229"/>
        <v>2</v>
      </c>
      <c r="AW327" s="48">
        <f t="shared" ca="1" si="229"/>
        <v>3</v>
      </c>
      <c r="AX327" s="48">
        <f t="shared" ca="1" si="229"/>
        <v>3</v>
      </c>
      <c r="AY327" s="48">
        <f t="shared" ca="1" si="229"/>
        <v>3</v>
      </c>
      <c r="AZ327" s="48">
        <f t="shared" ca="1" si="229"/>
        <v>3</v>
      </c>
      <c r="BA327" s="48">
        <f t="shared" ca="1" si="229"/>
        <v>2</v>
      </c>
      <c r="BB327" s="48">
        <f t="shared" ca="1" si="229"/>
        <v>2</v>
      </c>
      <c r="BC327" s="48">
        <f t="shared" ca="1" si="229"/>
        <v>3</v>
      </c>
      <c r="BD327" s="48">
        <f t="shared" ca="1" si="230"/>
        <v>2</v>
      </c>
      <c r="BE327" s="48">
        <f t="shared" ca="1" si="230"/>
        <v>3</v>
      </c>
      <c r="BF327" s="48">
        <f t="shared" ca="1" si="230"/>
        <v>3</v>
      </c>
      <c r="BG327" s="48">
        <f t="shared" ca="1" si="230"/>
        <v>2</v>
      </c>
      <c r="BH327" s="48">
        <f t="shared" ca="1" si="230"/>
        <v>2</v>
      </c>
      <c r="BI327" s="48">
        <f t="shared" ca="1" si="230"/>
        <v>2</v>
      </c>
      <c r="BJ327" s="48">
        <f t="shared" ca="1" si="230"/>
        <v>2</v>
      </c>
      <c r="BK327" s="48">
        <f t="shared" ca="1" si="230"/>
        <v>3</v>
      </c>
      <c r="BL327" s="48">
        <f t="shared" ca="1" si="230"/>
        <v>3</v>
      </c>
      <c r="BM327" s="48">
        <f t="shared" ca="1" si="230"/>
        <v>2</v>
      </c>
      <c r="BN327" s="48">
        <f t="shared" ca="1" si="230"/>
        <v>3</v>
      </c>
      <c r="BO327" s="48">
        <f t="shared" ca="1" si="230"/>
        <v>2</v>
      </c>
    </row>
    <row r="328" spans="1:67" x14ac:dyDescent="0.25">
      <c r="A328" s="48">
        <v>327</v>
      </c>
      <c r="B328" s="48">
        <f t="shared" ca="1" si="225"/>
        <v>15</v>
      </c>
      <c r="C328" s="48">
        <f ca="1">SUM($P328:S328)</f>
        <v>9</v>
      </c>
      <c r="D328" s="48">
        <f t="shared" ca="1" si="231"/>
        <v>19</v>
      </c>
      <c r="E328" s="48">
        <f t="shared" ca="1" si="232"/>
        <v>27</v>
      </c>
      <c r="F328" s="48">
        <f t="shared" ca="1" si="233"/>
        <v>37</v>
      </c>
      <c r="G328" s="48">
        <f t="shared" ca="1" si="234"/>
        <v>47</v>
      </c>
      <c r="H328" s="48">
        <f t="shared" ca="1" si="235"/>
        <v>57</v>
      </c>
      <c r="I328" s="48">
        <f t="shared" ca="1" si="236"/>
        <v>66</v>
      </c>
      <c r="J328" s="48">
        <f t="shared" ca="1" si="237"/>
        <v>76</v>
      </c>
      <c r="K328" s="48">
        <f t="shared" ca="1" si="238"/>
        <v>87</v>
      </c>
      <c r="L328" s="48">
        <f t="shared" ca="1" si="239"/>
        <v>97</v>
      </c>
      <c r="M328" s="48">
        <f t="shared" ca="1" si="240"/>
        <v>109</v>
      </c>
      <c r="N328" s="48">
        <f t="shared" ca="1" si="241"/>
        <v>118</v>
      </c>
      <c r="O328" s="48">
        <f t="shared" ca="1" si="242"/>
        <v>126</v>
      </c>
      <c r="P328" s="48">
        <f t="shared" ca="1" si="226"/>
        <v>3</v>
      </c>
      <c r="Q328" s="48">
        <f t="shared" ca="1" si="226"/>
        <v>2</v>
      </c>
      <c r="R328" s="48">
        <f t="shared" ca="1" si="226"/>
        <v>2</v>
      </c>
      <c r="S328" s="48">
        <f t="shared" ca="1" si="226"/>
        <v>2</v>
      </c>
      <c r="T328" s="48">
        <f t="shared" ca="1" si="226"/>
        <v>3</v>
      </c>
      <c r="U328" s="48">
        <f t="shared" ca="1" si="226"/>
        <v>3</v>
      </c>
      <c r="V328" s="48">
        <f t="shared" ca="1" si="226"/>
        <v>2</v>
      </c>
      <c r="W328" s="48">
        <f t="shared" ca="1" si="226"/>
        <v>2</v>
      </c>
      <c r="X328" s="48">
        <f t="shared" ca="1" si="226"/>
        <v>2</v>
      </c>
      <c r="Y328" s="48">
        <f t="shared" ca="1" si="226"/>
        <v>2</v>
      </c>
      <c r="Z328" s="48">
        <f t="shared" ca="1" si="227"/>
        <v>2</v>
      </c>
      <c r="AA328" s="48">
        <f t="shared" ca="1" si="227"/>
        <v>2</v>
      </c>
      <c r="AB328" s="48">
        <f t="shared" ca="1" si="227"/>
        <v>3</v>
      </c>
      <c r="AC328" s="48">
        <f t="shared" ca="1" si="227"/>
        <v>3</v>
      </c>
      <c r="AD328" s="48">
        <f t="shared" ca="1" si="227"/>
        <v>2</v>
      </c>
      <c r="AE328" s="48">
        <f t="shared" ca="1" si="227"/>
        <v>2</v>
      </c>
      <c r="AF328" s="48">
        <f t="shared" ca="1" si="227"/>
        <v>3</v>
      </c>
      <c r="AG328" s="48">
        <f t="shared" ca="1" si="227"/>
        <v>2</v>
      </c>
      <c r="AH328" s="48">
        <f t="shared" ca="1" si="227"/>
        <v>2</v>
      </c>
      <c r="AI328" s="48">
        <f t="shared" ca="1" si="227"/>
        <v>3</v>
      </c>
      <c r="AJ328" s="48">
        <f t="shared" ca="1" si="228"/>
        <v>3</v>
      </c>
      <c r="AK328" s="48">
        <f t="shared" ca="1" si="228"/>
        <v>2</v>
      </c>
      <c r="AL328" s="48">
        <f t="shared" ca="1" si="228"/>
        <v>3</v>
      </c>
      <c r="AM328" s="48">
        <f t="shared" ca="1" si="228"/>
        <v>2</v>
      </c>
      <c r="AN328" s="48">
        <f t="shared" ca="1" si="228"/>
        <v>3</v>
      </c>
      <c r="AO328" s="48">
        <f t="shared" ca="1" si="228"/>
        <v>2</v>
      </c>
      <c r="AP328" s="48">
        <f t="shared" ca="1" si="228"/>
        <v>2</v>
      </c>
      <c r="AQ328" s="48">
        <f t="shared" ca="1" si="228"/>
        <v>2</v>
      </c>
      <c r="AR328" s="48">
        <f t="shared" ca="1" si="228"/>
        <v>2</v>
      </c>
      <c r="AS328" s="48">
        <f t="shared" ca="1" si="228"/>
        <v>3</v>
      </c>
      <c r="AT328" s="48">
        <f t="shared" ca="1" si="229"/>
        <v>3</v>
      </c>
      <c r="AU328" s="48">
        <f t="shared" ca="1" si="229"/>
        <v>2</v>
      </c>
      <c r="AV328" s="48">
        <f t="shared" ca="1" si="229"/>
        <v>3</v>
      </c>
      <c r="AW328" s="48">
        <f t="shared" ca="1" si="229"/>
        <v>3</v>
      </c>
      <c r="AX328" s="48">
        <f t="shared" ca="1" si="229"/>
        <v>2</v>
      </c>
      <c r="AY328" s="48">
        <f t="shared" ca="1" si="229"/>
        <v>3</v>
      </c>
      <c r="AZ328" s="48">
        <f t="shared" ca="1" si="229"/>
        <v>3</v>
      </c>
      <c r="BA328" s="48">
        <f t="shared" ca="1" si="229"/>
        <v>2</v>
      </c>
      <c r="BB328" s="48">
        <f t="shared" ca="1" si="229"/>
        <v>3</v>
      </c>
      <c r="BC328" s="48">
        <f t="shared" ca="1" si="229"/>
        <v>2</v>
      </c>
      <c r="BD328" s="48">
        <f t="shared" ca="1" si="230"/>
        <v>3</v>
      </c>
      <c r="BE328" s="48">
        <f t="shared" ca="1" si="230"/>
        <v>3</v>
      </c>
      <c r="BF328" s="48">
        <f t="shared" ca="1" si="230"/>
        <v>3</v>
      </c>
      <c r="BG328" s="48">
        <f t="shared" ca="1" si="230"/>
        <v>3</v>
      </c>
      <c r="BH328" s="48">
        <f t="shared" ca="1" si="230"/>
        <v>3</v>
      </c>
      <c r="BI328" s="48">
        <f t="shared" ca="1" si="230"/>
        <v>2</v>
      </c>
      <c r="BJ328" s="48">
        <f t="shared" ca="1" si="230"/>
        <v>2</v>
      </c>
      <c r="BK328" s="48">
        <f t="shared" ca="1" si="230"/>
        <v>2</v>
      </c>
      <c r="BL328" s="48">
        <f t="shared" ca="1" si="230"/>
        <v>2</v>
      </c>
      <c r="BM328" s="48">
        <f t="shared" ca="1" si="230"/>
        <v>2</v>
      </c>
      <c r="BN328" s="48">
        <f t="shared" ca="1" si="230"/>
        <v>2</v>
      </c>
      <c r="BO328" s="48">
        <f t="shared" ca="1" si="230"/>
        <v>2</v>
      </c>
    </row>
    <row r="329" spans="1:67" x14ac:dyDescent="0.25">
      <c r="A329" s="48">
        <v>328</v>
      </c>
      <c r="B329" s="48">
        <f t="shared" ca="1" si="225"/>
        <v>14</v>
      </c>
      <c r="C329" s="48">
        <f ca="1">SUM($P329:S329)</f>
        <v>9</v>
      </c>
      <c r="D329" s="48">
        <f t="shared" ca="1" si="231"/>
        <v>19</v>
      </c>
      <c r="E329" s="48">
        <f t="shared" ca="1" si="232"/>
        <v>30</v>
      </c>
      <c r="F329" s="48">
        <f t="shared" ca="1" si="233"/>
        <v>38</v>
      </c>
      <c r="G329" s="48">
        <f t="shared" ca="1" si="234"/>
        <v>48</v>
      </c>
      <c r="H329" s="48">
        <f t="shared" ca="1" si="235"/>
        <v>58</v>
      </c>
      <c r="I329" s="48">
        <f t="shared" ca="1" si="236"/>
        <v>69</v>
      </c>
      <c r="J329" s="48">
        <f t="shared" ca="1" si="237"/>
        <v>78</v>
      </c>
      <c r="K329" s="48">
        <f t="shared" ca="1" si="238"/>
        <v>87</v>
      </c>
      <c r="L329" s="48">
        <f t="shared" ca="1" si="239"/>
        <v>98</v>
      </c>
      <c r="M329" s="48">
        <f t="shared" ca="1" si="240"/>
        <v>109</v>
      </c>
      <c r="N329" s="48">
        <f t="shared" ca="1" si="241"/>
        <v>119</v>
      </c>
      <c r="O329" s="48">
        <f t="shared" ca="1" si="242"/>
        <v>129</v>
      </c>
      <c r="P329" s="48">
        <f t="shared" ca="1" si="226"/>
        <v>2</v>
      </c>
      <c r="Q329" s="48">
        <f t="shared" ca="1" si="226"/>
        <v>2</v>
      </c>
      <c r="R329" s="48">
        <f t="shared" ca="1" si="226"/>
        <v>2</v>
      </c>
      <c r="S329" s="48">
        <f t="shared" ca="1" si="226"/>
        <v>3</v>
      </c>
      <c r="T329" s="48">
        <f t="shared" ca="1" si="226"/>
        <v>3</v>
      </c>
      <c r="U329" s="48">
        <f t="shared" ca="1" si="226"/>
        <v>2</v>
      </c>
      <c r="V329" s="48">
        <f t="shared" ca="1" si="226"/>
        <v>3</v>
      </c>
      <c r="W329" s="48">
        <f t="shared" ca="1" si="226"/>
        <v>2</v>
      </c>
      <c r="X329" s="48">
        <f t="shared" ca="1" si="226"/>
        <v>3</v>
      </c>
      <c r="Y329" s="48">
        <f t="shared" ca="1" si="226"/>
        <v>2</v>
      </c>
      <c r="Z329" s="48">
        <f t="shared" ca="1" si="227"/>
        <v>3</v>
      </c>
      <c r="AA329" s="48">
        <f t="shared" ca="1" si="227"/>
        <v>3</v>
      </c>
      <c r="AB329" s="48">
        <f t="shared" ca="1" si="227"/>
        <v>2</v>
      </c>
      <c r="AC329" s="48">
        <f t="shared" ca="1" si="227"/>
        <v>2</v>
      </c>
      <c r="AD329" s="48">
        <f t="shared" ca="1" si="227"/>
        <v>2</v>
      </c>
      <c r="AE329" s="48">
        <f t="shared" ca="1" si="227"/>
        <v>2</v>
      </c>
      <c r="AF329" s="48">
        <f t="shared" ca="1" si="227"/>
        <v>2</v>
      </c>
      <c r="AG329" s="48">
        <f t="shared" ca="1" si="227"/>
        <v>2</v>
      </c>
      <c r="AH329" s="48">
        <f t="shared" ca="1" si="227"/>
        <v>3</v>
      </c>
      <c r="AI329" s="48">
        <f t="shared" ca="1" si="227"/>
        <v>3</v>
      </c>
      <c r="AJ329" s="48">
        <f t="shared" ca="1" si="228"/>
        <v>3</v>
      </c>
      <c r="AK329" s="48">
        <f t="shared" ca="1" si="228"/>
        <v>2</v>
      </c>
      <c r="AL329" s="48">
        <f t="shared" ca="1" si="228"/>
        <v>3</v>
      </c>
      <c r="AM329" s="48">
        <f t="shared" ca="1" si="228"/>
        <v>2</v>
      </c>
      <c r="AN329" s="48">
        <f t="shared" ca="1" si="228"/>
        <v>3</v>
      </c>
      <c r="AO329" s="48">
        <f t="shared" ca="1" si="228"/>
        <v>2</v>
      </c>
      <c r="AP329" s="48">
        <f t="shared" ca="1" si="228"/>
        <v>3</v>
      </c>
      <c r="AQ329" s="48">
        <f t="shared" ca="1" si="228"/>
        <v>3</v>
      </c>
      <c r="AR329" s="48">
        <f t="shared" ca="1" si="228"/>
        <v>3</v>
      </c>
      <c r="AS329" s="48">
        <f t="shared" ca="1" si="228"/>
        <v>2</v>
      </c>
      <c r="AT329" s="48">
        <f t="shared" ca="1" si="229"/>
        <v>2</v>
      </c>
      <c r="AU329" s="48">
        <f t="shared" ca="1" si="229"/>
        <v>2</v>
      </c>
      <c r="AV329" s="48">
        <f t="shared" ca="1" si="229"/>
        <v>2</v>
      </c>
      <c r="AW329" s="48">
        <f t="shared" ca="1" si="229"/>
        <v>2</v>
      </c>
      <c r="AX329" s="48">
        <f t="shared" ca="1" si="229"/>
        <v>2</v>
      </c>
      <c r="AY329" s="48">
        <f t="shared" ca="1" si="229"/>
        <v>3</v>
      </c>
      <c r="AZ329" s="48">
        <f t="shared" ca="1" si="229"/>
        <v>2</v>
      </c>
      <c r="BA329" s="48">
        <f t="shared" ca="1" si="229"/>
        <v>3</v>
      </c>
      <c r="BB329" s="48">
        <f t="shared" ca="1" si="229"/>
        <v>3</v>
      </c>
      <c r="BC329" s="48">
        <f t="shared" ca="1" si="229"/>
        <v>3</v>
      </c>
      <c r="BD329" s="48">
        <f t="shared" ca="1" si="230"/>
        <v>3</v>
      </c>
      <c r="BE329" s="48">
        <f t="shared" ca="1" si="230"/>
        <v>3</v>
      </c>
      <c r="BF329" s="48">
        <f t="shared" ca="1" si="230"/>
        <v>3</v>
      </c>
      <c r="BG329" s="48">
        <f t="shared" ca="1" si="230"/>
        <v>2</v>
      </c>
      <c r="BH329" s="48">
        <f t="shared" ca="1" si="230"/>
        <v>3</v>
      </c>
      <c r="BI329" s="48">
        <f t="shared" ca="1" si="230"/>
        <v>2</v>
      </c>
      <c r="BJ329" s="48">
        <f t="shared" ca="1" si="230"/>
        <v>3</v>
      </c>
      <c r="BK329" s="48">
        <f t="shared" ca="1" si="230"/>
        <v>2</v>
      </c>
      <c r="BL329" s="48">
        <f t="shared" ca="1" si="230"/>
        <v>3</v>
      </c>
      <c r="BM329" s="48">
        <f t="shared" ca="1" si="230"/>
        <v>3</v>
      </c>
      <c r="BN329" s="48">
        <f t="shared" ca="1" si="230"/>
        <v>2</v>
      </c>
      <c r="BO329" s="48">
        <f t="shared" ca="1" si="230"/>
        <v>2</v>
      </c>
    </row>
    <row r="330" spans="1:67" x14ac:dyDescent="0.25">
      <c r="A330" s="48">
        <v>329</v>
      </c>
      <c r="B330" s="48">
        <f t="shared" ca="1" si="225"/>
        <v>15</v>
      </c>
      <c r="C330" s="48">
        <f ca="1">SUM($P330:S330)</f>
        <v>10</v>
      </c>
      <c r="D330" s="48">
        <f t="shared" ca="1" si="231"/>
        <v>21</v>
      </c>
      <c r="E330" s="48">
        <f t="shared" ca="1" si="232"/>
        <v>32</v>
      </c>
      <c r="F330" s="48">
        <f t="shared" ca="1" si="233"/>
        <v>42</v>
      </c>
      <c r="G330" s="48">
        <f t="shared" ca="1" si="234"/>
        <v>52</v>
      </c>
      <c r="H330" s="48">
        <f t="shared" ca="1" si="235"/>
        <v>62</v>
      </c>
      <c r="I330" s="48">
        <f t="shared" ca="1" si="236"/>
        <v>72</v>
      </c>
      <c r="J330" s="48">
        <f t="shared" ca="1" si="237"/>
        <v>82</v>
      </c>
      <c r="K330" s="48">
        <f t="shared" ca="1" si="238"/>
        <v>93</v>
      </c>
      <c r="L330" s="48">
        <f t="shared" ca="1" si="239"/>
        <v>104</v>
      </c>
      <c r="M330" s="48">
        <f t="shared" ca="1" si="240"/>
        <v>114</v>
      </c>
      <c r="N330" s="48">
        <f t="shared" ca="1" si="241"/>
        <v>123</v>
      </c>
      <c r="O330" s="48">
        <f t="shared" ca="1" si="242"/>
        <v>133</v>
      </c>
      <c r="P330" s="48">
        <f t="shared" ca="1" si="226"/>
        <v>2</v>
      </c>
      <c r="Q330" s="48">
        <f t="shared" ca="1" si="226"/>
        <v>2</v>
      </c>
      <c r="R330" s="48">
        <f t="shared" ca="1" si="226"/>
        <v>3</v>
      </c>
      <c r="S330" s="48">
        <f t="shared" ca="1" si="226"/>
        <v>3</v>
      </c>
      <c r="T330" s="48">
        <f t="shared" ca="1" si="226"/>
        <v>2</v>
      </c>
      <c r="U330" s="48">
        <f t="shared" ca="1" si="226"/>
        <v>3</v>
      </c>
      <c r="V330" s="48">
        <f t="shared" ca="1" si="226"/>
        <v>3</v>
      </c>
      <c r="W330" s="48">
        <f t="shared" ca="1" si="226"/>
        <v>3</v>
      </c>
      <c r="X330" s="48">
        <f t="shared" ca="1" si="226"/>
        <v>3</v>
      </c>
      <c r="Y330" s="48">
        <f t="shared" ca="1" si="226"/>
        <v>2</v>
      </c>
      <c r="Z330" s="48">
        <f t="shared" ca="1" si="227"/>
        <v>3</v>
      </c>
      <c r="AA330" s="48">
        <f t="shared" ca="1" si="227"/>
        <v>3</v>
      </c>
      <c r="AB330" s="48">
        <f t="shared" ca="1" si="227"/>
        <v>3</v>
      </c>
      <c r="AC330" s="48">
        <f t="shared" ca="1" si="227"/>
        <v>3</v>
      </c>
      <c r="AD330" s="48">
        <f t="shared" ca="1" si="227"/>
        <v>2</v>
      </c>
      <c r="AE330" s="48">
        <f t="shared" ca="1" si="227"/>
        <v>2</v>
      </c>
      <c r="AF330" s="48">
        <f t="shared" ca="1" si="227"/>
        <v>3</v>
      </c>
      <c r="AG330" s="48">
        <f t="shared" ca="1" si="227"/>
        <v>2</v>
      </c>
      <c r="AH330" s="48">
        <f t="shared" ca="1" si="227"/>
        <v>3</v>
      </c>
      <c r="AI330" s="48">
        <f t="shared" ca="1" si="227"/>
        <v>2</v>
      </c>
      <c r="AJ330" s="48">
        <f t="shared" ca="1" si="228"/>
        <v>3</v>
      </c>
      <c r="AK330" s="48">
        <f t="shared" ca="1" si="228"/>
        <v>2</v>
      </c>
      <c r="AL330" s="48">
        <f t="shared" ca="1" si="228"/>
        <v>3</v>
      </c>
      <c r="AM330" s="48">
        <f t="shared" ca="1" si="228"/>
        <v>2</v>
      </c>
      <c r="AN330" s="48">
        <f t="shared" ca="1" si="228"/>
        <v>2</v>
      </c>
      <c r="AO330" s="48">
        <f t="shared" ca="1" si="228"/>
        <v>3</v>
      </c>
      <c r="AP330" s="48">
        <f t="shared" ca="1" si="228"/>
        <v>2</v>
      </c>
      <c r="AQ330" s="48">
        <f t="shared" ca="1" si="228"/>
        <v>3</v>
      </c>
      <c r="AR330" s="48">
        <f t="shared" ca="1" si="228"/>
        <v>3</v>
      </c>
      <c r="AS330" s="48">
        <f t="shared" ca="1" si="228"/>
        <v>3</v>
      </c>
      <c r="AT330" s="48">
        <f t="shared" ca="1" si="229"/>
        <v>2</v>
      </c>
      <c r="AU330" s="48">
        <f t="shared" ca="1" si="229"/>
        <v>2</v>
      </c>
      <c r="AV330" s="48">
        <f t="shared" ca="1" si="229"/>
        <v>3</v>
      </c>
      <c r="AW330" s="48">
        <f t="shared" ca="1" si="229"/>
        <v>3</v>
      </c>
      <c r="AX330" s="48">
        <f t="shared" ca="1" si="229"/>
        <v>2</v>
      </c>
      <c r="AY330" s="48">
        <f t="shared" ca="1" si="229"/>
        <v>3</v>
      </c>
      <c r="AZ330" s="48">
        <f t="shared" ca="1" si="229"/>
        <v>3</v>
      </c>
      <c r="BA330" s="48">
        <f t="shared" ca="1" si="229"/>
        <v>3</v>
      </c>
      <c r="BB330" s="48">
        <f t="shared" ca="1" si="229"/>
        <v>2</v>
      </c>
      <c r="BC330" s="48">
        <f t="shared" ca="1" si="229"/>
        <v>3</v>
      </c>
      <c r="BD330" s="48">
        <f t="shared" ca="1" si="230"/>
        <v>2</v>
      </c>
      <c r="BE330" s="48">
        <f t="shared" ca="1" si="230"/>
        <v>2</v>
      </c>
      <c r="BF330" s="48">
        <f t="shared" ca="1" si="230"/>
        <v>3</v>
      </c>
      <c r="BG330" s="48">
        <f t="shared" ca="1" si="230"/>
        <v>3</v>
      </c>
      <c r="BH330" s="48">
        <f t="shared" ca="1" si="230"/>
        <v>2</v>
      </c>
      <c r="BI330" s="48">
        <f t="shared" ca="1" si="230"/>
        <v>3</v>
      </c>
      <c r="BJ330" s="48">
        <f t="shared" ca="1" si="230"/>
        <v>2</v>
      </c>
      <c r="BK330" s="48">
        <f t="shared" ca="1" si="230"/>
        <v>2</v>
      </c>
      <c r="BL330" s="48">
        <f t="shared" ca="1" si="230"/>
        <v>2</v>
      </c>
      <c r="BM330" s="48">
        <f t="shared" ca="1" si="230"/>
        <v>3</v>
      </c>
      <c r="BN330" s="48">
        <f t="shared" ca="1" si="230"/>
        <v>3</v>
      </c>
      <c r="BO330" s="48">
        <f t="shared" ca="1" si="230"/>
        <v>2</v>
      </c>
    </row>
    <row r="331" spans="1:67" x14ac:dyDescent="0.25">
      <c r="A331" s="48">
        <v>330</v>
      </c>
      <c r="B331" s="48">
        <f t="shared" ca="1" si="225"/>
        <v>14</v>
      </c>
      <c r="C331" s="48">
        <f ca="1">SUM($P331:S331)</f>
        <v>9</v>
      </c>
      <c r="D331" s="48">
        <f t="shared" ca="1" si="231"/>
        <v>20</v>
      </c>
      <c r="E331" s="48">
        <f t="shared" ca="1" si="232"/>
        <v>29</v>
      </c>
      <c r="F331" s="48">
        <f t="shared" ca="1" si="233"/>
        <v>39</v>
      </c>
      <c r="G331" s="48">
        <f t="shared" ca="1" si="234"/>
        <v>49</v>
      </c>
      <c r="H331" s="48">
        <f t="shared" ca="1" si="235"/>
        <v>58</v>
      </c>
      <c r="I331" s="48">
        <f t="shared" ca="1" si="236"/>
        <v>68</v>
      </c>
      <c r="J331" s="48">
        <f t="shared" ca="1" si="237"/>
        <v>78</v>
      </c>
      <c r="K331" s="48">
        <f t="shared" ca="1" si="238"/>
        <v>89</v>
      </c>
      <c r="L331" s="48">
        <f t="shared" ca="1" si="239"/>
        <v>99</v>
      </c>
      <c r="M331" s="48">
        <f t="shared" ca="1" si="240"/>
        <v>110</v>
      </c>
      <c r="N331" s="48">
        <f t="shared" ca="1" si="241"/>
        <v>118</v>
      </c>
      <c r="O331" s="48">
        <f t="shared" ca="1" si="242"/>
        <v>127</v>
      </c>
      <c r="P331" s="48">
        <f t="shared" ca="1" si="226"/>
        <v>2</v>
      </c>
      <c r="Q331" s="48">
        <f t="shared" ca="1" si="226"/>
        <v>3</v>
      </c>
      <c r="R331" s="48">
        <f t="shared" ca="1" si="226"/>
        <v>2</v>
      </c>
      <c r="S331" s="48">
        <f t="shared" ca="1" si="226"/>
        <v>2</v>
      </c>
      <c r="T331" s="48">
        <f t="shared" ca="1" si="226"/>
        <v>3</v>
      </c>
      <c r="U331" s="48">
        <f t="shared" ca="1" si="226"/>
        <v>2</v>
      </c>
      <c r="V331" s="48">
        <f t="shared" ca="1" si="226"/>
        <v>3</v>
      </c>
      <c r="W331" s="48">
        <f t="shared" ca="1" si="226"/>
        <v>3</v>
      </c>
      <c r="X331" s="48">
        <f t="shared" ca="1" si="226"/>
        <v>2</v>
      </c>
      <c r="Y331" s="48">
        <f t="shared" ca="1" si="226"/>
        <v>3</v>
      </c>
      <c r="Z331" s="48">
        <f t="shared" ca="1" si="227"/>
        <v>2</v>
      </c>
      <c r="AA331" s="48">
        <f t="shared" ca="1" si="227"/>
        <v>2</v>
      </c>
      <c r="AB331" s="48">
        <f t="shared" ca="1" si="227"/>
        <v>3</v>
      </c>
      <c r="AC331" s="48">
        <f t="shared" ca="1" si="227"/>
        <v>2</v>
      </c>
      <c r="AD331" s="48">
        <f t="shared" ca="1" si="227"/>
        <v>2</v>
      </c>
      <c r="AE331" s="48">
        <f t="shared" ca="1" si="227"/>
        <v>3</v>
      </c>
      <c r="AF331" s="48">
        <f t="shared" ca="1" si="227"/>
        <v>3</v>
      </c>
      <c r="AG331" s="48">
        <f t="shared" ca="1" si="227"/>
        <v>3</v>
      </c>
      <c r="AH331" s="48">
        <f t="shared" ca="1" si="227"/>
        <v>2</v>
      </c>
      <c r="AI331" s="48">
        <f t="shared" ca="1" si="227"/>
        <v>2</v>
      </c>
      <c r="AJ331" s="48">
        <f t="shared" ca="1" si="228"/>
        <v>2</v>
      </c>
      <c r="AK331" s="48">
        <f t="shared" ca="1" si="228"/>
        <v>3</v>
      </c>
      <c r="AL331" s="48">
        <f t="shared" ca="1" si="228"/>
        <v>2</v>
      </c>
      <c r="AM331" s="48">
        <f t="shared" ca="1" si="228"/>
        <v>2</v>
      </c>
      <c r="AN331" s="48">
        <f t="shared" ca="1" si="228"/>
        <v>2</v>
      </c>
      <c r="AO331" s="48">
        <f t="shared" ca="1" si="228"/>
        <v>3</v>
      </c>
      <c r="AP331" s="48">
        <f t="shared" ca="1" si="228"/>
        <v>2</v>
      </c>
      <c r="AQ331" s="48">
        <f t="shared" ca="1" si="228"/>
        <v>3</v>
      </c>
      <c r="AR331" s="48">
        <f t="shared" ca="1" si="228"/>
        <v>2</v>
      </c>
      <c r="AS331" s="48">
        <f t="shared" ca="1" si="228"/>
        <v>3</v>
      </c>
      <c r="AT331" s="48">
        <f t="shared" ca="1" si="229"/>
        <v>2</v>
      </c>
      <c r="AU331" s="48">
        <f t="shared" ca="1" si="229"/>
        <v>3</v>
      </c>
      <c r="AV331" s="48">
        <f t="shared" ca="1" si="229"/>
        <v>2</v>
      </c>
      <c r="AW331" s="48">
        <f t="shared" ca="1" si="229"/>
        <v>3</v>
      </c>
      <c r="AX331" s="48">
        <f t="shared" ca="1" si="229"/>
        <v>3</v>
      </c>
      <c r="AY331" s="48">
        <f t="shared" ca="1" si="229"/>
        <v>3</v>
      </c>
      <c r="AZ331" s="48">
        <f t="shared" ca="1" si="229"/>
        <v>3</v>
      </c>
      <c r="BA331" s="48">
        <f t="shared" ca="1" si="229"/>
        <v>2</v>
      </c>
      <c r="BB331" s="48">
        <f t="shared" ca="1" si="229"/>
        <v>3</v>
      </c>
      <c r="BC331" s="48">
        <f t="shared" ca="1" si="229"/>
        <v>2</v>
      </c>
      <c r="BD331" s="48">
        <f t="shared" ca="1" si="230"/>
        <v>3</v>
      </c>
      <c r="BE331" s="48">
        <f t="shared" ca="1" si="230"/>
        <v>2</v>
      </c>
      <c r="BF331" s="48">
        <f t="shared" ca="1" si="230"/>
        <v>3</v>
      </c>
      <c r="BG331" s="48">
        <f t="shared" ca="1" si="230"/>
        <v>3</v>
      </c>
      <c r="BH331" s="48">
        <f t="shared" ca="1" si="230"/>
        <v>2</v>
      </c>
      <c r="BI331" s="48">
        <f t="shared" ca="1" si="230"/>
        <v>2</v>
      </c>
      <c r="BJ331" s="48">
        <f t="shared" ca="1" si="230"/>
        <v>2</v>
      </c>
      <c r="BK331" s="48">
        <f t="shared" ca="1" si="230"/>
        <v>2</v>
      </c>
      <c r="BL331" s="48">
        <f t="shared" ca="1" si="230"/>
        <v>2</v>
      </c>
      <c r="BM331" s="48">
        <f t="shared" ca="1" si="230"/>
        <v>2</v>
      </c>
      <c r="BN331" s="48">
        <f t="shared" ca="1" si="230"/>
        <v>2</v>
      </c>
      <c r="BO331" s="48">
        <f t="shared" ca="1" si="230"/>
        <v>3</v>
      </c>
    </row>
    <row r="332" spans="1:67" x14ac:dyDescent="0.25">
      <c r="A332" s="48">
        <v>331</v>
      </c>
      <c r="B332" s="48">
        <f t="shared" ca="1" si="225"/>
        <v>13</v>
      </c>
      <c r="C332" s="48">
        <f ca="1">SUM($P332:S332)</f>
        <v>9</v>
      </c>
      <c r="D332" s="48">
        <f t="shared" ca="1" si="231"/>
        <v>18</v>
      </c>
      <c r="E332" s="48">
        <f t="shared" ca="1" si="232"/>
        <v>28</v>
      </c>
      <c r="F332" s="48">
        <f t="shared" ca="1" si="233"/>
        <v>39</v>
      </c>
      <c r="G332" s="48">
        <f t="shared" ca="1" si="234"/>
        <v>48</v>
      </c>
      <c r="H332" s="48">
        <f t="shared" ca="1" si="235"/>
        <v>59</v>
      </c>
      <c r="I332" s="48">
        <f t="shared" ca="1" si="236"/>
        <v>69</v>
      </c>
      <c r="J332" s="48">
        <f t="shared" ca="1" si="237"/>
        <v>81</v>
      </c>
      <c r="K332" s="48">
        <f t="shared" ca="1" si="238"/>
        <v>92</v>
      </c>
      <c r="L332" s="48">
        <f t="shared" ca="1" si="239"/>
        <v>102</v>
      </c>
      <c r="M332" s="48">
        <f t="shared" ca="1" si="240"/>
        <v>110</v>
      </c>
      <c r="N332" s="48">
        <f t="shared" ca="1" si="241"/>
        <v>121</v>
      </c>
      <c r="O332" s="48">
        <f t="shared" ca="1" si="242"/>
        <v>129</v>
      </c>
      <c r="P332" s="48">
        <f t="shared" ref="P332:Y341" ca="1" si="243">MAX(1,IF(SamplesOrEstimateFlag = "Data", INDEX(Samples,RANDBETWEEN(1, TotalCount), 0), RANDBETWEEN(ThroughputLowEstimate,ThroughputHighEstimate)) / RANDBETWEEN(StorySplitRateLowEstimate,StorySplitRateHighEstimate))</f>
        <v>2</v>
      </c>
      <c r="Q332" s="48">
        <f t="shared" ca="1" si="243"/>
        <v>2</v>
      </c>
      <c r="R332" s="48">
        <f t="shared" ca="1" si="243"/>
        <v>2</v>
      </c>
      <c r="S332" s="48">
        <f t="shared" ca="1" si="243"/>
        <v>3</v>
      </c>
      <c r="T332" s="48">
        <f t="shared" ca="1" si="243"/>
        <v>2</v>
      </c>
      <c r="U332" s="48">
        <f t="shared" ca="1" si="243"/>
        <v>2</v>
      </c>
      <c r="V332" s="48">
        <f t="shared" ca="1" si="243"/>
        <v>3</v>
      </c>
      <c r="W332" s="48">
        <f t="shared" ca="1" si="243"/>
        <v>2</v>
      </c>
      <c r="X332" s="48">
        <f t="shared" ca="1" si="243"/>
        <v>3</v>
      </c>
      <c r="Y332" s="48">
        <f t="shared" ca="1" si="243"/>
        <v>2</v>
      </c>
      <c r="Z332" s="48">
        <f t="shared" ref="Z332:AI341" ca="1" si="244">MAX(1,IF(SamplesOrEstimateFlag = "Data", INDEX(Samples,RANDBETWEEN(1, TotalCount), 0), RANDBETWEEN(ThroughputLowEstimate,ThroughputHighEstimate)) / RANDBETWEEN(StorySplitRateLowEstimate,StorySplitRateHighEstimate))</f>
        <v>3</v>
      </c>
      <c r="AA332" s="48">
        <f t="shared" ca="1" si="244"/>
        <v>2</v>
      </c>
      <c r="AB332" s="48">
        <f t="shared" ca="1" si="244"/>
        <v>3</v>
      </c>
      <c r="AC332" s="48">
        <f t="shared" ca="1" si="244"/>
        <v>2</v>
      </c>
      <c r="AD332" s="48">
        <f t="shared" ca="1" si="244"/>
        <v>3</v>
      </c>
      <c r="AE332" s="48">
        <f t="shared" ca="1" si="244"/>
        <v>3</v>
      </c>
      <c r="AF332" s="48">
        <f t="shared" ca="1" si="244"/>
        <v>2</v>
      </c>
      <c r="AG332" s="48">
        <f t="shared" ca="1" si="244"/>
        <v>2</v>
      </c>
      <c r="AH332" s="48">
        <f t="shared" ca="1" si="244"/>
        <v>2</v>
      </c>
      <c r="AI332" s="48">
        <f t="shared" ca="1" si="244"/>
        <v>3</v>
      </c>
      <c r="AJ332" s="48">
        <f t="shared" ref="AJ332:AS341" ca="1" si="245">MAX(1,IF(SamplesOrEstimateFlag = "Data", INDEX(Samples,RANDBETWEEN(1, TotalCount), 0), RANDBETWEEN(ThroughputLowEstimate,ThroughputHighEstimate)) / RANDBETWEEN(StorySplitRateLowEstimate,StorySplitRateHighEstimate))</f>
        <v>3</v>
      </c>
      <c r="AK332" s="48">
        <f t="shared" ca="1" si="245"/>
        <v>3</v>
      </c>
      <c r="AL332" s="48">
        <f t="shared" ca="1" si="245"/>
        <v>2</v>
      </c>
      <c r="AM332" s="48">
        <f t="shared" ca="1" si="245"/>
        <v>3</v>
      </c>
      <c r="AN332" s="48">
        <f t="shared" ca="1" si="245"/>
        <v>3</v>
      </c>
      <c r="AO332" s="48">
        <f t="shared" ca="1" si="245"/>
        <v>2</v>
      </c>
      <c r="AP332" s="48">
        <f t="shared" ca="1" si="245"/>
        <v>3</v>
      </c>
      <c r="AQ332" s="48">
        <f t="shared" ca="1" si="245"/>
        <v>2</v>
      </c>
      <c r="AR332" s="48">
        <f t="shared" ca="1" si="245"/>
        <v>3</v>
      </c>
      <c r="AS332" s="48">
        <f t="shared" ca="1" si="245"/>
        <v>3</v>
      </c>
      <c r="AT332" s="48">
        <f t="shared" ref="AT332:BC341" ca="1" si="246">MAX(1,IF(SamplesOrEstimateFlag = "Data", INDEX(Samples,RANDBETWEEN(1, TotalCount), 0), RANDBETWEEN(ThroughputLowEstimate,ThroughputHighEstimate)) / RANDBETWEEN(StorySplitRateLowEstimate,StorySplitRateHighEstimate))</f>
        <v>3</v>
      </c>
      <c r="AU332" s="48">
        <f t="shared" ca="1" si="246"/>
        <v>3</v>
      </c>
      <c r="AV332" s="48">
        <f t="shared" ca="1" si="246"/>
        <v>3</v>
      </c>
      <c r="AW332" s="48">
        <f t="shared" ca="1" si="246"/>
        <v>2</v>
      </c>
      <c r="AX332" s="48">
        <f t="shared" ca="1" si="246"/>
        <v>3</v>
      </c>
      <c r="AY332" s="48">
        <f t="shared" ca="1" si="246"/>
        <v>3</v>
      </c>
      <c r="AZ332" s="48">
        <f t="shared" ca="1" si="246"/>
        <v>3</v>
      </c>
      <c r="BA332" s="48">
        <f t="shared" ca="1" si="246"/>
        <v>2</v>
      </c>
      <c r="BB332" s="48">
        <f t="shared" ca="1" si="246"/>
        <v>2</v>
      </c>
      <c r="BC332" s="48">
        <f t="shared" ca="1" si="246"/>
        <v>3</v>
      </c>
      <c r="BD332" s="48">
        <f t="shared" ref="BD332:BO341" ca="1" si="247">MAX(1,IF(SamplesOrEstimateFlag = "Data", INDEX(Samples,RANDBETWEEN(1, TotalCount), 0), RANDBETWEEN(ThroughputLowEstimate,ThroughputHighEstimate)) / RANDBETWEEN(StorySplitRateLowEstimate,StorySplitRateHighEstimate))</f>
        <v>2</v>
      </c>
      <c r="BE332" s="48">
        <f t="shared" ca="1" si="247"/>
        <v>2</v>
      </c>
      <c r="BF332" s="48">
        <f t="shared" ca="1" si="247"/>
        <v>2</v>
      </c>
      <c r="BG332" s="48">
        <f t="shared" ca="1" si="247"/>
        <v>2</v>
      </c>
      <c r="BH332" s="48">
        <f t="shared" ca="1" si="247"/>
        <v>3</v>
      </c>
      <c r="BI332" s="48">
        <f t="shared" ca="1" si="247"/>
        <v>2</v>
      </c>
      <c r="BJ332" s="48">
        <f t="shared" ca="1" si="247"/>
        <v>3</v>
      </c>
      <c r="BK332" s="48">
        <f t="shared" ca="1" si="247"/>
        <v>3</v>
      </c>
      <c r="BL332" s="48">
        <f t="shared" ca="1" si="247"/>
        <v>2</v>
      </c>
      <c r="BM332" s="48">
        <f t="shared" ca="1" si="247"/>
        <v>2</v>
      </c>
      <c r="BN332" s="48">
        <f t="shared" ca="1" si="247"/>
        <v>2</v>
      </c>
      <c r="BO332" s="48">
        <f t="shared" ca="1" si="247"/>
        <v>2</v>
      </c>
    </row>
    <row r="333" spans="1:67" x14ac:dyDescent="0.25">
      <c r="A333" s="48">
        <v>332</v>
      </c>
      <c r="B333" s="48">
        <f t="shared" ca="1" si="225"/>
        <v>15</v>
      </c>
      <c r="C333" s="48">
        <f ca="1">SUM($P333:S333)</f>
        <v>10</v>
      </c>
      <c r="D333" s="48">
        <f t="shared" ca="1" si="231"/>
        <v>20</v>
      </c>
      <c r="E333" s="48">
        <f t="shared" ca="1" si="232"/>
        <v>30</v>
      </c>
      <c r="F333" s="48">
        <f t="shared" ca="1" si="233"/>
        <v>40</v>
      </c>
      <c r="G333" s="48">
        <f t="shared" ca="1" si="234"/>
        <v>49</v>
      </c>
      <c r="H333" s="48">
        <f t="shared" ca="1" si="235"/>
        <v>60</v>
      </c>
      <c r="I333" s="48">
        <f t="shared" ca="1" si="236"/>
        <v>72</v>
      </c>
      <c r="J333" s="48">
        <f t="shared" ca="1" si="237"/>
        <v>82</v>
      </c>
      <c r="K333" s="48">
        <f t="shared" ca="1" si="238"/>
        <v>92</v>
      </c>
      <c r="L333" s="48">
        <f t="shared" ca="1" si="239"/>
        <v>103</v>
      </c>
      <c r="M333" s="48">
        <f t="shared" ca="1" si="240"/>
        <v>114</v>
      </c>
      <c r="N333" s="48">
        <f t="shared" ca="1" si="241"/>
        <v>124</v>
      </c>
      <c r="O333" s="48">
        <f t="shared" ca="1" si="242"/>
        <v>132</v>
      </c>
      <c r="P333" s="48">
        <f t="shared" ca="1" si="243"/>
        <v>2</v>
      </c>
      <c r="Q333" s="48">
        <f t="shared" ca="1" si="243"/>
        <v>3</v>
      </c>
      <c r="R333" s="48">
        <f t="shared" ca="1" si="243"/>
        <v>2</v>
      </c>
      <c r="S333" s="48">
        <f t="shared" ca="1" si="243"/>
        <v>3</v>
      </c>
      <c r="T333" s="48">
        <f t="shared" ca="1" si="243"/>
        <v>3</v>
      </c>
      <c r="U333" s="48">
        <f t="shared" ca="1" si="243"/>
        <v>2</v>
      </c>
      <c r="V333" s="48">
        <f t="shared" ca="1" si="243"/>
        <v>3</v>
      </c>
      <c r="W333" s="48">
        <f t="shared" ca="1" si="243"/>
        <v>2</v>
      </c>
      <c r="X333" s="48">
        <f t="shared" ca="1" si="243"/>
        <v>2</v>
      </c>
      <c r="Y333" s="48">
        <f t="shared" ca="1" si="243"/>
        <v>3</v>
      </c>
      <c r="Z333" s="48">
        <f t="shared" ca="1" si="244"/>
        <v>3</v>
      </c>
      <c r="AA333" s="48">
        <f t="shared" ca="1" si="244"/>
        <v>2</v>
      </c>
      <c r="AB333" s="48">
        <f t="shared" ca="1" si="244"/>
        <v>2</v>
      </c>
      <c r="AC333" s="48">
        <f t="shared" ca="1" si="244"/>
        <v>3</v>
      </c>
      <c r="AD333" s="48">
        <f t="shared" ca="1" si="244"/>
        <v>3</v>
      </c>
      <c r="AE333" s="48">
        <f t="shared" ca="1" si="244"/>
        <v>2</v>
      </c>
      <c r="AF333" s="48">
        <f t="shared" ca="1" si="244"/>
        <v>2</v>
      </c>
      <c r="AG333" s="48">
        <f t="shared" ca="1" si="244"/>
        <v>2</v>
      </c>
      <c r="AH333" s="48">
        <f t="shared" ca="1" si="244"/>
        <v>3</v>
      </c>
      <c r="AI333" s="48">
        <f t="shared" ca="1" si="244"/>
        <v>2</v>
      </c>
      <c r="AJ333" s="48">
        <f t="shared" ca="1" si="245"/>
        <v>3</v>
      </c>
      <c r="AK333" s="48">
        <f t="shared" ca="1" si="245"/>
        <v>3</v>
      </c>
      <c r="AL333" s="48">
        <f t="shared" ca="1" si="245"/>
        <v>2</v>
      </c>
      <c r="AM333" s="48">
        <f t="shared" ca="1" si="245"/>
        <v>3</v>
      </c>
      <c r="AN333" s="48">
        <f t="shared" ca="1" si="245"/>
        <v>3</v>
      </c>
      <c r="AO333" s="48">
        <f t="shared" ca="1" si="245"/>
        <v>3</v>
      </c>
      <c r="AP333" s="48">
        <f t="shared" ca="1" si="245"/>
        <v>3</v>
      </c>
      <c r="AQ333" s="48">
        <f t="shared" ca="1" si="245"/>
        <v>3</v>
      </c>
      <c r="AR333" s="48">
        <f t="shared" ca="1" si="245"/>
        <v>2</v>
      </c>
      <c r="AS333" s="48">
        <f t="shared" ca="1" si="245"/>
        <v>3</v>
      </c>
      <c r="AT333" s="48">
        <f t="shared" ca="1" si="246"/>
        <v>2</v>
      </c>
      <c r="AU333" s="48">
        <f t="shared" ca="1" si="246"/>
        <v>3</v>
      </c>
      <c r="AV333" s="48">
        <f t="shared" ca="1" si="246"/>
        <v>3</v>
      </c>
      <c r="AW333" s="48">
        <f t="shared" ca="1" si="246"/>
        <v>3</v>
      </c>
      <c r="AX333" s="48">
        <f t="shared" ca="1" si="246"/>
        <v>2</v>
      </c>
      <c r="AY333" s="48">
        <f t="shared" ca="1" si="246"/>
        <v>2</v>
      </c>
      <c r="AZ333" s="48">
        <f t="shared" ca="1" si="246"/>
        <v>3</v>
      </c>
      <c r="BA333" s="48">
        <f t="shared" ca="1" si="246"/>
        <v>3</v>
      </c>
      <c r="BB333" s="48">
        <f t="shared" ca="1" si="246"/>
        <v>2</v>
      </c>
      <c r="BC333" s="48">
        <f t="shared" ca="1" si="246"/>
        <v>3</v>
      </c>
      <c r="BD333" s="48">
        <f t="shared" ca="1" si="247"/>
        <v>2</v>
      </c>
      <c r="BE333" s="48">
        <f t="shared" ca="1" si="247"/>
        <v>3</v>
      </c>
      <c r="BF333" s="48">
        <f t="shared" ca="1" si="247"/>
        <v>3</v>
      </c>
      <c r="BG333" s="48">
        <f t="shared" ca="1" si="247"/>
        <v>3</v>
      </c>
      <c r="BH333" s="48">
        <f t="shared" ca="1" si="247"/>
        <v>2</v>
      </c>
      <c r="BI333" s="48">
        <f t="shared" ca="1" si="247"/>
        <v>3</v>
      </c>
      <c r="BJ333" s="48">
        <f t="shared" ca="1" si="247"/>
        <v>2</v>
      </c>
      <c r="BK333" s="48">
        <f t="shared" ca="1" si="247"/>
        <v>3</v>
      </c>
      <c r="BL333" s="48">
        <f t="shared" ca="1" si="247"/>
        <v>2</v>
      </c>
      <c r="BM333" s="48">
        <f t="shared" ca="1" si="247"/>
        <v>2</v>
      </c>
      <c r="BN333" s="48">
        <f t="shared" ca="1" si="247"/>
        <v>2</v>
      </c>
      <c r="BO333" s="48">
        <f t="shared" ca="1" si="247"/>
        <v>2</v>
      </c>
    </row>
    <row r="334" spans="1:67" x14ac:dyDescent="0.25">
      <c r="A334" s="48">
        <v>333</v>
      </c>
      <c r="B334" s="48">
        <f t="shared" ca="1" si="225"/>
        <v>14</v>
      </c>
      <c r="C334" s="48">
        <f ca="1">SUM($P334:S334)</f>
        <v>9</v>
      </c>
      <c r="D334" s="48">
        <f t="shared" ca="1" si="231"/>
        <v>19</v>
      </c>
      <c r="E334" s="48">
        <f t="shared" ca="1" si="232"/>
        <v>29</v>
      </c>
      <c r="F334" s="48">
        <f t="shared" ca="1" si="233"/>
        <v>40</v>
      </c>
      <c r="G334" s="48">
        <f t="shared" ca="1" si="234"/>
        <v>50</v>
      </c>
      <c r="H334" s="48">
        <f t="shared" ca="1" si="235"/>
        <v>59</v>
      </c>
      <c r="I334" s="48">
        <f t="shared" ca="1" si="236"/>
        <v>71</v>
      </c>
      <c r="J334" s="48">
        <f t="shared" ca="1" si="237"/>
        <v>83</v>
      </c>
      <c r="K334" s="48">
        <f t="shared" ca="1" si="238"/>
        <v>92</v>
      </c>
      <c r="L334" s="48">
        <f t="shared" ca="1" si="239"/>
        <v>100</v>
      </c>
      <c r="M334" s="48">
        <f t="shared" ca="1" si="240"/>
        <v>110</v>
      </c>
      <c r="N334" s="48">
        <f t="shared" ca="1" si="241"/>
        <v>121</v>
      </c>
      <c r="O334" s="48">
        <f t="shared" ca="1" si="242"/>
        <v>133</v>
      </c>
      <c r="P334" s="48">
        <f t="shared" ca="1" si="243"/>
        <v>3</v>
      </c>
      <c r="Q334" s="48">
        <f t="shared" ca="1" si="243"/>
        <v>2</v>
      </c>
      <c r="R334" s="48">
        <f t="shared" ca="1" si="243"/>
        <v>2</v>
      </c>
      <c r="S334" s="48">
        <f t="shared" ca="1" si="243"/>
        <v>2</v>
      </c>
      <c r="T334" s="48">
        <f t="shared" ca="1" si="243"/>
        <v>2</v>
      </c>
      <c r="U334" s="48">
        <f t="shared" ca="1" si="243"/>
        <v>3</v>
      </c>
      <c r="V334" s="48">
        <f t="shared" ca="1" si="243"/>
        <v>3</v>
      </c>
      <c r="W334" s="48">
        <f t="shared" ca="1" si="243"/>
        <v>2</v>
      </c>
      <c r="X334" s="48">
        <f t="shared" ca="1" si="243"/>
        <v>3</v>
      </c>
      <c r="Y334" s="48">
        <f t="shared" ca="1" si="243"/>
        <v>3</v>
      </c>
      <c r="Z334" s="48">
        <f t="shared" ca="1" si="244"/>
        <v>2</v>
      </c>
      <c r="AA334" s="48">
        <f t="shared" ca="1" si="244"/>
        <v>2</v>
      </c>
      <c r="AB334" s="48">
        <f t="shared" ca="1" si="244"/>
        <v>3</v>
      </c>
      <c r="AC334" s="48">
        <f t="shared" ca="1" si="244"/>
        <v>2</v>
      </c>
      <c r="AD334" s="48">
        <f t="shared" ca="1" si="244"/>
        <v>3</v>
      </c>
      <c r="AE334" s="48">
        <f t="shared" ca="1" si="244"/>
        <v>3</v>
      </c>
      <c r="AF334" s="48">
        <f t="shared" ca="1" si="244"/>
        <v>2</v>
      </c>
      <c r="AG334" s="48">
        <f t="shared" ca="1" si="244"/>
        <v>3</v>
      </c>
      <c r="AH334" s="48">
        <f t="shared" ca="1" si="244"/>
        <v>2</v>
      </c>
      <c r="AI334" s="48">
        <f t="shared" ca="1" si="244"/>
        <v>3</v>
      </c>
      <c r="AJ334" s="48">
        <f t="shared" ca="1" si="245"/>
        <v>3</v>
      </c>
      <c r="AK334" s="48">
        <f t="shared" ca="1" si="245"/>
        <v>2</v>
      </c>
      <c r="AL334" s="48">
        <f t="shared" ca="1" si="245"/>
        <v>2</v>
      </c>
      <c r="AM334" s="48">
        <f t="shared" ca="1" si="245"/>
        <v>2</v>
      </c>
      <c r="AN334" s="48">
        <f t="shared" ca="1" si="245"/>
        <v>3</v>
      </c>
      <c r="AO334" s="48">
        <f t="shared" ca="1" si="245"/>
        <v>3</v>
      </c>
      <c r="AP334" s="48">
        <f t="shared" ca="1" si="245"/>
        <v>3</v>
      </c>
      <c r="AQ334" s="48">
        <f t="shared" ca="1" si="245"/>
        <v>3</v>
      </c>
      <c r="AR334" s="48">
        <f t="shared" ca="1" si="245"/>
        <v>3</v>
      </c>
      <c r="AS334" s="48">
        <f t="shared" ca="1" si="245"/>
        <v>3</v>
      </c>
      <c r="AT334" s="48">
        <f t="shared" ca="1" si="246"/>
        <v>3</v>
      </c>
      <c r="AU334" s="48">
        <f t="shared" ca="1" si="246"/>
        <v>3</v>
      </c>
      <c r="AV334" s="48">
        <f t="shared" ca="1" si="246"/>
        <v>3</v>
      </c>
      <c r="AW334" s="48">
        <f t="shared" ca="1" si="246"/>
        <v>2</v>
      </c>
      <c r="AX334" s="48">
        <f t="shared" ca="1" si="246"/>
        <v>2</v>
      </c>
      <c r="AY334" s="48">
        <f t="shared" ca="1" si="246"/>
        <v>2</v>
      </c>
      <c r="AZ334" s="48">
        <f t="shared" ca="1" si="246"/>
        <v>2</v>
      </c>
      <c r="BA334" s="48">
        <f t="shared" ca="1" si="246"/>
        <v>2</v>
      </c>
      <c r="BB334" s="48">
        <f t="shared" ca="1" si="246"/>
        <v>2</v>
      </c>
      <c r="BC334" s="48">
        <f t="shared" ca="1" si="246"/>
        <v>2</v>
      </c>
      <c r="BD334" s="48">
        <f t="shared" ca="1" si="247"/>
        <v>3</v>
      </c>
      <c r="BE334" s="48">
        <f t="shared" ca="1" si="247"/>
        <v>3</v>
      </c>
      <c r="BF334" s="48">
        <f t="shared" ca="1" si="247"/>
        <v>2</v>
      </c>
      <c r="BG334" s="48">
        <f t="shared" ca="1" si="247"/>
        <v>2</v>
      </c>
      <c r="BH334" s="48">
        <f t="shared" ca="1" si="247"/>
        <v>3</v>
      </c>
      <c r="BI334" s="48">
        <f t="shared" ca="1" si="247"/>
        <v>2</v>
      </c>
      <c r="BJ334" s="48">
        <f t="shared" ca="1" si="247"/>
        <v>3</v>
      </c>
      <c r="BK334" s="48">
        <f t="shared" ca="1" si="247"/>
        <v>3</v>
      </c>
      <c r="BL334" s="48">
        <f t="shared" ca="1" si="247"/>
        <v>3</v>
      </c>
      <c r="BM334" s="48">
        <f t="shared" ca="1" si="247"/>
        <v>3</v>
      </c>
      <c r="BN334" s="48">
        <f t="shared" ca="1" si="247"/>
        <v>3</v>
      </c>
      <c r="BO334" s="48">
        <f t="shared" ca="1" si="247"/>
        <v>3</v>
      </c>
    </row>
    <row r="335" spans="1:67" x14ac:dyDescent="0.25">
      <c r="A335" s="48">
        <v>334</v>
      </c>
      <c r="B335" s="48">
        <f t="shared" ca="1" si="225"/>
        <v>13</v>
      </c>
      <c r="C335" s="48">
        <f ca="1">SUM($P335:S335)</f>
        <v>9</v>
      </c>
      <c r="D335" s="48">
        <f t="shared" ca="1" si="231"/>
        <v>18</v>
      </c>
      <c r="E335" s="48">
        <f t="shared" ca="1" si="232"/>
        <v>29</v>
      </c>
      <c r="F335" s="48">
        <f t="shared" ca="1" si="233"/>
        <v>39</v>
      </c>
      <c r="G335" s="48">
        <f t="shared" ca="1" si="234"/>
        <v>49</v>
      </c>
      <c r="H335" s="48">
        <f t="shared" ca="1" si="235"/>
        <v>60</v>
      </c>
      <c r="I335" s="48">
        <f t="shared" ca="1" si="236"/>
        <v>70</v>
      </c>
      <c r="J335" s="48">
        <f t="shared" ca="1" si="237"/>
        <v>80</v>
      </c>
      <c r="K335" s="48">
        <f t="shared" ca="1" si="238"/>
        <v>91</v>
      </c>
      <c r="L335" s="48">
        <f t="shared" ca="1" si="239"/>
        <v>101</v>
      </c>
      <c r="M335" s="48">
        <f t="shared" ca="1" si="240"/>
        <v>111</v>
      </c>
      <c r="N335" s="48">
        <f t="shared" ca="1" si="241"/>
        <v>121</v>
      </c>
      <c r="O335" s="48">
        <f t="shared" ca="1" si="242"/>
        <v>132</v>
      </c>
      <c r="P335" s="48">
        <f t="shared" ca="1" si="243"/>
        <v>3</v>
      </c>
      <c r="Q335" s="48">
        <f t="shared" ca="1" si="243"/>
        <v>2</v>
      </c>
      <c r="R335" s="48">
        <f t="shared" ca="1" si="243"/>
        <v>2</v>
      </c>
      <c r="S335" s="48">
        <f t="shared" ca="1" si="243"/>
        <v>2</v>
      </c>
      <c r="T335" s="48">
        <f t="shared" ca="1" si="243"/>
        <v>2</v>
      </c>
      <c r="U335" s="48">
        <f t="shared" ca="1" si="243"/>
        <v>2</v>
      </c>
      <c r="V335" s="48">
        <f t="shared" ca="1" si="243"/>
        <v>3</v>
      </c>
      <c r="W335" s="48">
        <f t="shared" ca="1" si="243"/>
        <v>2</v>
      </c>
      <c r="X335" s="48">
        <f t="shared" ca="1" si="243"/>
        <v>3</v>
      </c>
      <c r="Y335" s="48">
        <f t="shared" ca="1" si="243"/>
        <v>3</v>
      </c>
      <c r="Z335" s="48">
        <f t="shared" ca="1" si="244"/>
        <v>3</v>
      </c>
      <c r="AA335" s="48">
        <f t="shared" ca="1" si="244"/>
        <v>2</v>
      </c>
      <c r="AB335" s="48">
        <f t="shared" ca="1" si="244"/>
        <v>3</v>
      </c>
      <c r="AC335" s="48">
        <f t="shared" ca="1" si="244"/>
        <v>2</v>
      </c>
      <c r="AD335" s="48">
        <f t="shared" ca="1" si="244"/>
        <v>2</v>
      </c>
      <c r="AE335" s="48">
        <f t="shared" ca="1" si="244"/>
        <v>3</v>
      </c>
      <c r="AF335" s="48">
        <f t="shared" ca="1" si="244"/>
        <v>2</v>
      </c>
      <c r="AG335" s="48">
        <f t="shared" ca="1" si="244"/>
        <v>2</v>
      </c>
      <c r="AH335" s="48">
        <f t="shared" ca="1" si="244"/>
        <v>3</v>
      </c>
      <c r="AI335" s="48">
        <f t="shared" ca="1" si="244"/>
        <v>3</v>
      </c>
      <c r="AJ335" s="48">
        <f t="shared" ca="1" si="245"/>
        <v>3</v>
      </c>
      <c r="AK335" s="48">
        <f t="shared" ca="1" si="245"/>
        <v>3</v>
      </c>
      <c r="AL335" s="48">
        <f t="shared" ca="1" si="245"/>
        <v>2</v>
      </c>
      <c r="AM335" s="48">
        <f t="shared" ca="1" si="245"/>
        <v>3</v>
      </c>
      <c r="AN335" s="48">
        <f t="shared" ca="1" si="245"/>
        <v>3</v>
      </c>
      <c r="AO335" s="48">
        <f t="shared" ca="1" si="245"/>
        <v>2</v>
      </c>
      <c r="AP335" s="48">
        <f t="shared" ca="1" si="245"/>
        <v>3</v>
      </c>
      <c r="AQ335" s="48">
        <f t="shared" ca="1" si="245"/>
        <v>2</v>
      </c>
      <c r="AR335" s="48">
        <f t="shared" ca="1" si="245"/>
        <v>2</v>
      </c>
      <c r="AS335" s="48">
        <f t="shared" ca="1" si="245"/>
        <v>3</v>
      </c>
      <c r="AT335" s="48">
        <f t="shared" ca="1" si="246"/>
        <v>2</v>
      </c>
      <c r="AU335" s="48">
        <f t="shared" ca="1" si="246"/>
        <v>3</v>
      </c>
      <c r="AV335" s="48">
        <f t="shared" ca="1" si="246"/>
        <v>3</v>
      </c>
      <c r="AW335" s="48">
        <f t="shared" ca="1" si="246"/>
        <v>3</v>
      </c>
      <c r="AX335" s="48">
        <f t="shared" ca="1" si="246"/>
        <v>2</v>
      </c>
      <c r="AY335" s="48">
        <f t="shared" ca="1" si="246"/>
        <v>3</v>
      </c>
      <c r="AZ335" s="48">
        <f t="shared" ca="1" si="246"/>
        <v>2</v>
      </c>
      <c r="BA335" s="48">
        <f t="shared" ca="1" si="246"/>
        <v>2</v>
      </c>
      <c r="BB335" s="48">
        <f t="shared" ca="1" si="246"/>
        <v>3</v>
      </c>
      <c r="BC335" s="48">
        <f t="shared" ca="1" si="246"/>
        <v>3</v>
      </c>
      <c r="BD335" s="48">
        <f t="shared" ca="1" si="247"/>
        <v>3</v>
      </c>
      <c r="BE335" s="48">
        <f t="shared" ca="1" si="247"/>
        <v>2</v>
      </c>
      <c r="BF335" s="48">
        <f t="shared" ca="1" si="247"/>
        <v>3</v>
      </c>
      <c r="BG335" s="48">
        <f t="shared" ca="1" si="247"/>
        <v>2</v>
      </c>
      <c r="BH335" s="48">
        <f t="shared" ca="1" si="247"/>
        <v>2</v>
      </c>
      <c r="BI335" s="48">
        <f t="shared" ca="1" si="247"/>
        <v>3</v>
      </c>
      <c r="BJ335" s="48">
        <f t="shared" ca="1" si="247"/>
        <v>3</v>
      </c>
      <c r="BK335" s="48">
        <f t="shared" ca="1" si="247"/>
        <v>2</v>
      </c>
      <c r="BL335" s="48">
        <f t="shared" ca="1" si="247"/>
        <v>3</v>
      </c>
      <c r="BM335" s="48">
        <f t="shared" ca="1" si="247"/>
        <v>3</v>
      </c>
      <c r="BN335" s="48">
        <f t="shared" ca="1" si="247"/>
        <v>3</v>
      </c>
      <c r="BO335" s="48">
        <f t="shared" ca="1" si="247"/>
        <v>2</v>
      </c>
    </row>
    <row r="336" spans="1:67" x14ac:dyDescent="0.25">
      <c r="A336" s="48">
        <v>335</v>
      </c>
      <c r="B336" s="48">
        <f t="shared" ca="1" si="225"/>
        <v>15</v>
      </c>
      <c r="C336" s="48">
        <f ca="1">SUM($P336:S336)</f>
        <v>10</v>
      </c>
      <c r="D336" s="48">
        <f t="shared" ca="1" si="231"/>
        <v>21</v>
      </c>
      <c r="E336" s="48">
        <f t="shared" ca="1" si="232"/>
        <v>30</v>
      </c>
      <c r="F336" s="48">
        <f t="shared" ca="1" si="233"/>
        <v>40</v>
      </c>
      <c r="G336" s="48">
        <f t="shared" ca="1" si="234"/>
        <v>49</v>
      </c>
      <c r="H336" s="48">
        <f t="shared" ca="1" si="235"/>
        <v>60</v>
      </c>
      <c r="I336" s="48">
        <f t="shared" ca="1" si="236"/>
        <v>70</v>
      </c>
      <c r="J336" s="48">
        <f t="shared" ca="1" si="237"/>
        <v>80</v>
      </c>
      <c r="K336" s="48">
        <f t="shared" ca="1" si="238"/>
        <v>90</v>
      </c>
      <c r="L336" s="48">
        <f t="shared" ca="1" si="239"/>
        <v>99</v>
      </c>
      <c r="M336" s="48">
        <f t="shared" ca="1" si="240"/>
        <v>108</v>
      </c>
      <c r="N336" s="48">
        <f t="shared" ca="1" si="241"/>
        <v>117</v>
      </c>
      <c r="O336" s="48">
        <f t="shared" ca="1" si="242"/>
        <v>126</v>
      </c>
      <c r="P336" s="48">
        <f t="shared" ca="1" si="243"/>
        <v>2</v>
      </c>
      <c r="Q336" s="48">
        <f t="shared" ca="1" si="243"/>
        <v>2</v>
      </c>
      <c r="R336" s="48">
        <f t="shared" ca="1" si="243"/>
        <v>3</v>
      </c>
      <c r="S336" s="48">
        <f t="shared" ca="1" si="243"/>
        <v>3</v>
      </c>
      <c r="T336" s="48">
        <f t="shared" ca="1" si="243"/>
        <v>3</v>
      </c>
      <c r="U336" s="48">
        <f t="shared" ca="1" si="243"/>
        <v>2</v>
      </c>
      <c r="V336" s="48">
        <f t="shared" ca="1" si="243"/>
        <v>3</v>
      </c>
      <c r="W336" s="48">
        <f t="shared" ca="1" si="243"/>
        <v>3</v>
      </c>
      <c r="X336" s="48">
        <f t="shared" ca="1" si="243"/>
        <v>2</v>
      </c>
      <c r="Y336" s="48">
        <f t="shared" ca="1" si="243"/>
        <v>2</v>
      </c>
      <c r="Z336" s="48">
        <f t="shared" ca="1" si="244"/>
        <v>3</v>
      </c>
      <c r="AA336" s="48">
        <f t="shared" ca="1" si="244"/>
        <v>2</v>
      </c>
      <c r="AB336" s="48">
        <f t="shared" ca="1" si="244"/>
        <v>3</v>
      </c>
      <c r="AC336" s="48">
        <f t="shared" ca="1" si="244"/>
        <v>2</v>
      </c>
      <c r="AD336" s="48">
        <f t="shared" ca="1" si="244"/>
        <v>2</v>
      </c>
      <c r="AE336" s="48">
        <f t="shared" ca="1" si="244"/>
        <v>3</v>
      </c>
      <c r="AF336" s="48">
        <f t="shared" ca="1" si="244"/>
        <v>2</v>
      </c>
      <c r="AG336" s="48">
        <f t="shared" ca="1" si="244"/>
        <v>2</v>
      </c>
      <c r="AH336" s="48">
        <f t="shared" ca="1" si="244"/>
        <v>3</v>
      </c>
      <c r="AI336" s="48">
        <f t="shared" ca="1" si="244"/>
        <v>2</v>
      </c>
      <c r="AJ336" s="48">
        <f t="shared" ca="1" si="245"/>
        <v>2</v>
      </c>
      <c r="AK336" s="48">
        <f t="shared" ca="1" si="245"/>
        <v>3</v>
      </c>
      <c r="AL336" s="48">
        <f t="shared" ca="1" si="245"/>
        <v>3</v>
      </c>
      <c r="AM336" s="48">
        <f t="shared" ca="1" si="245"/>
        <v>3</v>
      </c>
      <c r="AN336" s="48">
        <f t="shared" ca="1" si="245"/>
        <v>3</v>
      </c>
      <c r="AO336" s="48">
        <f t="shared" ca="1" si="245"/>
        <v>2</v>
      </c>
      <c r="AP336" s="48">
        <f t="shared" ca="1" si="245"/>
        <v>2</v>
      </c>
      <c r="AQ336" s="48">
        <f t="shared" ca="1" si="245"/>
        <v>3</v>
      </c>
      <c r="AR336" s="48">
        <f t="shared" ca="1" si="245"/>
        <v>2</v>
      </c>
      <c r="AS336" s="48">
        <f t="shared" ca="1" si="245"/>
        <v>2</v>
      </c>
      <c r="AT336" s="48">
        <f t="shared" ca="1" si="246"/>
        <v>3</v>
      </c>
      <c r="AU336" s="48">
        <f t="shared" ca="1" si="246"/>
        <v>3</v>
      </c>
      <c r="AV336" s="48">
        <f t="shared" ca="1" si="246"/>
        <v>3</v>
      </c>
      <c r="AW336" s="48">
        <f t="shared" ca="1" si="246"/>
        <v>2</v>
      </c>
      <c r="AX336" s="48">
        <f t="shared" ca="1" si="246"/>
        <v>3</v>
      </c>
      <c r="AY336" s="48">
        <f t="shared" ca="1" si="246"/>
        <v>2</v>
      </c>
      <c r="AZ336" s="48">
        <f t="shared" ca="1" si="246"/>
        <v>2</v>
      </c>
      <c r="BA336" s="48">
        <f t="shared" ca="1" si="246"/>
        <v>2</v>
      </c>
      <c r="BB336" s="48">
        <f t="shared" ca="1" si="246"/>
        <v>2</v>
      </c>
      <c r="BC336" s="48">
        <f t="shared" ca="1" si="246"/>
        <v>3</v>
      </c>
      <c r="BD336" s="48">
        <f t="shared" ca="1" si="247"/>
        <v>2</v>
      </c>
      <c r="BE336" s="48">
        <f t="shared" ca="1" si="247"/>
        <v>2</v>
      </c>
      <c r="BF336" s="48">
        <f t="shared" ca="1" si="247"/>
        <v>3</v>
      </c>
      <c r="BG336" s="48">
        <f t="shared" ca="1" si="247"/>
        <v>2</v>
      </c>
      <c r="BH336" s="48">
        <f t="shared" ca="1" si="247"/>
        <v>2</v>
      </c>
      <c r="BI336" s="48">
        <f t="shared" ca="1" si="247"/>
        <v>2</v>
      </c>
      <c r="BJ336" s="48">
        <f t="shared" ca="1" si="247"/>
        <v>3</v>
      </c>
      <c r="BK336" s="48">
        <f t="shared" ca="1" si="247"/>
        <v>2</v>
      </c>
      <c r="BL336" s="48">
        <f t="shared" ca="1" si="247"/>
        <v>3</v>
      </c>
      <c r="BM336" s="48">
        <f t="shared" ca="1" si="247"/>
        <v>2</v>
      </c>
      <c r="BN336" s="48">
        <f t="shared" ca="1" si="247"/>
        <v>2</v>
      </c>
      <c r="BO336" s="48">
        <f t="shared" ca="1" si="247"/>
        <v>2</v>
      </c>
    </row>
    <row r="337" spans="1:67" x14ac:dyDescent="0.25">
      <c r="A337" s="48">
        <v>336</v>
      </c>
      <c r="B337" s="48">
        <f t="shared" ca="1" si="225"/>
        <v>16</v>
      </c>
      <c r="C337" s="48">
        <f ca="1">SUM($P337:S337)</f>
        <v>10</v>
      </c>
      <c r="D337" s="48">
        <f t="shared" ca="1" si="231"/>
        <v>21</v>
      </c>
      <c r="E337" s="48">
        <f t="shared" ca="1" si="232"/>
        <v>31</v>
      </c>
      <c r="F337" s="48">
        <f t="shared" ca="1" si="233"/>
        <v>40</v>
      </c>
      <c r="G337" s="48">
        <f t="shared" ca="1" si="234"/>
        <v>51</v>
      </c>
      <c r="H337" s="48">
        <f t="shared" ca="1" si="235"/>
        <v>59</v>
      </c>
      <c r="I337" s="48">
        <f t="shared" ca="1" si="236"/>
        <v>69</v>
      </c>
      <c r="J337" s="48">
        <f t="shared" ca="1" si="237"/>
        <v>79</v>
      </c>
      <c r="K337" s="48">
        <f t="shared" ca="1" si="238"/>
        <v>88</v>
      </c>
      <c r="L337" s="48">
        <f t="shared" ca="1" si="239"/>
        <v>97</v>
      </c>
      <c r="M337" s="48">
        <f t="shared" ca="1" si="240"/>
        <v>107</v>
      </c>
      <c r="N337" s="48">
        <f t="shared" ca="1" si="241"/>
        <v>116</v>
      </c>
      <c r="O337" s="48">
        <f t="shared" ca="1" si="242"/>
        <v>127</v>
      </c>
      <c r="P337" s="48">
        <f t="shared" ca="1" si="243"/>
        <v>3</v>
      </c>
      <c r="Q337" s="48">
        <f t="shared" ca="1" si="243"/>
        <v>2</v>
      </c>
      <c r="R337" s="48">
        <f t="shared" ca="1" si="243"/>
        <v>2</v>
      </c>
      <c r="S337" s="48">
        <f t="shared" ca="1" si="243"/>
        <v>3</v>
      </c>
      <c r="T337" s="48">
        <f t="shared" ca="1" si="243"/>
        <v>3</v>
      </c>
      <c r="U337" s="48">
        <f t="shared" ca="1" si="243"/>
        <v>3</v>
      </c>
      <c r="V337" s="48">
        <f t="shared" ca="1" si="243"/>
        <v>2</v>
      </c>
      <c r="W337" s="48">
        <f t="shared" ca="1" si="243"/>
        <v>3</v>
      </c>
      <c r="X337" s="48">
        <f t="shared" ca="1" si="243"/>
        <v>3</v>
      </c>
      <c r="Y337" s="48">
        <f t="shared" ca="1" si="243"/>
        <v>2</v>
      </c>
      <c r="Z337" s="48">
        <f t="shared" ca="1" si="244"/>
        <v>3</v>
      </c>
      <c r="AA337" s="48">
        <f t="shared" ca="1" si="244"/>
        <v>2</v>
      </c>
      <c r="AB337" s="48">
        <f t="shared" ca="1" si="244"/>
        <v>2</v>
      </c>
      <c r="AC337" s="48">
        <f t="shared" ca="1" si="244"/>
        <v>3</v>
      </c>
      <c r="AD337" s="48">
        <f t="shared" ca="1" si="244"/>
        <v>2</v>
      </c>
      <c r="AE337" s="48">
        <f t="shared" ca="1" si="244"/>
        <v>2</v>
      </c>
      <c r="AF337" s="48">
        <f t="shared" ca="1" si="244"/>
        <v>3</v>
      </c>
      <c r="AG337" s="48">
        <f t="shared" ca="1" si="244"/>
        <v>2</v>
      </c>
      <c r="AH337" s="48">
        <f t="shared" ca="1" si="244"/>
        <v>3</v>
      </c>
      <c r="AI337" s="48">
        <f t="shared" ca="1" si="244"/>
        <v>3</v>
      </c>
      <c r="AJ337" s="48">
        <f t="shared" ca="1" si="245"/>
        <v>2</v>
      </c>
      <c r="AK337" s="48">
        <f t="shared" ca="1" si="245"/>
        <v>2</v>
      </c>
      <c r="AL337" s="48">
        <f t="shared" ca="1" si="245"/>
        <v>2</v>
      </c>
      <c r="AM337" s="48">
        <f t="shared" ca="1" si="245"/>
        <v>2</v>
      </c>
      <c r="AN337" s="48">
        <f t="shared" ca="1" si="245"/>
        <v>3</v>
      </c>
      <c r="AO337" s="48">
        <f t="shared" ca="1" si="245"/>
        <v>2</v>
      </c>
      <c r="AP337" s="48">
        <f t="shared" ca="1" si="245"/>
        <v>3</v>
      </c>
      <c r="AQ337" s="48">
        <f t="shared" ca="1" si="245"/>
        <v>2</v>
      </c>
      <c r="AR337" s="48">
        <f t="shared" ca="1" si="245"/>
        <v>3</v>
      </c>
      <c r="AS337" s="48">
        <f t="shared" ca="1" si="245"/>
        <v>3</v>
      </c>
      <c r="AT337" s="48">
        <f t="shared" ca="1" si="246"/>
        <v>2</v>
      </c>
      <c r="AU337" s="48">
        <f t="shared" ca="1" si="246"/>
        <v>2</v>
      </c>
      <c r="AV337" s="48">
        <f t="shared" ca="1" si="246"/>
        <v>2</v>
      </c>
      <c r="AW337" s="48">
        <f t="shared" ca="1" si="246"/>
        <v>2</v>
      </c>
      <c r="AX337" s="48">
        <f t="shared" ca="1" si="246"/>
        <v>2</v>
      </c>
      <c r="AY337" s="48">
        <f t="shared" ca="1" si="246"/>
        <v>3</v>
      </c>
      <c r="AZ337" s="48">
        <f t="shared" ca="1" si="246"/>
        <v>2</v>
      </c>
      <c r="BA337" s="48">
        <f t="shared" ca="1" si="246"/>
        <v>2</v>
      </c>
      <c r="BB337" s="48">
        <f t="shared" ca="1" si="246"/>
        <v>3</v>
      </c>
      <c r="BC337" s="48">
        <f t="shared" ca="1" si="246"/>
        <v>2</v>
      </c>
      <c r="BD337" s="48">
        <f t="shared" ca="1" si="247"/>
        <v>3</v>
      </c>
      <c r="BE337" s="48">
        <f t="shared" ca="1" si="247"/>
        <v>2</v>
      </c>
      <c r="BF337" s="48">
        <f t="shared" ca="1" si="247"/>
        <v>2</v>
      </c>
      <c r="BG337" s="48">
        <f t="shared" ca="1" si="247"/>
        <v>3</v>
      </c>
      <c r="BH337" s="48">
        <f t="shared" ca="1" si="247"/>
        <v>2</v>
      </c>
      <c r="BI337" s="48">
        <f t="shared" ca="1" si="247"/>
        <v>2</v>
      </c>
      <c r="BJ337" s="48">
        <f t="shared" ca="1" si="247"/>
        <v>3</v>
      </c>
      <c r="BK337" s="48">
        <f t="shared" ca="1" si="247"/>
        <v>2</v>
      </c>
      <c r="BL337" s="48">
        <f t="shared" ca="1" si="247"/>
        <v>3</v>
      </c>
      <c r="BM337" s="48">
        <f t="shared" ca="1" si="247"/>
        <v>3</v>
      </c>
      <c r="BN337" s="48">
        <f t="shared" ca="1" si="247"/>
        <v>3</v>
      </c>
      <c r="BO337" s="48">
        <f t="shared" ca="1" si="247"/>
        <v>2</v>
      </c>
    </row>
    <row r="338" spans="1:67" x14ac:dyDescent="0.25">
      <c r="A338" s="48">
        <v>337</v>
      </c>
      <c r="B338" s="48">
        <f t="shared" ca="1" si="225"/>
        <v>12</v>
      </c>
      <c r="C338" s="48">
        <f ca="1">SUM($P338:S338)</f>
        <v>8</v>
      </c>
      <c r="D338" s="48">
        <f t="shared" ca="1" si="231"/>
        <v>17</v>
      </c>
      <c r="E338" s="48">
        <f t="shared" ca="1" si="232"/>
        <v>27</v>
      </c>
      <c r="F338" s="48">
        <f t="shared" ca="1" si="233"/>
        <v>36</v>
      </c>
      <c r="G338" s="48">
        <f t="shared" ca="1" si="234"/>
        <v>45</v>
      </c>
      <c r="H338" s="48">
        <f t="shared" ca="1" si="235"/>
        <v>55</v>
      </c>
      <c r="I338" s="48">
        <f t="shared" ca="1" si="236"/>
        <v>66</v>
      </c>
      <c r="J338" s="48">
        <f t="shared" ca="1" si="237"/>
        <v>77</v>
      </c>
      <c r="K338" s="48">
        <f t="shared" ca="1" si="238"/>
        <v>88</v>
      </c>
      <c r="L338" s="48">
        <f t="shared" ca="1" si="239"/>
        <v>97</v>
      </c>
      <c r="M338" s="48">
        <f t="shared" ca="1" si="240"/>
        <v>106</v>
      </c>
      <c r="N338" s="48">
        <f t="shared" ca="1" si="241"/>
        <v>117</v>
      </c>
      <c r="O338" s="48">
        <f t="shared" ca="1" si="242"/>
        <v>126</v>
      </c>
      <c r="P338" s="48">
        <f t="shared" ca="1" si="243"/>
        <v>2</v>
      </c>
      <c r="Q338" s="48">
        <f t="shared" ca="1" si="243"/>
        <v>2</v>
      </c>
      <c r="R338" s="48">
        <f t="shared" ca="1" si="243"/>
        <v>2</v>
      </c>
      <c r="S338" s="48">
        <f t="shared" ca="1" si="243"/>
        <v>2</v>
      </c>
      <c r="T338" s="48">
        <f t="shared" ca="1" si="243"/>
        <v>2</v>
      </c>
      <c r="U338" s="48">
        <f t="shared" ca="1" si="243"/>
        <v>2</v>
      </c>
      <c r="V338" s="48">
        <f t="shared" ca="1" si="243"/>
        <v>3</v>
      </c>
      <c r="W338" s="48">
        <f t="shared" ca="1" si="243"/>
        <v>2</v>
      </c>
      <c r="X338" s="48">
        <f t="shared" ca="1" si="243"/>
        <v>3</v>
      </c>
      <c r="Y338" s="48">
        <f t="shared" ca="1" si="243"/>
        <v>3</v>
      </c>
      <c r="Z338" s="48">
        <f t="shared" ca="1" si="244"/>
        <v>2</v>
      </c>
      <c r="AA338" s="48">
        <f t="shared" ca="1" si="244"/>
        <v>2</v>
      </c>
      <c r="AB338" s="48">
        <f t="shared" ca="1" si="244"/>
        <v>2</v>
      </c>
      <c r="AC338" s="48">
        <f t="shared" ca="1" si="244"/>
        <v>2</v>
      </c>
      <c r="AD338" s="48">
        <f t="shared" ca="1" si="244"/>
        <v>3</v>
      </c>
      <c r="AE338" s="48">
        <f t="shared" ca="1" si="244"/>
        <v>2</v>
      </c>
      <c r="AF338" s="48">
        <f t="shared" ca="1" si="244"/>
        <v>2</v>
      </c>
      <c r="AG338" s="48">
        <f t="shared" ca="1" si="244"/>
        <v>3</v>
      </c>
      <c r="AH338" s="48">
        <f t="shared" ca="1" si="244"/>
        <v>2</v>
      </c>
      <c r="AI338" s="48">
        <f t="shared" ca="1" si="244"/>
        <v>2</v>
      </c>
      <c r="AJ338" s="48">
        <f t="shared" ca="1" si="245"/>
        <v>2</v>
      </c>
      <c r="AK338" s="48">
        <f t="shared" ca="1" si="245"/>
        <v>3</v>
      </c>
      <c r="AL338" s="48">
        <f t="shared" ca="1" si="245"/>
        <v>2</v>
      </c>
      <c r="AM338" s="48">
        <f t="shared" ca="1" si="245"/>
        <v>3</v>
      </c>
      <c r="AN338" s="48">
        <f t="shared" ca="1" si="245"/>
        <v>2</v>
      </c>
      <c r="AO338" s="48">
        <f t="shared" ca="1" si="245"/>
        <v>3</v>
      </c>
      <c r="AP338" s="48">
        <f t="shared" ca="1" si="245"/>
        <v>3</v>
      </c>
      <c r="AQ338" s="48">
        <f t="shared" ca="1" si="245"/>
        <v>3</v>
      </c>
      <c r="AR338" s="48">
        <f t="shared" ca="1" si="245"/>
        <v>3</v>
      </c>
      <c r="AS338" s="48">
        <f t="shared" ca="1" si="245"/>
        <v>3</v>
      </c>
      <c r="AT338" s="48">
        <f t="shared" ca="1" si="246"/>
        <v>3</v>
      </c>
      <c r="AU338" s="48">
        <f t="shared" ca="1" si="246"/>
        <v>2</v>
      </c>
      <c r="AV338" s="48">
        <f t="shared" ca="1" si="246"/>
        <v>3</v>
      </c>
      <c r="AW338" s="48">
        <f t="shared" ca="1" si="246"/>
        <v>2</v>
      </c>
      <c r="AX338" s="48">
        <f t="shared" ca="1" si="246"/>
        <v>3</v>
      </c>
      <c r="AY338" s="48">
        <f t="shared" ca="1" si="246"/>
        <v>3</v>
      </c>
      <c r="AZ338" s="48">
        <f t="shared" ca="1" si="246"/>
        <v>2</v>
      </c>
      <c r="BA338" s="48">
        <f t="shared" ca="1" si="246"/>
        <v>2</v>
      </c>
      <c r="BB338" s="48">
        <f t="shared" ca="1" si="246"/>
        <v>2</v>
      </c>
      <c r="BC338" s="48">
        <f t="shared" ca="1" si="246"/>
        <v>3</v>
      </c>
      <c r="BD338" s="48">
        <f t="shared" ca="1" si="247"/>
        <v>2</v>
      </c>
      <c r="BE338" s="48">
        <f t="shared" ca="1" si="247"/>
        <v>2</v>
      </c>
      <c r="BF338" s="48">
        <f t="shared" ca="1" si="247"/>
        <v>3</v>
      </c>
      <c r="BG338" s="48">
        <f t="shared" ca="1" si="247"/>
        <v>2</v>
      </c>
      <c r="BH338" s="48">
        <f t="shared" ca="1" si="247"/>
        <v>3</v>
      </c>
      <c r="BI338" s="48">
        <f t="shared" ca="1" si="247"/>
        <v>3</v>
      </c>
      <c r="BJ338" s="48">
        <f t="shared" ca="1" si="247"/>
        <v>3</v>
      </c>
      <c r="BK338" s="48">
        <f t="shared" ca="1" si="247"/>
        <v>2</v>
      </c>
      <c r="BL338" s="48">
        <f t="shared" ca="1" si="247"/>
        <v>2</v>
      </c>
      <c r="BM338" s="48">
        <f t="shared" ca="1" si="247"/>
        <v>3</v>
      </c>
      <c r="BN338" s="48">
        <f t="shared" ca="1" si="247"/>
        <v>2</v>
      </c>
      <c r="BO338" s="48">
        <f t="shared" ca="1" si="247"/>
        <v>2</v>
      </c>
    </row>
    <row r="339" spans="1:67" x14ac:dyDescent="0.25">
      <c r="A339" s="48">
        <v>338</v>
      </c>
      <c r="B339" s="48">
        <f t="shared" ca="1" si="225"/>
        <v>17</v>
      </c>
      <c r="C339" s="48">
        <f ca="1">SUM($P339:S339)</f>
        <v>12</v>
      </c>
      <c r="D339" s="48">
        <f t="shared" ca="1" si="231"/>
        <v>22</v>
      </c>
      <c r="E339" s="48">
        <f t="shared" ca="1" si="232"/>
        <v>32</v>
      </c>
      <c r="F339" s="48">
        <f t="shared" ca="1" si="233"/>
        <v>42</v>
      </c>
      <c r="G339" s="48">
        <f t="shared" ca="1" si="234"/>
        <v>53</v>
      </c>
      <c r="H339" s="48">
        <f t="shared" ca="1" si="235"/>
        <v>63</v>
      </c>
      <c r="I339" s="48">
        <f t="shared" ca="1" si="236"/>
        <v>71</v>
      </c>
      <c r="J339" s="48">
        <f t="shared" ca="1" si="237"/>
        <v>81</v>
      </c>
      <c r="K339" s="48">
        <f t="shared" ca="1" si="238"/>
        <v>91</v>
      </c>
      <c r="L339" s="48">
        <f t="shared" ca="1" si="239"/>
        <v>102</v>
      </c>
      <c r="M339" s="48">
        <f t="shared" ca="1" si="240"/>
        <v>113</v>
      </c>
      <c r="N339" s="48">
        <f t="shared" ca="1" si="241"/>
        <v>124</v>
      </c>
      <c r="O339" s="48">
        <f t="shared" ca="1" si="242"/>
        <v>134</v>
      </c>
      <c r="P339" s="48">
        <f t="shared" ca="1" si="243"/>
        <v>3</v>
      </c>
      <c r="Q339" s="48">
        <f t="shared" ca="1" si="243"/>
        <v>3</v>
      </c>
      <c r="R339" s="48">
        <f t="shared" ca="1" si="243"/>
        <v>3</v>
      </c>
      <c r="S339" s="48">
        <f t="shared" ca="1" si="243"/>
        <v>3</v>
      </c>
      <c r="T339" s="48">
        <f t="shared" ca="1" si="243"/>
        <v>3</v>
      </c>
      <c r="U339" s="48">
        <f t="shared" ca="1" si="243"/>
        <v>2</v>
      </c>
      <c r="V339" s="48">
        <f t="shared" ca="1" si="243"/>
        <v>2</v>
      </c>
      <c r="W339" s="48">
        <f t="shared" ca="1" si="243"/>
        <v>3</v>
      </c>
      <c r="X339" s="48">
        <f t="shared" ca="1" si="243"/>
        <v>2</v>
      </c>
      <c r="Y339" s="48">
        <f t="shared" ca="1" si="243"/>
        <v>3</v>
      </c>
      <c r="Z339" s="48">
        <f t="shared" ca="1" si="244"/>
        <v>3</v>
      </c>
      <c r="AA339" s="48">
        <f t="shared" ca="1" si="244"/>
        <v>2</v>
      </c>
      <c r="AB339" s="48">
        <f t="shared" ca="1" si="244"/>
        <v>3</v>
      </c>
      <c r="AC339" s="48">
        <f t="shared" ca="1" si="244"/>
        <v>3</v>
      </c>
      <c r="AD339" s="48">
        <f t="shared" ca="1" si="244"/>
        <v>2</v>
      </c>
      <c r="AE339" s="48">
        <f t="shared" ca="1" si="244"/>
        <v>2</v>
      </c>
      <c r="AF339" s="48">
        <f t="shared" ca="1" si="244"/>
        <v>3</v>
      </c>
      <c r="AG339" s="48">
        <f t="shared" ca="1" si="244"/>
        <v>3</v>
      </c>
      <c r="AH339" s="48">
        <f t="shared" ca="1" si="244"/>
        <v>3</v>
      </c>
      <c r="AI339" s="48">
        <f t="shared" ca="1" si="244"/>
        <v>2</v>
      </c>
      <c r="AJ339" s="48">
        <f t="shared" ca="1" si="245"/>
        <v>3</v>
      </c>
      <c r="AK339" s="48">
        <f t="shared" ca="1" si="245"/>
        <v>2</v>
      </c>
      <c r="AL339" s="48">
        <f t="shared" ca="1" si="245"/>
        <v>3</v>
      </c>
      <c r="AM339" s="48">
        <f t="shared" ca="1" si="245"/>
        <v>2</v>
      </c>
      <c r="AN339" s="48">
        <f t="shared" ca="1" si="245"/>
        <v>2</v>
      </c>
      <c r="AO339" s="48">
        <f t="shared" ca="1" si="245"/>
        <v>2</v>
      </c>
      <c r="AP339" s="48">
        <f t="shared" ca="1" si="245"/>
        <v>2</v>
      </c>
      <c r="AQ339" s="48">
        <f t="shared" ca="1" si="245"/>
        <v>2</v>
      </c>
      <c r="AR339" s="48">
        <f t="shared" ca="1" si="245"/>
        <v>3</v>
      </c>
      <c r="AS339" s="48">
        <f t="shared" ca="1" si="245"/>
        <v>3</v>
      </c>
      <c r="AT339" s="48">
        <f t="shared" ca="1" si="246"/>
        <v>2</v>
      </c>
      <c r="AU339" s="48">
        <f t="shared" ca="1" si="246"/>
        <v>2</v>
      </c>
      <c r="AV339" s="48">
        <f t="shared" ca="1" si="246"/>
        <v>3</v>
      </c>
      <c r="AW339" s="48">
        <f t="shared" ca="1" si="246"/>
        <v>2</v>
      </c>
      <c r="AX339" s="48">
        <f t="shared" ca="1" si="246"/>
        <v>3</v>
      </c>
      <c r="AY339" s="48">
        <f t="shared" ca="1" si="246"/>
        <v>2</v>
      </c>
      <c r="AZ339" s="48">
        <f t="shared" ca="1" si="246"/>
        <v>3</v>
      </c>
      <c r="BA339" s="48">
        <f t="shared" ca="1" si="246"/>
        <v>3</v>
      </c>
      <c r="BB339" s="48">
        <f t="shared" ca="1" si="246"/>
        <v>3</v>
      </c>
      <c r="BC339" s="48">
        <f t="shared" ca="1" si="246"/>
        <v>2</v>
      </c>
      <c r="BD339" s="48">
        <f t="shared" ca="1" si="247"/>
        <v>2</v>
      </c>
      <c r="BE339" s="48">
        <f t="shared" ca="1" si="247"/>
        <v>3</v>
      </c>
      <c r="BF339" s="48">
        <f t="shared" ca="1" si="247"/>
        <v>3</v>
      </c>
      <c r="BG339" s="48">
        <f t="shared" ca="1" si="247"/>
        <v>3</v>
      </c>
      <c r="BH339" s="48">
        <f t="shared" ca="1" si="247"/>
        <v>3</v>
      </c>
      <c r="BI339" s="48">
        <f t="shared" ca="1" si="247"/>
        <v>2</v>
      </c>
      <c r="BJ339" s="48">
        <f t="shared" ca="1" si="247"/>
        <v>3</v>
      </c>
      <c r="BK339" s="48">
        <f t="shared" ca="1" si="247"/>
        <v>3</v>
      </c>
      <c r="BL339" s="48">
        <f t="shared" ca="1" si="247"/>
        <v>3</v>
      </c>
      <c r="BM339" s="48">
        <f t="shared" ca="1" si="247"/>
        <v>2</v>
      </c>
      <c r="BN339" s="48">
        <f t="shared" ca="1" si="247"/>
        <v>2</v>
      </c>
      <c r="BO339" s="48">
        <f t="shared" ca="1" si="247"/>
        <v>3</v>
      </c>
    </row>
    <row r="340" spans="1:67" x14ac:dyDescent="0.25">
      <c r="A340" s="48">
        <v>339</v>
      </c>
      <c r="B340" s="48">
        <f t="shared" ca="1" si="225"/>
        <v>15</v>
      </c>
      <c r="C340" s="48">
        <f ca="1">SUM($P340:S340)</f>
        <v>10</v>
      </c>
      <c r="D340" s="48">
        <f t="shared" ca="1" si="231"/>
        <v>19</v>
      </c>
      <c r="E340" s="48">
        <f t="shared" ca="1" si="232"/>
        <v>30</v>
      </c>
      <c r="F340" s="48">
        <f t="shared" ca="1" si="233"/>
        <v>39</v>
      </c>
      <c r="G340" s="48">
        <f t="shared" ca="1" si="234"/>
        <v>48</v>
      </c>
      <c r="H340" s="48">
        <f t="shared" ca="1" si="235"/>
        <v>57</v>
      </c>
      <c r="I340" s="48">
        <f t="shared" ca="1" si="236"/>
        <v>65</v>
      </c>
      <c r="J340" s="48">
        <f t="shared" ca="1" si="237"/>
        <v>74</v>
      </c>
      <c r="K340" s="48">
        <f t="shared" ca="1" si="238"/>
        <v>84</v>
      </c>
      <c r="L340" s="48">
        <f t="shared" ca="1" si="239"/>
        <v>94</v>
      </c>
      <c r="M340" s="48">
        <f t="shared" ca="1" si="240"/>
        <v>102</v>
      </c>
      <c r="N340" s="48">
        <f t="shared" ca="1" si="241"/>
        <v>114</v>
      </c>
      <c r="O340" s="48">
        <f t="shared" ca="1" si="242"/>
        <v>124</v>
      </c>
      <c r="P340" s="48">
        <f t="shared" ca="1" si="243"/>
        <v>3</v>
      </c>
      <c r="Q340" s="48">
        <f t="shared" ca="1" si="243"/>
        <v>3</v>
      </c>
      <c r="R340" s="48">
        <f t="shared" ca="1" si="243"/>
        <v>2</v>
      </c>
      <c r="S340" s="48">
        <f t="shared" ca="1" si="243"/>
        <v>2</v>
      </c>
      <c r="T340" s="48">
        <f t="shared" ca="1" si="243"/>
        <v>3</v>
      </c>
      <c r="U340" s="48">
        <f t="shared" ca="1" si="243"/>
        <v>2</v>
      </c>
      <c r="V340" s="48">
        <f t="shared" ca="1" si="243"/>
        <v>2</v>
      </c>
      <c r="W340" s="48">
        <f t="shared" ca="1" si="243"/>
        <v>2</v>
      </c>
      <c r="X340" s="48">
        <f t="shared" ca="1" si="243"/>
        <v>3</v>
      </c>
      <c r="Y340" s="48">
        <f t="shared" ca="1" si="243"/>
        <v>3</v>
      </c>
      <c r="Z340" s="48">
        <f t="shared" ca="1" si="244"/>
        <v>3</v>
      </c>
      <c r="AA340" s="48">
        <f t="shared" ca="1" si="244"/>
        <v>2</v>
      </c>
      <c r="AB340" s="48">
        <f t="shared" ca="1" si="244"/>
        <v>2</v>
      </c>
      <c r="AC340" s="48">
        <f t="shared" ca="1" si="244"/>
        <v>3</v>
      </c>
      <c r="AD340" s="48">
        <f t="shared" ca="1" si="244"/>
        <v>2</v>
      </c>
      <c r="AE340" s="48">
        <f t="shared" ca="1" si="244"/>
        <v>2</v>
      </c>
      <c r="AF340" s="48">
        <f t="shared" ca="1" si="244"/>
        <v>2</v>
      </c>
      <c r="AG340" s="48">
        <f t="shared" ca="1" si="244"/>
        <v>3</v>
      </c>
      <c r="AH340" s="48">
        <f t="shared" ca="1" si="244"/>
        <v>2</v>
      </c>
      <c r="AI340" s="48">
        <f t="shared" ca="1" si="244"/>
        <v>2</v>
      </c>
      <c r="AJ340" s="48">
        <f t="shared" ca="1" si="245"/>
        <v>2</v>
      </c>
      <c r="AK340" s="48">
        <f t="shared" ca="1" si="245"/>
        <v>3</v>
      </c>
      <c r="AL340" s="48">
        <f t="shared" ca="1" si="245"/>
        <v>2</v>
      </c>
      <c r="AM340" s="48">
        <f t="shared" ca="1" si="245"/>
        <v>2</v>
      </c>
      <c r="AN340" s="48">
        <f t="shared" ca="1" si="245"/>
        <v>2</v>
      </c>
      <c r="AO340" s="48">
        <f t="shared" ca="1" si="245"/>
        <v>2</v>
      </c>
      <c r="AP340" s="48">
        <f t="shared" ca="1" si="245"/>
        <v>2</v>
      </c>
      <c r="AQ340" s="48">
        <f t="shared" ca="1" si="245"/>
        <v>2</v>
      </c>
      <c r="AR340" s="48">
        <f t="shared" ca="1" si="245"/>
        <v>2</v>
      </c>
      <c r="AS340" s="48">
        <f t="shared" ca="1" si="245"/>
        <v>2</v>
      </c>
      <c r="AT340" s="48">
        <f t="shared" ca="1" si="246"/>
        <v>2</v>
      </c>
      <c r="AU340" s="48">
        <f t="shared" ca="1" si="246"/>
        <v>3</v>
      </c>
      <c r="AV340" s="48">
        <f t="shared" ca="1" si="246"/>
        <v>3</v>
      </c>
      <c r="AW340" s="48">
        <f t="shared" ca="1" si="246"/>
        <v>3</v>
      </c>
      <c r="AX340" s="48">
        <f t="shared" ca="1" si="246"/>
        <v>2</v>
      </c>
      <c r="AY340" s="48">
        <f t="shared" ca="1" si="246"/>
        <v>2</v>
      </c>
      <c r="AZ340" s="48">
        <f t="shared" ca="1" si="246"/>
        <v>2</v>
      </c>
      <c r="BA340" s="48">
        <f t="shared" ca="1" si="246"/>
        <v>3</v>
      </c>
      <c r="BB340" s="48">
        <f t="shared" ca="1" si="246"/>
        <v>2</v>
      </c>
      <c r="BC340" s="48">
        <f t="shared" ca="1" si="246"/>
        <v>3</v>
      </c>
      <c r="BD340" s="48">
        <f t="shared" ca="1" si="247"/>
        <v>2</v>
      </c>
      <c r="BE340" s="48">
        <f t="shared" ca="1" si="247"/>
        <v>2</v>
      </c>
      <c r="BF340" s="48">
        <f t="shared" ca="1" si="247"/>
        <v>2</v>
      </c>
      <c r="BG340" s="48">
        <f t="shared" ca="1" si="247"/>
        <v>2</v>
      </c>
      <c r="BH340" s="48">
        <f t="shared" ca="1" si="247"/>
        <v>3</v>
      </c>
      <c r="BI340" s="48">
        <f t="shared" ca="1" si="247"/>
        <v>3</v>
      </c>
      <c r="BJ340" s="48">
        <f t="shared" ca="1" si="247"/>
        <v>3</v>
      </c>
      <c r="BK340" s="48">
        <f t="shared" ca="1" si="247"/>
        <v>3</v>
      </c>
      <c r="BL340" s="48">
        <f t="shared" ca="1" si="247"/>
        <v>2</v>
      </c>
      <c r="BM340" s="48">
        <f t="shared" ca="1" si="247"/>
        <v>3</v>
      </c>
      <c r="BN340" s="48">
        <f t="shared" ca="1" si="247"/>
        <v>2</v>
      </c>
      <c r="BO340" s="48">
        <f t="shared" ca="1" si="247"/>
        <v>3</v>
      </c>
    </row>
    <row r="341" spans="1:67" x14ac:dyDescent="0.25">
      <c r="A341" s="48">
        <v>340</v>
      </c>
      <c r="B341" s="48">
        <f t="shared" ca="1" si="225"/>
        <v>15</v>
      </c>
      <c r="C341" s="48">
        <f ca="1">SUM($P341:S341)</f>
        <v>10</v>
      </c>
      <c r="D341" s="48">
        <f t="shared" ca="1" si="231"/>
        <v>19</v>
      </c>
      <c r="E341" s="48">
        <f t="shared" ca="1" si="232"/>
        <v>30</v>
      </c>
      <c r="F341" s="48">
        <f t="shared" ca="1" si="233"/>
        <v>38</v>
      </c>
      <c r="G341" s="48">
        <f t="shared" ca="1" si="234"/>
        <v>48</v>
      </c>
      <c r="H341" s="48">
        <f t="shared" ca="1" si="235"/>
        <v>56</v>
      </c>
      <c r="I341" s="48">
        <f t="shared" ca="1" si="236"/>
        <v>66</v>
      </c>
      <c r="J341" s="48">
        <f t="shared" ca="1" si="237"/>
        <v>75</v>
      </c>
      <c r="K341" s="48">
        <f t="shared" ca="1" si="238"/>
        <v>86</v>
      </c>
      <c r="L341" s="48">
        <f t="shared" ca="1" si="239"/>
        <v>96</v>
      </c>
      <c r="M341" s="48">
        <f t="shared" ca="1" si="240"/>
        <v>104</v>
      </c>
      <c r="N341" s="48">
        <f t="shared" ca="1" si="241"/>
        <v>113</v>
      </c>
      <c r="O341" s="48">
        <f t="shared" ca="1" si="242"/>
        <v>123</v>
      </c>
      <c r="P341" s="48">
        <f t="shared" ca="1" si="243"/>
        <v>2</v>
      </c>
      <c r="Q341" s="48">
        <f t="shared" ca="1" si="243"/>
        <v>2</v>
      </c>
      <c r="R341" s="48">
        <f t="shared" ca="1" si="243"/>
        <v>3</v>
      </c>
      <c r="S341" s="48">
        <f t="shared" ca="1" si="243"/>
        <v>3</v>
      </c>
      <c r="T341" s="48">
        <f t="shared" ca="1" si="243"/>
        <v>3</v>
      </c>
      <c r="U341" s="48">
        <f t="shared" ca="1" si="243"/>
        <v>2</v>
      </c>
      <c r="V341" s="48">
        <f t="shared" ca="1" si="243"/>
        <v>2</v>
      </c>
      <c r="W341" s="48">
        <f t="shared" ca="1" si="243"/>
        <v>2</v>
      </c>
      <c r="X341" s="48">
        <f t="shared" ca="1" si="243"/>
        <v>3</v>
      </c>
      <c r="Y341" s="48">
        <f t="shared" ca="1" si="243"/>
        <v>3</v>
      </c>
      <c r="Z341" s="48">
        <f t="shared" ca="1" si="244"/>
        <v>3</v>
      </c>
      <c r="AA341" s="48">
        <f t="shared" ca="1" si="244"/>
        <v>2</v>
      </c>
      <c r="AB341" s="48">
        <f t="shared" ca="1" si="244"/>
        <v>2</v>
      </c>
      <c r="AC341" s="48">
        <f t="shared" ca="1" si="244"/>
        <v>2</v>
      </c>
      <c r="AD341" s="48">
        <f t="shared" ca="1" si="244"/>
        <v>2</v>
      </c>
      <c r="AE341" s="48">
        <f t="shared" ca="1" si="244"/>
        <v>2</v>
      </c>
      <c r="AF341" s="48">
        <f t="shared" ca="1" si="244"/>
        <v>3</v>
      </c>
      <c r="AG341" s="48">
        <f t="shared" ca="1" si="244"/>
        <v>2</v>
      </c>
      <c r="AH341" s="48">
        <f t="shared" ca="1" si="244"/>
        <v>2</v>
      </c>
      <c r="AI341" s="48">
        <f t="shared" ca="1" si="244"/>
        <v>3</v>
      </c>
      <c r="AJ341" s="48">
        <f t="shared" ca="1" si="245"/>
        <v>2</v>
      </c>
      <c r="AK341" s="48">
        <f t="shared" ca="1" si="245"/>
        <v>2</v>
      </c>
      <c r="AL341" s="48">
        <f t="shared" ca="1" si="245"/>
        <v>2</v>
      </c>
      <c r="AM341" s="48">
        <f t="shared" ca="1" si="245"/>
        <v>2</v>
      </c>
      <c r="AN341" s="48">
        <f t="shared" ca="1" si="245"/>
        <v>2</v>
      </c>
      <c r="AO341" s="48">
        <f t="shared" ca="1" si="245"/>
        <v>3</v>
      </c>
      <c r="AP341" s="48">
        <f t="shared" ca="1" si="245"/>
        <v>3</v>
      </c>
      <c r="AQ341" s="48">
        <f t="shared" ca="1" si="245"/>
        <v>2</v>
      </c>
      <c r="AR341" s="48">
        <f t="shared" ca="1" si="245"/>
        <v>2</v>
      </c>
      <c r="AS341" s="48">
        <f t="shared" ca="1" si="245"/>
        <v>2</v>
      </c>
      <c r="AT341" s="48">
        <f t="shared" ca="1" si="246"/>
        <v>3</v>
      </c>
      <c r="AU341" s="48">
        <f t="shared" ca="1" si="246"/>
        <v>2</v>
      </c>
      <c r="AV341" s="48">
        <f t="shared" ca="1" si="246"/>
        <v>2</v>
      </c>
      <c r="AW341" s="48">
        <f t="shared" ca="1" si="246"/>
        <v>3</v>
      </c>
      <c r="AX341" s="48">
        <f t="shared" ca="1" si="246"/>
        <v>3</v>
      </c>
      <c r="AY341" s="48">
        <f t="shared" ca="1" si="246"/>
        <v>3</v>
      </c>
      <c r="AZ341" s="48">
        <f t="shared" ca="1" si="246"/>
        <v>2</v>
      </c>
      <c r="BA341" s="48">
        <f t="shared" ca="1" si="246"/>
        <v>3</v>
      </c>
      <c r="BB341" s="48">
        <f t="shared" ca="1" si="246"/>
        <v>2</v>
      </c>
      <c r="BC341" s="48">
        <f t="shared" ca="1" si="246"/>
        <v>3</v>
      </c>
      <c r="BD341" s="48">
        <f t="shared" ca="1" si="247"/>
        <v>2</v>
      </c>
      <c r="BE341" s="48">
        <f t="shared" ca="1" si="247"/>
        <v>2</v>
      </c>
      <c r="BF341" s="48">
        <f t="shared" ca="1" si="247"/>
        <v>2</v>
      </c>
      <c r="BG341" s="48">
        <f t="shared" ca="1" si="247"/>
        <v>2</v>
      </c>
      <c r="BH341" s="48">
        <f t="shared" ca="1" si="247"/>
        <v>2</v>
      </c>
      <c r="BI341" s="48">
        <f t="shared" ca="1" si="247"/>
        <v>3</v>
      </c>
      <c r="BJ341" s="48">
        <f t="shared" ca="1" si="247"/>
        <v>2</v>
      </c>
      <c r="BK341" s="48">
        <f t="shared" ca="1" si="247"/>
        <v>2</v>
      </c>
      <c r="BL341" s="48">
        <f t="shared" ca="1" si="247"/>
        <v>3</v>
      </c>
      <c r="BM341" s="48">
        <f t="shared" ca="1" si="247"/>
        <v>2</v>
      </c>
      <c r="BN341" s="48">
        <f t="shared" ca="1" si="247"/>
        <v>3</v>
      </c>
      <c r="BO341" s="48">
        <f t="shared" ca="1" si="247"/>
        <v>2</v>
      </c>
    </row>
    <row r="342" spans="1:67" x14ac:dyDescent="0.25">
      <c r="A342" s="48">
        <v>341</v>
      </c>
      <c r="B342" s="48">
        <f t="shared" ca="1" si="225"/>
        <v>13</v>
      </c>
      <c r="C342" s="48">
        <f ca="1">SUM($P342:S342)</f>
        <v>9</v>
      </c>
      <c r="D342" s="48">
        <f t="shared" ca="1" si="231"/>
        <v>19</v>
      </c>
      <c r="E342" s="48">
        <f t="shared" ca="1" si="232"/>
        <v>31</v>
      </c>
      <c r="F342" s="48">
        <f t="shared" ca="1" si="233"/>
        <v>40</v>
      </c>
      <c r="G342" s="48">
        <f t="shared" ca="1" si="234"/>
        <v>49</v>
      </c>
      <c r="H342" s="48">
        <f t="shared" ca="1" si="235"/>
        <v>58</v>
      </c>
      <c r="I342" s="48">
        <f t="shared" ca="1" si="236"/>
        <v>69</v>
      </c>
      <c r="J342" s="48">
        <f t="shared" ca="1" si="237"/>
        <v>79</v>
      </c>
      <c r="K342" s="48">
        <f t="shared" ca="1" si="238"/>
        <v>90</v>
      </c>
      <c r="L342" s="48">
        <f t="shared" ca="1" si="239"/>
        <v>101</v>
      </c>
      <c r="M342" s="48">
        <f t="shared" ca="1" si="240"/>
        <v>110</v>
      </c>
      <c r="N342" s="48">
        <f t="shared" ca="1" si="241"/>
        <v>121</v>
      </c>
      <c r="O342" s="48">
        <f t="shared" ca="1" si="242"/>
        <v>130</v>
      </c>
      <c r="P342" s="48">
        <f t="shared" ref="P342:Y351" ca="1" si="248">MAX(1,IF(SamplesOrEstimateFlag = "Data", INDEX(Samples,RANDBETWEEN(1, TotalCount), 0), RANDBETWEEN(ThroughputLowEstimate,ThroughputHighEstimate)) / RANDBETWEEN(StorySplitRateLowEstimate,StorySplitRateHighEstimate))</f>
        <v>2</v>
      </c>
      <c r="Q342" s="48">
        <f t="shared" ca="1" si="248"/>
        <v>3</v>
      </c>
      <c r="R342" s="48">
        <f t="shared" ca="1" si="248"/>
        <v>2</v>
      </c>
      <c r="S342" s="48">
        <f t="shared" ca="1" si="248"/>
        <v>2</v>
      </c>
      <c r="T342" s="48">
        <f t="shared" ca="1" si="248"/>
        <v>2</v>
      </c>
      <c r="U342" s="48">
        <f t="shared" ca="1" si="248"/>
        <v>2</v>
      </c>
      <c r="V342" s="48">
        <f t="shared" ca="1" si="248"/>
        <v>3</v>
      </c>
      <c r="W342" s="48">
        <f t="shared" ca="1" si="248"/>
        <v>3</v>
      </c>
      <c r="X342" s="48">
        <f t="shared" ca="1" si="248"/>
        <v>3</v>
      </c>
      <c r="Y342" s="48">
        <f t="shared" ca="1" si="248"/>
        <v>3</v>
      </c>
      <c r="Z342" s="48">
        <f t="shared" ref="Z342:AI351" ca="1" si="249">MAX(1,IF(SamplesOrEstimateFlag = "Data", INDEX(Samples,RANDBETWEEN(1, TotalCount), 0), RANDBETWEEN(ThroughputLowEstimate,ThroughputHighEstimate)) / RANDBETWEEN(StorySplitRateLowEstimate,StorySplitRateHighEstimate))</f>
        <v>3</v>
      </c>
      <c r="AA342" s="48">
        <f t="shared" ca="1" si="249"/>
        <v>3</v>
      </c>
      <c r="AB342" s="48">
        <f t="shared" ca="1" si="249"/>
        <v>2</v>
      </c>
      <c r="AC342" s="48">
        <f t="shared" ca="1" si="249"/>
        <v>2</v>
      </c>
      <c r="AD342" s="48">
        <f t="shared" ca="1" si="249"/>
        <v>2</v>
      </c>
      <c r="AE342" s="48">
        <f t="shared" ca="1" si="249"/>
        <v>3</v>
      </c>
      <c r="AF342" s="48">
        <f t="shared" ca="1" si="249"/>
        <v>3</v>
      </c>
      <c r="AG342" s="48">
        <f t="shared" ca="1" si="249"/>
        <v>2</v>
      </c>
      <c r="AH342" s="48">
        <f t="shared" ca="1" si="249"/>
        <v>2</v>
      </c>
      <c r="AI342" s="48">
        <f t="shared" ca="1" si="249"/>
        <v>2</v>
      </c>
      <c r="AJ342" s="48">
        <f t="shared" ref="AJ342:AS351" ca="1" si="250">MAX(1,IF(SamplesOrEstimateFlag = "Data", INDEX(Samples,RANDBETWEEN(1, TotalCount), 0), RANDBETWEEN(ThroughputLowEstimate,ThroughputHighEstimate)) / RANDBETWEEN(StorySplitRateLowEstimate,StorySplitRateHighEstimate))</f>
        <v>3</v>
      </c>
      <c r="AK342" s="48">
        <f t="shared" ca="1" si="250"/>
        <v>2</v>
      </c>
      <c r="AL342" s="48">
        <f t="shared" ca="1" si="250"/>
        <v>2</v>
      </c>
      <c r="AM342" s="48">
        <f t="shared" ca="1" si="250"/>
        <v>2</v>
      </c>
      <c r="AN342" s="48">
        <f t="shared" ca="1" si="250"/>
        <v>3</v>
      </c>
      <c r="AO342" s="48">
        <f t="shared" ca="1" si="250"/>
        <v>3</v>
      </c>
      <c r="AP342" s="48">
        <f t="shared" ca="1" si="250"/>
        <v>2</v>
      </c>
      <c r="AQ342" s="48">
        <f t="shared" ca="1" si="250"/>
        <v>3</v>
      </c>
      <c r="AR342" s="48">
        <f t="shared" ca="1" si="250"/>
        <v>3</v>
      </c>
      <c r="AS342" s="48">
        <f t="shared" ca="1" si="250"/>
        <v>2</v>
      </c>
      <c r="AT342" s="48">
        <f t="shared" ref="AT342:BC351" ca="1" si="251">MAX(1,IF(SamplesOrEstimateFlag = "Data", INDEX(Samples,RANDBETWEEN(1, TotalCount), 0), RANDBETWEEN(ThroughputLowEstimate,ThroughputHighEstimate)) / RANDBETWEEN(StorySplitRateLowEstimate,StorySplitRateHighEstimate))</f>
        <v>2</v>
      </c>
      <c r="AU342" s="48">
        <f t="shared" ca="1" si="251"/>
        <v>3</v>
      </c>
      <c r="AV342" s="48">
        <f t="shared" ca="1" si="251"/>
        <v>3</v>
      </c>
      <c r="AW342" s="48">
        <f t="shared" ca="1" si="251"/>
        <v>3</v>
      </c>
      <c r="AX342" s="48">
        <f t="shared" ca="1" si="251"/>
        <v>3</v>
      </c>
      <c r="AY342" s="48">
        <f t="shared" ca="1" si="251"/>
        <v>2</v>
      </c>
      <c r="AZ342" s="48">
        <f t="shared" ca="1" si="251"/>
        <v>3</v>
      </c>
      <c r="BA342" s="48">
        <f t="shared" ca="1" si="251"/>
        <v>3</v>
      </c>
      <c r="BB342" s="48">
        <f t="shared" ca="1" si="251"/>
        <v>3</v>
      </c>
      <c r="BC342" s="48">
        <f t="shared" ca="1" si="251"/>
        <v>2</v>
      </c>
      <c r="BD342" s="48">
        <f t="shared" ref="BD342:BO351" ca="1" si="252">MAX(1,IF(SamplesOrEstimateFlag = "Data", INDEX(Samples,RANDBETWEEN(1, TotalCount), 0), RANDBETWEEN(ThroughputLowEstimate,ThroughputHighEstimate)) / RANDBETWEEN(StorySplitRateLowEstimate,StorySplitRateHighEstimate))</f>
        <v>2</v>
      </c>
      <c r="BE342" s="48">
        <f t="shared" ca="1" si="252"/>
        <v>3</v>
      </c>
      <c r="BF342" s="48">
        <f t="shared" ca="1" si="252"/>
        <v>2</v>
      </c>
      <c r="BG342" s="48">
        <f t="shared" ca="1" si="252"/>
        <v>2</v>
      </c>
      <c r="BH342" s="48">
        <f t="shared" ca="1" si="252"/>
        <v>3</v>
      </c>
      <c r="BI342" s="48">
        <f t="shared" ca="1" si="252"/>
        <v>3</v>
      </c>
      <c r="BJ342" s="48">
        <f t="shared" ca="1" si="252"/>
        <v>2</v>
      </c>
      <c r="BK342" s="48">
        <f t="shared" ca="1" si="252"/>
        <v>3</v>
      </c>
      <c r="BL342" s="48">
        <f t="shared" ca="1" si="252"/>
        <v>2</v>
      </c>
      <c r="BM342" s="48">
        <f t="shared" ca="1" si="252"/>
        <v>2</v>
      </c>
      <c r="BN342" s="48">
        <f t="shared" ca="1" si="252"/>
        <v>2</v>
      </c>
      <c r="BO342" s="48">
        <f t="shared" ca="1" si="252"/>
        <v>3</v>
      </c>
    </row>
    <row r="343" spans="1:67" x14ac:dyDescent="0.25">
      <c r="A343" s="48">
        <v>342</v>
      </c>
      <c r="B343" s="48">
        <f t="shared" ca="1" si="225"/>
        <v>15</v>
      </c>
      <c r="C343" s="48">
        <f ca="1">SUM($P343:S343)</f>
        <v>9</v>
      </c>
      <c r="D343" s="48">
        <f t="shared" ca="1" si="231"/>
        <v>20</v>
      </c>
      <c r="E343" s="48">
        <f t="shared" ca="1" si="232"/>
        <v>29</v>
      </c>
      <c r="F343" s="48">
        <f t="shared" ca="1" si="233"/>
        <v>38</v>
      </c>
      <c r="G343" s="48">
        <f t="shared" ca="1" si="234"/>
        <v>47</v>
      </c>
      <c r="H343" s="48">
        <f t="shared" ca="1" si="235"/>
        <v>56</v>
      </c>
      <c r="I343" s="48">
        <f t="shared" ca="1" si="236"/>
        <v>68</v>
      </c>
      <c r="J343" s="48">
        <f t="shared" ca="1" si="237"/>
        <v>77</v>
      </c>
      <c r="K343" s="48">
        <f t="shared" ca="1" si="238"/>
        <v>87</v>
      </c>
      <c r="L343" s="48">
        <f t="shared" ca="1" si="239"/>
        <v>97</v>
      </c>
      <c r="M343" s="48">
        <f t="shared" ca="1" si="240"/>
        <v>107</v>
      </c>
      <c r="N343" s="48">
        <f t="shared" ca="1" si="241"/>
        <v>117</v>
      </c>
      <c r="O343" s="48">
        <f t="shared" ca="1" si="242"/>
        <v>126</v>
      </c>
      <c r="P343" s="48">
        <f t="shared" ca="1" si="248"/>
        <v>2</v>
      </c>
      <c r="Q343" s="48">
        <f t="shared" ca="1" si="248"/>
        <v>2</v>
      </c>
      <c r="R343" s="48">
        <f t="shared" ca="1" si="248"/>
        <v>2</v>
      </c>
      <c r="S343" s="48">
        <f t="shared" ca="1" si="248"/>
        <v>3</v>
      </c>
      <c r="T343" s="48">
        <f t="shared" ca="1" si="248"/>
        <v>3</v>
      </c>
      <c r="U343" s="48">
        <f t="shared" ca="1" si="248"/>
        <v>3</v>
      </c>
      <c r="V343" s="48">
        <f t="shared" ca="1" si="248"/>
        <v>3</v>
      </c>
      <c r="W343" s="48">
        <f t="shared" ca="1" si="248"/>
        <v>2</v>
      </c>
      <c r="X343" s="48">
        <f t="shared" ca="1" si="248"/>
        <v>3</v>
      </c>
      <c r="Y343" s="48">
        <f t="shared" ca="1" si="248"/>
        <v>2</v>
      </c>
      <c r="Z343" s="48">
        <f t="shared" ca="1" si="249"/>
        <v>2</v>
      </c>
      <c r="AA343" s="48">
        <f t="shared" ca="1" si="249"/>
        <v>2</v>
      </c>
      <c r="AB343" s="48">
        <f t="shared" ca="1" si="249"/>
        <v>3</v>
      </c>
      <c r="AC343" s="48">
        <f t="shared" ca="1" si="249"/>
        <v>2</v>
      </c>
      <c r="AD343" s="48">
        <f t="shared" ca="1" si="249"/>
        <v>2</v>
      </c>
      <c r="AE343" s="48">
        <f t="shared" ca="1" si="249"/>
        <v>2</v>
      </c>
      <c r="AF343" s="48">
        <f t="shared" ca="1" si="249"/>
        <v>2</v>
      </c>
      <c r="AG343" s="48">
        <f t="shared" ca="1" si="249"/>
        <v>2</v>
      </c>
      <c r="AH343" s="48">
        <f t="shared" ca="1" si="249"/>
        <v>3</v>
      </c>
      <c r="AI343" s="48">
        <f t="shared" ca="1" si="249"/>
        <v>2</v>
      </c>
      <c r="AJ343" s="48">
        <f t="shared" ca="1" si="250"/>
        <v>2</v>
      </c>
      <c r="AK343" s="48">
        <f t="shared" ca="1" si="250"/>
        <v>2</v>
      </c>
      <c r="AL343" s="48">
        <f t="shared" ca="1" si="250"/>
        <v>2</v>
      </c>
      <c r="AM343" s="48">
        <f t="shared" ca="1" si="250"/>
        <v>3</v>
      </c>
      <c r="AN343" s="48">
        <f t="shared" ca="1" si="250"/>
        <v>3</v>
      </c>
      <c r="AO343" s="48">
        <f t="shared" ca="1" si="250"/>
        <v>3</v>
      </c>
      <c r="AP343" s="48">
        <f t="shared" ca="1" si="250"/>
        <v>3</v>
      </c>
      <c r="AQ343" s="48">
        <f t="shared" ca="1" si="250"/>
        <v>3</v>
      </c>
      <c r="AR343" s="48">
        <f t="shared" ca="1" si="250"/>
        <v>2</v>
      </c>
      <c r="AS343" s="48">
        <f t="shared" ca="1" si="250"/>
        <v>3</v>
      </c>
      <c r="AT343" s="48">
        <f t="shared" ca="1" si="251"/>
        <v>2</v>
      </c>
      <c r="AU343" s="48">
        <f t="shared" ca="1" si="251"/>
        <v>2</v>
      </c>
      <c r="AV343" s="48">
        <f t="shared" ca="1" si="251"/>
        <v>2</v>
      </c>
      <c r="AW343" s="48">
        <f t="shared" ca="1" si="251"/>
        <v>2</v>
      </c>
      <c r="AX343" s="48">
        <f t="shared" ca="1" si="251"/>
        <v>3</v>
      </c>
      <c r="AY343" s="48">
        <f t="shared" ca="1" si="251"/>
        <v>3</v>
      </c>
      <c r="AZ343" s="48">
        <f t="shared" ca="1" si="251"/>
        <v>3</v>
      </c>
      <c r="BA343" s="48">
        <f t="shared" ca="1" si="251"/>
        <v>3</v>
      </c>
      <c r="BB343" s="48">
        <f t="shared" ca="1" si="251"/>
        <v>2</v>
      </c>
      <c r="BC343" s="48">
        <f t="shared" ca="1" si="251"/>
        <v>2</v>
      </c>
      <c r="BD343" s="48">
        <f t="shared" ca="1" si="252"/>
        <v>3</v>
      </c>
      <c r="BE343" s="48">
        <f t="shared" ca="1" si="252"/>
        <v>2</v>
      </c>
      <c r="BF343" s="48">
        <f t="shared" ca="1" si="252"/>
        <v>3</v>
      </c>
      <c r="BG343" s="48">
        <f t="shared" ca="1" si="252"/>
        <v>2</v>
      </c>
      <c r="BH343" s="48">
        <f t="shared" ca="1" si="252"/>
        <v>3</v>
      </c>
      <c r="BI343" s="48">
        <f t="shared" ca="1" si="252"/>
        <v>3</v>
      </c>
      <c r="BJ343" s="48">
        <f t="shared" ca="1" si="252"/>
        <v>2</v>
      </c>
      <c r="BK343" s="48">
        <f t="shared" ca="1" si="252"/>
        <v>2</v>
      </c>
      <c r="BL343" s="48">
        <f t="shared" ca="1" si="252"/>
        <v>2</v>
      </c>
      <c r="BM343" s="48">
        <f t="shared" ca="1" si="252"/>
        <v>2</v>
      </c>
      <c r="BN343" s="48">
        <f t="shared" ca="1" si="252"/>
        <v>3</v>
      </c>
      <c r="BO343" s="48">
        <f t="shared" ca="1" si="252"/>
        <v>2</v>
      </c>
    </row>
    <row r="344" spans="1:67" x14ac:dyDescent="0.25">
      <c r="A344" s="48">
        <v>343</v>
      </c>
      <c r="B344" s="48">
        <f t="shared" ca="1" si="225"/>
        <v>16</v>
      </c>
      <c r="C344" s="48">
        <f ca="1">SUM($P344:S344)</f>
        <v>11</v>
      </c>
      <c r="D344" s="48">
        <f t="shared" ca="1" si="231"/>
        <v>21</v>
      </c>
      <c r="E344" s="48">
        <f t="shared" ca="1" si="232"/>
        <v>31</v>
      </c>
      <c r="F344" s="48">
        <f t="shared" ca="1" si="233"/>
        <v>41</v>
      </c>
      <c r="G344" s="48">
        <f t="shared" ca="1" si="234"/>
        <v>51</v>
      </c>
      <c r="H344" s="48">
        <f t="shared" ca="1" si="235"/>
        <v>62</v>
      </c>
      <c r="I344" s="48">
        <f t="shared" ca="1" si="236"/>
        <v>73</v>
      </c>
      <c r="J344" s="48">
        <f t="shared" ca="1" si="237"/>
        <v>83</v>
      </c>
      <c r="K344" s="48">
        <f t="shared" ca="1" si="238"/>
        <v>92</v>
      </c>
      <c r="L344" s="48">
        <f t="shared" ca="1" si="239"/>
        <v>102</v>
      </c>
      <c r="M344" s="48">
        <f t="shared" ca="1" si="240"/>
        <v>112</v>
      </c>
      <c r="N344" s="48">
        <f t="shared" ca="1" si="241"/>
        <v>123</v>
      </c>
      <c r="O344" s="48">
        <f t="shared" ca="1" si="242"/>
        <v>134</v>
      </c>
      <c r="P344" s="48">
        <f t="shared" ca="1" si="248"/>
        <v>3</v>
      </c>
      <c r="Q344" s="48">
        <f t="shared" ca="1" si="248"/>
        <v>3</v>
      </c>
      <c r="R344" s="48">
        <f t="shared" ca="1" si="248"/>
        <v>3</v>
      </c>
      <c r="S344" s="48">
        <f t="shared" ca="1" si="248"/>
        <v>2</v>
      </c>
      <c r="T344" s="48">
        <f t="shared" ca="1" si="248"/>
        <v>3</v>
      </c>
      <c r="U344" s="48">
        <f t="shared" ca="1" si="248"/>
        <v>2</v>
      </c>
      <c r="V344" s="48">
        <f t="shared" ca="1" si="248"/>
        <v>3</v>
      </c>
      <c r="W344" s="48">
        <f t="shared" ca="1" si="248"/>
        <v>2</v>
      </c>
      <c r="X344" s="48">
        <f t="shared" ca="1" si="248"/>
        <v>3</v>
      </c>
      <c r="Y344" s="48">
        <f t="shared" ca="1" si="248"/>
        <v>2</v>
      </c>
      <c r="Z344" s="48">
        <f t="shared" ca="1" si="249"/>
        <v>2</v>
      </c>
      <c r="AA344" s="48">
        <f t="shared" ca="1" si="249"/>
        <v>3</v>
      </c>
      <c r="AB344" s="48">
        <f t="shared" ca="1" si="249"/>
        <v>3</v>
      </c>
      <c r="AC344" s="48">
        <f t="shared" ca="1" si="249"/>
        <v>2</v>
      </c>
      <c r="AD344" s="48">
        <f t="shared" ca="1" si="249"/>
        <v>3</v>
      </c>
      <c r="AE344" s="48">
        <f t="shared" ca="1" si="249"/>
        <v>2</v>
      </c>
      <c r="AF344" s="48">
        <f t="shared" ca="1" si="249"/>
        <v>2</v>
      </c>
      <c r="AG344" s="48">
        <f t="shared" ca="1" si="249"/>
        <v>3</v>
      </c>
      <c r="AH344" s="48">
        <f t="shared" ca="1" si="249"/>
        <v>3</v>
      </c>
      <c r="AI344" s="48">
        <f t="shared" ca="1" si="249"/>
        <v>2</v>
      </c>
      <c r="AJ344" s="48">
        <f t="shared" ca="1" si="250"/>
        <v>3</v>
      </c>
      <c r="AK344" s="48">
        <f t="shared" ca="1" si="250"/>
        <v>2</v>
      </c>
      <c r="AL344" s="48">
        <f t="shared" ca="1" si="250"/>
        <v>3</v>
      </c>
      <c r="AM344" s="48">
        <f t="shared" ca="1" si="250"/>
        <v>3</v>
      </c>
      <c r="AN344" s="48">
        <f t="shared" ca="1" si="250"/>
        <v>3</v>
      </c>
      <c r="AO344" s="48">
        <f t="shared" ca="1" si="250"/>
        <v>2</v>
      </c>
      <c r="AP344" s="48">
        <f t="shared" ca="1" si="250"/>
        <v>3</v>
      </c>
      <c r="AQ344" s="48">
        <f t="shared" ca="1" si="250"/>
        <v>3</v>
      </c>
      <c r="AR344" s="48">
        <f t="shared" ca="1" si="250"/>
        <v>3</v>
      </c>
      <c r="AS344" s="48">
        <f t="shared" ca="1" si="250"/>
        <v>2</v>
      </c>
      <c r="AT344" s="48">
        <f t="shared" ca="1" si="251"/>
        <v>3</v>
      </c>
      <c r="AU344" s="48">
        <f t="shared" ca="1" si="251"/>
        <v>2</v>
      </c>
      <c r="AV344" s="48">
        <f t="shared" ca="1" si="251"/>
        <v>2</v>
      </c>
      <c r="AW344" s="48">
        <f t="shared" ca="1" si="251"/>
        <v>3</v>
      </c>
      <c r="AX344" s="48">
        <f t="shared" ca="1" si="251"/>
        <v>2</v>
      </c>
      <c r="AY344" s="48">
        <f t="shared" ca="1" si="251"/>
        <v>2</v>
      </c>
      <c r="AZ344" s="48">
        <f t="shared" ca="1" si="251"/>
        <v>2</v>
      </c>
      <c r="BA344" s="48">
        <f t="shared" ca="1" si="251"/>
        <v>3</v>
      </c>
      <c r="BB344" s="48">
        <f t="shared" ca="1" si="251"/>
        <v>2</v>
      </c>
      <c r="BC344" s="48">
        <f t="shared" ca="1" si="251"/>
        <v>3</v>
      </c>
      <c r="BD344" s="48">
        <f t="shared" ca="1" si="252"/>
        <v>3</v>
      </c>
      <c r="BE344" s="48">
        <f t="shared" ca="1" si="252"/>
        <v>2</v>
      </c>
      <c r="BF344" s="48">
        <f t="shared" ca="1" si="252"/>
        <v>2</v>
      </c>
      <c r="BG344" s="48">
        <f t="shared" ca="1" si="252"/>
        <v>3</v>
      </c>
      <c r="BH344" s="48">
        <f t="shared" ca="1" si="252"/>
        <v>3</v>
      </c>
      <c r="BI344" s="48">
        <f t="shared" ca="1" si="252"/>
        <v>3</v>
      </c>
      <c r="BJ344" s="48">
        <f t="shared" ca="1" si="252"/>
        <v>3</v>
      </c>
      <c r="BK344" s="48">
        <f t="shared" ca="1" si="252"/>
        <v>2</v>
      </c>
      <c r="BL344" s="48">
        <f t="shared" ca="1" si="252"/>
        <v>3</v>
      </c>
      <c r="BM344" s="48">
        <f t="shared" ca="1" si="252"/>
        <v>3</v>
      </c>
      <c r="BN344" s="48">
        <f t="shared" ca="1" si="252"/>
        <v>3</v>
      </c>
      <c r="BO344" s="48">
        <f t="shared" ca="1" si="252"/>
        <v>2</v>
      </c>
    </row>
    <row r="345" spans="1:67" x14ac:dyDescent="0.25">
      <c r="A345" s="48">
        <v>344</v>
      </c>
      <c r="B345" s="48">
        <f t="shared" ca="1" si="225"/>
        <v>14</v>
      </c>
      <c r="C345" s="48">
        <f ca="1">SUM($P345:S345)</f>
        <v>10</v>
      </c>
      <c r="D345" s="48">
        <f t="shared" ca="1" si="231"/>
        <v>19</v>
      </c>
      <c r="E345" s="48">
        <f t="shared" ca="1" si="232"/>
        <v>30</v>
      </c>
      <c r="F345" s="48">
        <f t="shared" ca="1" si="233"/>
        <v>39</v>
      </c>
      <c r="G345" s="48">
        <f t="shared" ca="1" si="234"/>
        <v>48</v>
      </c>
      <c r="H345" s="48">
        <f t="shared" ca="1" si="235"/>
        <v>57</v>
      </c>
      <c r="I345" s="48">
        <f t="shared" ca="1" si="236"/>
        <v>67</v>
      </c>
      <c r="J345" s="48">
        <f t="shared" ca="1" si="237"/>
        <v>76</v>
      </c>
      <c r="K345" s="48">
        <f t="shared" ca="1" si="238"/>
        <v>85</v>
      </c>
      <c r="L345" s="48">
        <f t="shared" ca="1" si="239"/>
        <v>96</v>
      </c>
      <c r="M345" s="48">
        <f t="shared" ca="1" si="240"/>
        <v>107</v>
      </c>
      <c r="N345" s="48">
        <f t="shared" ca="1" si="241"/>
        <v>117</v>
      </c>
      <c r="O345" s="48">
        <f t="shared" ca="1" si="242"/>
        <v>126</v>
      </c>
      <c r="P345" s="48">
        <f t="shared" ca="1" si="248"/>
        <v>3</v>
      </c>
      <c r="Q345" s="48">
        <f t="shared" ca="1" si="248"/>
        <v>2</v>
      </c>
      <c r="R345" s="48">
        <f t="shared" ca="1" si="248"/>
        <v>2</v>
      </c>
      <c r="S345" s="48">
        <f t="shared" ca="1" si="248"/>
        <v>3</v>
      </c>
      <c r="T345" s="48">
        <f t="shared" ca="1" si="248"/>
        <v>2</v>
      </c>
      <c r="U345" s="48">
        <f t="shared" ca="1" si="248"/>
        <v>2</v>
      </c>
      <c r="V345" s="48">
        <f t="shared" ca="1" si="248"/>
        <v>3</v>
      </c>
      <c r="W345" s="48">
        <f t="shared" ca="1" si="248"/>
        <v>2</v>
      </c>
      <c r="X345" s="48">
        <f t="shared" ca="1" si="248"/>
        <v>3</v>
      </c>
      <c r="Y345" s="48">
        <f t="shared" ca="1" si="248"/>
        <v>3</v>
      </c>
      <c r="Z345" s="48">
        <f t="shared" ca="1" si="249"/>
        <v>3</v>
      </c>
      <c r="AA345" s="48">
        <f t="shared" ca="1" si="249"/>
        <v>2</v>
      </c>
      <c r="AB345" s="48">
        <f t="shared" ca="1" si="249"/>
        <v>2</v>
      </c>
      <c r="AC345" s="48">
        <f t="shared" ca="1" si="249"/>
        <v>2</v>
      </c>
      <c r="AD345" s="48">
        <f t="shared" ca="1" si="249"/>
        <v>2</v>
      </c>
      <c r="AE345" s="48">
        <f t="shared" ca="1" si="249"/>
        <v>3</v>
      </c>
      <c r="AF345" s="48">
        <f t="shared" ca="1" si="249"/>
        <v>2</v>
      </c>
      <c r="AG345" s="48">
        <f t="shared" ca="1" si="249"/>
        <v>2</v>
      </c>
      <c r="AH345" s="48">
        <f t="shared" ca="1" si="249"/>
        <v>2</v>
      </c>
      <c r="AI345" s="48">
        <f t="shared" ca="1" si="249"/>
        <v>3</v>
      </c>
      <c r="AJ345" s="48">
        <f t="shared" ca="1" si="250"/>
        <v>2</v>
      </c>
      <c r="AK345" s="48">
        <f t="shared" ca="1" si="250"/>
        <v>2</v>
      </c>
      <c r="AL345" s="48">
        <f t="shared" ca="1" si="250"/>
        <v>2</v>
      </c>
      <c r="AM345" s="48">
        <f t="shared" ca="1" si="250"/>
        <v>3</v>
      </c>
      <c r="AN345" s="48">
        <f t="shared" ca="1" si="250"/>
        <v>3</v>
      </c>
      <c r="AO345" s="48">
        <f t="shared" ca="1" si="250"/>
        <v>2</v>
      </c>
      <c r="AP345" s="48">
        <f t="shared" ca="1" si="250"/>
        <v>3</v>
      </c>
      <c r="AQ345" s="48">
        <f t="shared" ca="1" si="250"/>
        <v>2</v>
      </c>
      <c r="AR345" s="48">
        <f t="shared" ca="1" si="250"/>
        <v>3</v>
      </c>
      <c r="AS345" s="48">
        <f t="shared" ca="1" si="250"/>
        <v>2</v>
      </c>
      <c r="AT345" s="48">
        <f t="shared" ca="1" si="251"/>
        <v>2</v>
      </c>
      <c r="AU345" s="48">
        <f t="shared" ca="1" si="251"/>
        <v>2</v>
      </c>
      <c r="AV345" s="48">
        <f t="shared" ca="1" si="251"/>
        <v>2</v>
      </c>
      <c r="AW345" s="48">
        <f t="shared" ca="1" si="251"/>
        <v>2</v>
      </c>
      <c r="AX345" s="48">
        <f t="shared" ca="1" si="251"/>
        <v>2</v>
      </c>
      <c r="AY345" s="48">
        <f t="shared" ca="1" si="251"/>
        <v>3</v>
      </c>
      <c r="AZ345" s="48">
        <f t="shared" ca="1" si="251"/>
        <v>3</v>
      </c>
      <c r="BA345" s="48">
        <f t="shared" ca="1" si="251"/>
        <v>2</v>
      </c>
      <c r="BB345" s="48">
        <f t="shared" ca="1" si="251"/>
        <v>3</v>
      </c>
      <c r="BC345" s="48">
        <f t="shared" ca="1" si="251"/>
        <v>3</v>
      </c>
      <c r="BD345" s="48">
        <f t="shared" ca="1" si="252"/>
        <v>3</v>
      </c>
      <c r="BE345" s="48">
        <f t="shared" ca="1" si="252"/>
        <v>3</v>
      </c>
      <c r="BF345" s="48">
        <f t="shared" ca="1" si="252"/>
        <v>3</v>
      </c>
      <c r="BG345" s="48">
        <f t="shared" ca="1" si="252"/>
        <v>2</v>
      </c>
      <c r="BH345" s="48">
        <f t="shared" ca="1" si="252"/>
        <v>3</v>
      </c>
      <c r="BI345" s="48">
        <f t="shared" ca="1" si="252"/>
        <v>2</v>
      </c>
      <c r="BJ345" s="48">
        <f t="shared" ca="1" si="252"/>
        <v>3</v>
      </c>
      <c r="BK345" s="48">
        <f t="shared" ca="1" si="252"/>
        <v>2</v>
      </c>
      <c r="BL345" s="48">
        <f t="shared" ca="1" si="252"/>
        <v>2</v>
      </c>
      <c r="BM345" s="48">
        <f t="shared" ca="1" si="252"/>
        <v>2</v>
      </c>
      <c r="BN345" s="48">
        <f t="shared" ca="1" si="252"/>
        <v>2</v>
      </c>
      <c r="BO345" s="48">
        <f t="shared" ca="1" si="252"/>
        <v>3</v>
      </c>
    </row>
    <row r="346" spans="1:67" x14ac:dyDescent="0.25">
      <c r="A346" s="48">
        <v>345</v>
      </c>
      <c r="B346" s="48">
        <f t="shared" ca="1" si="225"/>
        <v>15</v>
      </c>
      <c r="C346" s="48">
        <f ca="1">SUM($P346:S346)</f>
        <v>9</v>
      </c>
      <c r="D346" s="48">
        <f t="shared" ca="1" si="231"/>
        <v>21</v>
      </c>
      <c r="E346" s="48">
        <f t="shared" ca="1" si="232"/>
        <v>29</v>
      </c>
      <c r="F346" s="48">
        <f t="shared" ca="1" si="233"/>
        <v>41</v>
      </c>
      <c r="G346" s="48">
        <f t="shared" ca="1" si="234"/>
        <v>52</v>
      </c>
      <c r="H346" s="48">
        <f t="shared" ca="1" si="235"/>
        <v>62</v>
      </c>
      <c r="I346" s="48">
        <f t="shared" ca="1" si="236"/>
        <v>73</v>
      </c>
      <c r="J346" s="48">
        <f t="shared" ca="1" si="237"/>
        <v>82</v>
      </c>
      <c r="K346" s="48">
        <f t="shared" ca="1" si="238"/>
        <v>92</v>
      </c>
      <c r="L346" s="48">
        <f t="shared" ca="1" si="239"/>
        <v>102</v>
      </c>
      <c r="M346" s="48">
        <f t="shared" ca="1" si="240"/>
        <v>112</v>
      </c>
      <c r="N346" s="48">
        <f t="shared" ca="1" si="241"/>
        <v>122</v>
      </c>
      <c r="O346" s="48">
        <f t="shared" ca="1" si="242"/>
        <v>133</v>
      </c>
      <c r="P346" s="48">
        <f t="shared" ca="1" si="248"/>
        <v>2</v>
      </c>
      <c r="Q346" s="48">
        <f t="shared" ca="1" si="248"/>
        <v>3</v>
      </c>
      <c r="R346" s="48">
        <f t="shared" ca="1" si="248"/>
        <v>2</v>
      </c>
      <c r="S346" s="48">
        <f t="shared" ca="1" si="248"/>
        <v>2</v>
      </c>
      <c r="T346" s="48">
        <f t="shared" ca="1" si="248"/>
        <v>3</v>
      </c>
      <c r="U346" s="48">
        <f t="shared" ca="1" si="248"/>
        <v>3</v>
      </c>
      <c r="V346" s="48">
        <f t="shared" ca="1" si="248"/>
        <v>3</v>
      </c>
      <c r="W346" s="48">
        <f t="shared" ca="1" si="248"/>
        <v>3</v>
      </c>
      <c r="X346" s="48">
        <f t="shared" ca="1" si="248"/>
        <v>2</v>
      </c>
      <c r="Y346" s="48">
        <f t="shared" ca="1" si="248"/>
        <v>2</v>
      </c>
      <c r="Z346" s="48">
        <f t="shared" ca="1" si="249"/>
        <v>2</v>
      </c>
      <c r="AA346" s="48">
        <f t="shared" ca="1" si="249"/>
        <v>2</v>
      </c>
      <c r="AB346" s="48">
        <f t="shared" ca="1" si="249"/>
        <v>3</v>
      </c>
      <c r="AC346" s="48">
        <f t="shared" ca="1" si="249"/>
        <v>3</v>
      </c>
      <c r="AD346" s="48">
        <f t="shared" ca="1" si="249"/>
        <v>3</v>
      </c>
      <c r="AE346" s="48">
        <f t="shared" ca="1" si="249"/>
        <v>3</v>
      </c>
      <c r="AF346" s="48">
        <f t="shared" ca="1" si="249"/>
        <v>3</v>
      </c>
      <c r="AG346" s="48">
        <f t="shared" ca="1" si="249"/>
        <v>2</v>
      </c>
      <c r="AH346" s="48">
        <f t="shared" ca="1" si="249"/>
        <v>3</v>
      </c>
      <c r="AI346" s="48">
        <f t="shared" ca="1" si="249"/>
        <v>3</v>
      </c>
      <c r="AJ346" s="48">
        <f t="shared" ca="1" si="250"/>
        <v>2</v>
      </c>
      <c r="AK346" s="48">
        <f t="shared" ca="1" si="250"/>
        <v>2</v>
      </c>
      <c r="AL346" s="48">
        <f t="shared" ca="1" si="250"/>
        <v>3</v>
      </c>
      <c r="AM346" s="48">
        <f t="shared" ca="1" si="250"/>
        <v>3</v>
      </c>
      <c r="AN346" s="48">
        <f t="shared" ca="1" si="250"/>
        <v>3</v>
      </c>
      <c r="AO346" s="48">
        <f t="shared" ca="1" si="250"/>
        <v>2</v>
      </c>
      <c r="AP346" s="48">
        <f t="shared" ca="1" si="250"/>
        <v>3</v>
      </c>
      <c r="AQ346" s="48">
        <f t="shared" ca="1" si="250"/>
        <v>3</v>
      </c>
      <c r="AR346" s="48">
        <f t="shared" ca="1" si="250"/>
        <v>2</v>
      </c>
      <c r="AS346" s="48">
        <f t="shared" ca="1" si="250"/>
        <v>2</v>
      </c>
      <c r="AT346" s="48">
        <f t="shared" ca="1" si="251"/>
        <v>2</v>
      </c>
      <c r="AU346" s="48">
        <f t="shared" ca="1" si="251"/>
        <v>3</v>
      </c>
      <c r="AV346" s="48">
        <f t="shared" ca="1" si="251"/>
        <v>2</v>
      </c>
      <c r="AW346" s="48">
        <f t="shared" ca="1" si="251"/>
        <v>3</v>
      </c>
      <c r="AX346" s="48">
        <f t="shared" ca="1" si="251"/>
        <v>2</v>
      </c>
      <c r="AY346" s="48">
        <f t="shared" ca="1" si="251"/>
        <v>3</v>
      </c>
      <c r="AZ346" s="48">
        <f t="shared" ca="1" si="251"/>
        <v>2</v>
      </c>
      <c r="BA346" s="48">
        <f t="shared" ca="1" si="251"/>
        <v>2</v>
      </c>
      <c r="BB346" s="48">
        <f t="shared" ca="1" si="251"/>
        <v>3</v>
      </c>
      <c r="BC346" s="48">
        <f t="shared" ca="1" si="251"/>
        <v>3</v>
      </c>
      <c r="BD346" s="48">
        <f t="shared" ca="1" si="252"/>
        <v>2</v>
      </c>
      <c r="BE346" s="48">
        <f t="shared" ca="1" si="252"/>
        <v>3</v>
      </c>
      <c r="BF346" s="48">
        <f t="shared" ca="1" si="252"/>
        <v>3</v>
      </c>
      <c r="BG346" s="48">
        <f t="shared" ca="1" si="252"/>
        <v>2</v>
      </c>
      <c r="BH346" s="48">
        <f t="shared" ca="1" si="252"/>
        <v>3</v>
      </c>
      <c r="BI346" s="48">
        <f t="shared" ca="1" si="252"/>
        <v>2</v>
      </c>
      <c r="BJ346" s="48">
        <f t="shared" ca="1" si="252"/>
        <v>2</v>
      </c>
      <c r="BK346" s="48">
        <f t="shared" ca="1" si="252"/>
        <v>3</v>
      </c>
      <c r="BL346" s="48">
        <f t="shared" ca="1" si="252"/>
        <v>2</v>
      </c>
      <c r="BM346" s="48">
        <f t="shared" ca="1" si="252"/>
        <v>3</v>
      </c>
      <c r="BN346" s="48">
        <f t="shared" ca="1" si="252"/>
        <v>3</v>
      </c>
      <c r="BO346" s="48">
        <f t="shared" ca="1" si="252"/>
        <v>3</v>
      </c>
    </row>
    <row r="347" spans="1:67" x14ac:dyDescent="0.25">
      <c r="A347" s="48">
        <v>346</v>
      </c>
      <c r="B347" s="48">
        <f t="shared" ca="1" si="225"/>
        <v>15</v>
      </c>
      <c r="C347" s="48">
        <f ca="1">SUM($P347:S347)</f>
        <v>9</v>
      </c>
      <c r="D347" s="48">
        <f t="shared" ca="1" si="231"/>
        <v>20</v>
      </c>
      <c r="E347" s="48">
        <f t="shared" ca="1" si="232"/>
        <v>31</v>
      </c>
      <c r="F347" s="48">
        <f t="shared" ca="1" si="233"/>
        <v>43</v>
      </c>
      <c r="G347" s="48">
        <f t="shared" ca="1" si="234"/>
        <v>53</v>
      </c>
      <c r="H347" s="48">
        <f t="shared" ca="1" si="235"/>
        <v>63</v>
      </c>
      <c r="I347" s="48">
        <f t="shared" ca="1" si="236"/>
        <v>73</v>
      </c>
      <c r="J347" s="48">
        <f t="shared" ca="1" si="237"/>
        <v>83</v>
      </c>
      <c r="K347" s="48">
        <f t="shared" ca="1" si="238"/>
        <v>93</v>
      </c>
      <c r="L347" s="48">
        <f t="shared" ca="1" si="239"/>
        <v>104</v>
      </c>
      <c r="M347" s="48">
        <f t="shared" ca="1" si="240"/>
        <v>114</v>
      </c>
      <c r="N347" s="48">
        <f t="shared" ca="1" si="241"/>
        <v>124</v>
      </c>
      <c r="O347" s="48">
        <f t="shared" ca="1" si="242"/>
        <v>132</v>
      </c>
      <c r="P347" s="48">
        <f t="shared" ca="1" si="248"/>
        <v>2</v>
      </c>
      <c r="Q347" s="48">
        <f t="shared" ca="1" si="248"/>
        <v>2</v>
      </c>
      <c r="R347" s="48">
        <f t="shared" ca="1" si="248"/>
        <v>2</v>
      </c>
      <c r="S347" s="48">
        <f t="shared" ca="1" si="248"/>
        <v>3</v>
      </c>
      <c r="T347" s="48">
        <f t="shared" ca="1" si="248"/>
        <v>3</v>
      </c>
      <c r="U347" s="48">
        <f t="shared" ca="1" si="248"/>
        <v>3</v>
      </c>
      <c r="V347" s="48">
        <f t="shared" ca="1" si="248"/>
        <v>2</v>
      </c>
      <c r="W347" s="48">
        <f t="shared" ca="1" si="248"/>
        <v>3</v>
      </c>
      <c r="X347" s="48">
        <f t="shared" ca="1" si="248"/>
        <v>3</v>
      </c>
      <c r="Y347" s="48">
        <f t="shared" ca="1" si="248"/>
        <v>3</v>
      </c>
      <c r="Z347" s="48">
        <f t="shared" ca="1" si="249"/>
        <v>3</v>
      </c>
      <c r="AA347" s="48">
        <f t="shared" ca="1" si="249"/>
        <v>2</v>
      </c>
      <c r="AB347" s="48">
        <f t="shared" ca="1" si="249"/>
        <v>3</v>
      </c>
      <c r="AC347" s="48">
        <f t="shared" ca="1" si="249"/>
        <v>3</v>
      </c>
      <c r="AD347" s="48">
        <f t="shared" ca="1" si="249"/>
        <v>3</v>
      </c>
      <c r="AE347" s="48">
        <f t="shared" ca="1" si="249"/>
        <v>3</v>
      </c>
      <c r="AF347" s="48">
        <f t="shared" ca="1" si="249"/>
        <v>3</v>
      </c>
      <c r="AG347" s="48">
        <f t="shared" ca="1" si="249"/>
        <v>2</v>
      </c>
      <c r="AH347" s="48">
        <f t="shared" ca="1" si="249"/>
        <v>3</v>
      </c>
      <c r="AI347" s="48">
        <f t="shared" ca="1" si="249"/>
        <v>2</v>
      </c>
      <c r="AJ347" s="48">
        <f t="shared" ca="1" si="250"/>
        <v>2</v>
      </c>
      <c r="AK347" s="48">
        <f t="shared" ca="1" si="250"/>
        <v>3</v>
      </c>
      <c r="AL347" s="48">
        <f t="shared" ca="1" si="250"/>
        <v>2</v>
      </c>
      <c r="AM347" s="48">
        <f t="shared" ca="1" si="250"/>
        <v>3</v>
      </c>
      <c r="AN347" s="48">
        <f t="shared" ca="1" si="250"/>
        <v>2</v>
      </c>
      <c r="AO347" s="48">
        <f t="shared" ca="1" si="250"/>
        <v>3</v>
      </c>
      <c r="AP347" s="48">
        <f t="shared" ca="1" si="250"/>
        <v>2</v>
      </c>
      <c r="AQ347" s="48">
        <f t="shared" ca="1" si="250"/>
        <v>3</v>
      </c>
      <c r="AR347" s="48">
        <f t="shared" ca="1" si="250"/>
        <v>2</v>
      </c>
      <c r="AS347" s="48">
        <f t="shared" ca="1" si="250"/>
        <v>3</v>
      </c>
      <c r="AT347" s="48">
        <f t="shared" ca="1" si="251"/>
        <v>3</v>
      </c>
      <c r="AU347" s="48">
        <f t="shared" ca="1" si="251"/>
        <v>2</v>
      </c>
      <c r="AV347" s="48">
        <f t="shared" ca="1" si="251"/>
        <v>2</v>
      </c>
      <c r="AW347" s="48">
        <f t="shared" ca="1" si="251"/>
        <v>2</v>
      </c>
      <c r="AX347" s="48">
        <f t="shared" ca="1" si="251"/>
        <v>3</v>
      </c>
      <c r="AY347" s="48">
        <f t="shared" ca="1" si="251"/>
        <v>3</v>
      </c>
      <c r="AZ347" s="48">
        <f t="shared" ca="1" si="251"/>
        <v>3</v>
      </c>
      <c r="BA347" s="48">
        <f t="shared" ca="1" si="251"/>
        <v>3</v>
      </c>
      <c r="BB347" s="48">
        <f t="shared" ca="1" si="251"/>
        <v>2</v>
      </c>
      <c r="BC347" s="48">
        <f t="shared" ca="1" si="251"/>
        <v>3</v>
      </c>
      <c r="BD347" s="48">
        <f t="shared" ca="1" si="252"/>
        <v>2</v>
      </c>
      <c r="BE347" s="48">
        <f t="shared" ca="1" si="252"/>
        <v>3</v>
      </c>
      <c r="BF347" s="48">
        <f t="shared" ca="1" si="252"/>
        <v>2</v>
      </c>
      <c r="BG347" s="48">
        <f t="shared" ca="1" si="252"/>
        <v>3</v>
      </c>
      <c r="BH347" s="48">
        <f t="shared" ca="1" si="252"/>
        <v>3</v>
      </c>
      <c r="BI347" s="48">
        <f t="shared" ca="1" si="252"/>
        <v>2</v>
      </c>
      <c r="BJ347" s="48">
        <f t="shared" ca="1" si="252"/>
        <v>3</v>
      </c>
      <c r="BK347" s="48">
        <f t="shared" ca="1" si="252"/>
        <v>2</v>
      </c>
      <c r="BL347" s="48">
        <f t="shared" ca="1" si="252"/>
        <v>2</v>
      </c>
      <c r="BM347" s="48">
        <f t="shared" ca="1" si="252"/>
        <v>2</v>
      </c>
      <c r="BN347" s="48">
        <f t="shared" ca="1" si="252"/>
        <v>2</v>
      </c>
      <c r="BO347" s="48">
        <f t="shared" ca="1" si="252"/>
        <v>2</v>
      </c>
    </row>
    <row r="348" spans="1:67" x14ac:dyDescent="0.25">
      <c r="A348" s="48">
        <v>347</v>
      </c>
      <c r="B348" s="48">
        <f t="shared" ca="1" si="225"/>
        <v>14</v>
      </c>
      <c r="C348" s="48">
        <f ca="1">SUM($P348:S348)</f>
        <v>8</v>
      </c>
      <c r="D348" s="48">
        <f t="shared" ca="1" si="231"/>
        <v>19</v>
      </c>
      <c r="E348" s="48">
        <f t="shared" ca="1" si="232"/>
        <v>28</v>
      </c>
      <c r="F348" s="48">
        <f t="shared" ca="1" si="233"/>
        <v>38</v>
      </c>
      <c r="G348" s="48">
        <f t="shared" ca="1" si="234"/>
        <v>49</v>
      </c>
      <c r="H348" s="48">
        <f t="shared" ca="1" si="235"/>
        <v>59</v>
      </c>
      <c r="I348" s="48">
        <f t="shared" ca="1" si="236"/>
        <v>68</v>
      </c>
      <c r="J348" s="48">
        <f t="shared" ca="1" si="237"/>
        <v>80</v>
      </c>
      <c r="K348" s="48">
        <f t="shared" ca="1" si="238"/>
        <v>90</v>
      </c>
      <c r="L348" s="48">
        <f t="shared" ca="1" si="239"/>
        <v>101</v>
      </c>
      <c r="M348" s="48">
        <f t="shared" ca="1" si="240"/>
        <v>110</v>
      </c>
      <c r="N348" s="48">
        <f t="shared" ca="1" si="241"/>
        <v>120</v>
      </c>
      <c r="O348" s="48">
        <f t="shared" ca="1" si="242"/>
        <v>130</v>
      </c>
      <c r="P348" s="48">
        <f t="shared" ca="1" si="248"/>
        <v>2</v>
      </c>
      <c r="Q348" s="48">
        <f t="shared" ca="1" si="248"/>
        <v>2</v>
      </c>
      <c r="R348" s="48">
        <f t="shared" ca="1" si="248"/>
        <v>2</v>
      </c>
      <c r="S348" s="48">
        <f t="shared" ca="1" si="248"/>
        <v>2</v>
      </c>
      <c r="T348" s="48">
        <f t="shared" ca="1" si="248"/>
        <v>3</v>
      </c>
      <c r="U348" s="48">
        <f t="shared" ca="1" si="248"/>
        <v>3</v>
      </c>
      <c r="V348" s="48">
        <f t="shared" ca="1" si="248"/>
        <v>3</v>
      </c>
      <c r="W348" s="48">
        <f t="shared" ca="1" si="248"/>
        <v>2</v>
      </c>
      <c r="X348" s="48">
        <f t="shared" ca="1" si="248"/>
        <v>2</v>
      </c>
      <c r="Y348" s="48">
        <f t="shared" ca="1" si="248"/>
        <v>2</v>
      </c>
      <c r="Z348" s="48">
        <f t="shared" ca="1" si="249"/>
        <v>2</v>
      </c>
      <c r="AA348" s="48">
        <f t="shared" ca="1" si="249"/>
        <v>3</v>
      </c>
      <c r="AB348" s="48">
        <f t="shared" ca="1" si="249"/>
        <v>3</v>
      </c>
      <c r="AC348" s="48">
        <f t="shared" ca="1" si="249"/>
        <v>2</v>
      </c>
      <c r="AD348" s="48">
        <f t="shared" ca="1" si="249"/>
        <v>3</v>
      </c>
      <c r="AE348" s="48">
        <f t="shared" ca="1" si="249"/>
        <v>2</v>
      </c>
      <c r="AF348" s="48">
        <f t="shared" ca="1" si="249"/>
        <v>3</v>
      </c>
      <c r="AG348" s="48">
        <f t="shared" ca="1" si="249"/>
        <v>3</v>
      </c>
      <c r="AH348" s="48">
        <f t="shared" ca="1" si="249"/>
        <v>3</v>
      </c>
      <c r="AI348" s="48">
        <f t="shared" ca="1" si="249"/>
        <v>2</v>
      </c>
      <c r="AJ348" s="48">
        <f t="shared" ca="1" si="250"/>
        <v>3</v>
      </c>
      <c r="AK348" s="48">
        <f t="shared" ca="1" si="250"/>
        <v>2</v>
      </c>
      <c r="AL348" s="48">
        <f t="shared" ca="1" si="250"/>
        <v>2</v>
      </c>
      <c r="AM348" s="48">
        <f t="shared" ca="1" si="250"/>
        <v>3</v>
      </c>
      <c r="AN348" s="48">
        <f t="shared" ca="1" si="250"/>
        <v>3</v>
      </c>
      <c r="AO348" s="48">
        <f t="shared" ca="1" si="250"/>
        <v>2</v>
      </c>
      <c r="AP348" s="48">
        <f t="shared" ca="1" si="250"/>
        <v>2</v>
      </c>
      <c r="AQ348" s="48">
        <f t="shared" ca="1" si="250"/>
        <v>2</v>
      </c>
      <c r="AR348" s="48">
        <f t="shared" ca="1" si="250"/>
        <v>3</v>
      </c>
      <c r="AS348" s="48">
        <f t="shared" ca="1" si="250"/>
        <v>3</v>
      </c>
      <c r="AT348" s="48">
        <f t="shared" ca="1" si="251"/>
        <v>3</v>
      </c>
      <c r="AU348" s="48">
        <f t="shared" ca="1" si="251"/>
        <v>3</v>
      </c>
      <c r="AV348" s="48">
        <f t="shared" ca="1" si="251"/>
        <v>2</v>
      </c>
      <c r="AW348" s="48">
        <f t="shared" ca="1" si="251"/>
        <v>3</v>
      </c>
      <c r="AX348" s="48">
        <f t="shared" ca="1" si="251"/>
        <v>2</v>
      </c>
      <c r="AY348" s="48">
        <f t="shared" ca="1" si="251"/>
        <v>3</v>
      </c>
      <c r="AZ348" s="48">
        <f t="shared" ca="1" si="251"/>
        <v>3</v>
      </c>
      <c r="BA348" s="48">
        <f t="shared" ca="1" si="251"/>
        <v>2</v>
      </c>
      <c r="BB348" s="48">
        <f t="shared" ca="1" si="251"/>
        <v>3</v>
      </c>
      <c r="BC348" s="48">
        <f t="shared" ca="1" si="251"/>
        <v>3</v>
      </c>
      <c r="BD348" s="48">
        <f t="shared" ca="1" si="252"/>
        <v>2</v>
      </c>
      <c r="BE348" s="48">
        <f t="shared" ca="1" si="252"/>
        <v>2</v>
      </c>
      <c r="BF348" s="48">
        <f t="shared" ca="1" si="252"/>
        <v>3</v>
      </c>
      <c r="BG348" s="48">
        <f t="shared" ca="1" si="252"/>
        <v>2</v>
      </c>
      <c r="BH348" s="48">
        <f t="shared" ca="1" si="252"/>
        <v>2</v>
      </c>
      <c r="BI348" s="48">
        <f t="shared" ca="1" si="252"/>
        <v>3</v>
      </c>
      <c r="BJ348" s="48">
        <f t="shared" ca="1" si="252"/>
        <v>3</v>
      </c>
      <c r="BK348" s="48">
        <f t="shared" ca="1" si="252"/>
        <v>2</v>
      </c>
      <c r="BL348" s="48">
        <f t="shared" ca="1" si="252"/>
        <v>2</v>
      </c>
      <c r="BM348" s="48">
        <f t="shared" ca="1" si="252"/>
        <v>2</v>
      </c>
      <c r="BN348" s="48">
        <f t="shared" ca="1" si="252"/>
        <v>3</v>
      </c>
      <c r="BO348" s="48">
        <f t="shared" ca="1" si="252"/>
        <v>3</v>
      </c>
    </row>
    <row r="349" spans="1:67" x14ac:dyDescent="0.25">
      <c r="A349" s="48">
        <v>348</v>
      </c>
      <c r="B349" s="48">
        <f t="shared" ca="1" si="225"/>
        <v>14</v>
      </c>
      <c r="C349" s="48">
        <f ca="1">SUM($P349:S349)</f>
        <v>9</v>
      </c>
      <c r="D349" s="48">
        <f t="shared" ca="1" si="231"/>
        <v>19</v>
      </c>
      <c r="E349" s="48">
        <f t="shared" ca="1" si="232"/>
        <v>30</v>
      </c>
      <c r="F349" s="48">
        <f t="shared" ca="1" si="233"/>
        <v>39</v>
      </c>
      <c r="G349" s="48">
        <f t="shared" ca="1" si="234"/>
        <v>48</v>
      </c>
      <c r="H349" s="48">
        <f t="shared" ca="1" si="235"/>
        <v>57</v>
      </c>
      <c r="I349" s="48">
        <f t="shared" ca="1" si="236"/>
        <v>69</v>
      </c>
      <c r="J349" s="48">
        <f t="shared" ca="1" si="237"/>
        <v>79</v>
      </c>
      <c r="K349" s="48">
        <f t="shared" ca="1" si="238"/>
        <v>88</v>
      </c>
      <c r="L349" s="48">
        <f t="shared" ca="1" si="239"/>
        <v>98</v>
      </c>
      <c r="M349" s="48">
        <f t="shared" ca="1" si="240"/>
        <v>109</v>
      </c>
      <c r="N349" s="48">
        <f t="shared" ca="1" si="241"/>
        <v>117</v>
      </c>
      <c r="O349" s="48">
        <f t="shared" ca="1" si="242"/>
        <v>126</v>
      </c>
      <c r="P349" s="48">
        <f t="shared" ca="1" si="248"/>
        <v>2</v>
      </c>
      <c r="Q349" s="48">
        <f t="shared" ca="1" si="248"/>
        <v>2</v>
      </c>
      <c r="R349" s="48">
        <f t="shared" ca="1" si="248"/>
        <v>3</v>
      </c>
      <c r="S349" s="48">
        <f t="shared" ca="1" si="248"/>
        <v>2</v>
      </c>
      <c r="T349" s="48">
        <f t="shared" ca="1" si="248"/>
        <v>3</v>
      </c>
      <c r="U349" s="48">
        <f t="shared" ca="1" si="248"/>
        <v>2</v>
      </c>
      <c r="V349" s="48">
        <f t="shared" ca="1" si="248"/>
        <v>3</v>
      </c>
      <c r="W349" s="48">
        <f t="shared" ca="1" si="248"/>
        <v>2</v>
      </c>
      <c r="X349" s="48">
        <f t="shared" ca="1" si="248"/>
        <v>3</v>
      </c>
      <c r="Y349" s="48">
        <f t="shared" ca="1" si="248"/>
        <v>3</v>
      </c>
      <c r="Z349" s="48">
        <f t="shared" ca="1" si="249"/>
        <v>2</v>
      </c>
      <c r="AA349" s="48">
        <f t="shared" ca="1" si="249"/>
        <v>3</v>
      </c>
      <c r="AB349" s="48">
        <f t="shared" ca="1" si="249"/>
        <v>2</v>
      </c>
      <c r="AC349" s="48">
        <f t="shared" ca="1" si="249"/>
        <v>3</v>
      </c>
      <c r="AD349" s="48">
        <f t="shared" ca="1" si="249"/>
        <v>2</v>
      </c>
      <c r="AE349" s="48">
        <f t="shared" ca="1" si="249"/>
        <v>2</v>
      </c>
      <c r="AF349" s="48">
        <f t="shared" ca="1" si="249"/>
        <v>2</v>
      </c>
      <c r="AG349" s="48">
        <f t="shared" ca="1" si="249"/>
        <v>2</v>
      </c>
      <c r="AH349" s="48">
        <f t="shared" ca="1" si="249"/>
        <v>3</v>
      </c>
      <c r="AI349" s="48">
        <f t="shared" ca="1" si="249"/>
        <v>2</v>
      </c>
      <c r="AJ349" s="48">
        <f t="shared" ca="1" si="250"/>
        <v>2</v>
      </c>
      <c r="AK349" s="48">
        <f t="shared" ca="1" si="250"/>
        <v>2</v>
      </c>
      <c r="AL349" s="48">
        <f t="shared" ca="1" si="250"/>
        <v>2</v>
      </c>
      <c r="AM349" s="48">
        <f t="shared" ca="1" si="250"/>
        <v>3</v>
      </c>
      <c r="AN349" s="48">
        <f t="shared" ca="1" si="250"/>
        <v>3</v>
      </c>
      <c r="AO349" s="48">
        <f t="shared" ca="1" si="250"/>
        <v>3</v>
      </c>
      <c r="AP349" s="48">
        <f t="shared" ca="1" si="250"/>
        <v>3</v>
      </c>
      <c r="AQ349" s="48">
        <f t="shared" ca="1" si="250"/>
        <v>3</v>
      </c>
      <c r="AR349" s="48">
        <f t="shared" ca="1" si="250"/>
        <v>2</v>
      </c>
      <c r="AS349" s="48">
        <f t="shared" ca="1" si="250"/>
        <v>3</v>
      </c>
      <c r="AT349" s="48">
        <f t="shared" ca="1" si="251"/>
        <v>3</v>
      </c>
      <c r="AU349" s="48">
        <f t="shared" ca="1" si="251"/>
        <v>2</v>
      </c>
      <c r="AV349" s="48">
        <f t="shared" ca="1" si="251"/>
        <v>2</v>
      </c>
      <c r="AW349" s="48">
        <f t="shared" ca="1" si="251"/>
        <v>3</v>
      </c>
      <c r="AX349" s="48">
        <f t="shared" ca="1" si="251"/>
        <v>2</v>
      </c>
      <c r="AY349" s="48">
        <f t="shared" ca="1" si="251"/>
        <v>2</v>
      </c>
      <c r="AZ349" s="48">
        <f t="shared" ca="1" si="251"/>
        <v>2</v>
      </c>
      <c r="BA349" s="48">
        <f t="shared" ca="1" si="251"/>
        <v>3</v>
      </c>
      <c r="BB349" s="48">
        <f t="shared" ca="1" si="251"/>
        <v>3</v>
      </c>
      <c r="BC349" s="48">
        <f t="shared" ca="1" si="251"/>
        <v>2</v>
      </c>
      <c r="BD349" s="48">
        <f t="shared" ca="1" si="252"/>
        <v>3</v>
      </c>
      <c r="BE349" s="48">
        <f t="shared" ca="1" si="252"/>
        <v>3</v>
      </c>
      <c r="BF349" s="48">
        <f t="shared" ca="1" si="252"/>
        <v>3</v>
      </c>
      <c r="BG349" s="48">
        <f t="shared" ca="1" si="252"/>
        <v>2</v>
      </c>
      <c r="BH349" s="48">
        <f t="shared" ca="1" si="252"/>
        <v>2</v>
      </c>
      <c r="BI349" s="48">
        <f t="shared" ca="1" si="252"/>
        <v>2</v>
      </c>
      <c r="BJ349" s="48">
        <f t="shared" ca="1" si="252"/>
        <v>2</v>
      </c>
      <c r="BK349" s="48">
        <f t="shared" ca="1" si="252"/>
        <v>2</v>
      </c>
      <c r="BL349" s="48">
        <f t="shared" ca="1" si="252"/>
        <v>3</v>
      </c>
      <c r="BM349" s="48">
        <f t="shared" ca="1" si="252"/>
        <v>2</v>
      </c>
      <c r="BN349" s="48">
        <f t="shared" ca="1" si="252"/>
        <v>2</v>
      </c>
      <c r="BO349" s="48">
        <f t="shared" ca="1" si="252"/>
        <v>2</v>
      </c>
    </row>
    <row r="350" spans="1:67" x14ac:dyDescent="0.25">
      <c r="A350" s="48">
        <v>349</v>
      </c>
      <c r="B350" s="48">
        <f t="shared" ca="1" si="225"/>
        <v>14</v>
      </c>
      <c r="C350" s="48">
        <f ca="1">SUM($P350:S350)</f>
        <v>10</v>
      </c>
      <c r="D350" s="48">
        <f t="shared" ca="1" si="231"/>
        <v>19</v>
      </c>
      <c r="E350" s="48">
        <f t="shared" ca="1" si="232"/>
        <v>30</v>
      </c>
      <c r="F350" s="48">
        <f t="shared" ca="1" si="233"/>
        <v>40</v>
      </c>
      <c r="G350" s="48">
        <f t="shared" ca="1" si="234"/>
        <v>50</v>
      </c>
      <c r="H350" s="48">
        <f t="shared" ca="1" si="235"/>
        <v>59</v>
      </c>
      <c r="I350" s="48">
        <f t="shared" ca="1" si="236"/>
        <v>69</v>
      </c>
      <c r="J350" s="48">
        <f t="shared" ca="1" si="237"/>
        <v>80</v>
      </c>
      <c r="K350" s="48">
        <f t="shared" ca="1" si="238"/>
        <v>92</v>
      </c>
      <c r="L350" s="48">
        <f t="shared" ca="1" si="239"/>
        <v>101</v>
      </c>
      <c r="M350" s="48">
        <f t="shared" ca="1" si="240"/>
        <v>111</v>
      </c>
      <c r="N350" s="48">
        <f t="shared" ca="1" si="241"/>
        <v>120</v>
      </c>
      <c r="O350" s="48">
        <f t="shared" ca="1" si="242"/>
        <v>128</v>
      </c>
      <c r="P350" s="48">
        <f t="shared" ca="1" si="248"/>
        <v>2</v>
      </c>
      <c r="Q350" s="48">
        <f t="shared" ca="1" si="248"/>
        <v>2</v>
      </c>
      <c r="R350" s="48">
        <f t="shared" ca="1" si="248"/>
        <v>3</v>
      </c>
      <c r="S350" s="48">
        <f t="shared" ca="1" si="248"/>
        <v>3</v>
      </c>
      <c r="T350" s="48">
        <f t="shared" ca="1" si="248"/>
        <v>2</v>
      </c>
      <c r="U350" s="48">
        <f t="shared" ca="1" si="248"/>
        <v>2</v>
      </c>
      <c r="V350" s="48">
        <f t="shared" ca="1" si="248"/>
        <v>2</v>
      </c>
      <c r="W350" s="48">
        <f t="shared" ca="1" si="248"/>
        <v>3</v>
      </c>
      <c r="X350" s="48">
        <f t="shared" ca="1" si="248"/>
        <v>3</v>
      </c>
      <c r="Y350" s="48">
        <f t="shared" ca="1" si="248"/>
        <v>3</v>
      </c>
      <c r="Z350" s="48">
        <f t="shared" ca="1" si="249"/>
        <v>3</v>
      </c>
      <c r="AA350" s="48">
        <f t="shared" ca="1" si="249"/>
        <v>2</v>
      </c>
      <c r="AB350" s="48">
        <f t="shared" ca="1" si="249"/>
        <v>3</v>
      </c>
      <c r="AC350" s="48">
        <f t="shared" ca="1" si="249"/>
        <v>3</v>
      </c>
      <c r="AD350" s="48">
        <f t="shared" ca="1" si="249"/>
        <v>2</v>
      </c>
      <c r="AE350" s="48">
        <f t="shared" ca="1" si="249"/>
        <v>2</v>
      </c>
      <c r="AF350" s="48">
        <f t="shared" ca="1" si="249"/>
        <v>2</v>
      </c>
      <c r="AG350" s="48">
        <f t="shared" ca="1" si="249"/>
        <v>3</v>
      </c>
      <c r="AH350" s="48">
        <f t="shared" ca="1" si="249"/>
        <v>3</v>
      </c>
      <c r="AI350" s="48">
        <f t="shared" ca="1" si="249"/>
        <v>2</v>
      </c>
      <c r="AJ350" s="48">
        <f t="shared" ca="1" si="250"/>
        <v>3</v>
      </c>
      <c r="AK350" s="48">
        <f t="shared" ca="1" si="250"/>
        <v>2</v>
      </c>
      <c r="AL350" s="48">
        <f t="shared" ca="1" si="250"/>
        <v>2</v>
      </c>
      <c r="AM350" s="48">
        <f t="shared" ca="1" si="250"/>
        <v>2</v>
      </c>
      <c r="AN350" s="48">
        <f t="shared" ca="1" si="250"/>
        <v>3</v>
      </c>
      <c r="AO350" s="48">
        <f t="shared" ca="1" si="250"/>
        <v>2</v>
      </c>
      <c r="AP350" s="48">
        <f t="shared" ca="1" si="250"/>
        <v>2</v>
      </c>
      <c r="AQ350" s="48">
        <f t="shared" ca="1" si="250"/>
        <v>3</v>
      </c>
      <c r="AR350" s="48">
        <f t="shared" ca="1" si="250"/>
        <v>3</v>
      </c>
      <c r="AS350" s="48">
        <f t="shared" ca="1" si="250"/>
        <v>2</v>
      </c>
      <c r="AT350" s="48">
        <f t="shared" ca="1" si="251"/>
        <v>3</v>
      </c>
      <c r="AU350" s="48">
        <f t="shared" ca="1" si="251"/>
        <v>3</v>
      </c>
      <c r="AV350" s="48">
        <f t="shared" ca="1" si="251"/>
        <v>3</v>
      </c>
      <c r="AW350" s="48">
        <f t="shared" ca="1" si="251"/>
        <v>3</v>
      </c>
      <c r="AX350" s="48">
        <f t="shared" ca="1" si="251"/>
        <v>3</v>
      </c>
      <c r="AY350" s="48">
        <f t="shared" ca="1" si="251"/>
        <v>3</v>
      </c>
      <c r="AZ350" s="48">
        <f t="shared" ca="1" si="251"/>
        <v>3</v>
      </c>
      <c r="BA350" s="48">
        <f t="shared" ca="1" si="251"/>
        <v>2</v>
      </c>
      <c r="BB350" s="48">
        <f t="shared" ca="1" si="251"/>
        <v>2</v>
      </c>
      <c r="BC350" s="48">
        <f t="shared" ca="1" si="251"/>
        <v>2</v>
      </c>
      <c r="BD350" s="48">
        <f t="shared" ca="1" si="252"/>
        <v>2</v>
      </c>
      <c r="BE350" s="48">
        <f t="shared" ca="1" si="252"/>
        <v>3</v>
      </c>
      <c r="BF350" s="48">
        <f t="shared" ca="1" si="252"/>
        <v>3</v>
      </c>
      <c r="BG350" s="48">
        <f t="shared" ca="1" si="252"/>
        <v>2</v>
      </c>
      <c r="BH350" s="48">
        <f t="shared" ca="1" si="252"/>
        <v>2</v>
      </c>
      <c r="BI350" s="48">
        <f t="shared" ca="1" si="252"/>
        <v>2</v>
      </c>
      <c r="BJ350" s="48">
        <f t="shared" ca="1" si="252"/>
        <v>2</v>
      </c>
      <c r="BK350" s="48">
        <f t="shared" ca="1" si="252"/>
        <v>3</v>
      </c>
      <c r="BL350" s="48">
        <f t="shared" ca="1" si="252"/>
        <v>2</v>
      </c>
      <c r="BM350" s="48">
        <f t="shared" ca="1" si="252"/>
        <v>2</v>
      </c>
      <c r="BN350" s="48">
        <f t="shared" ca="1" si="252"/>
        <v>2</v>
      </c>
      <c r="BO350" s="48">
        <f t="shared" ca="1" si="252"/>
        <v>2</v>
      </c>
    </row>
    <row r="351" spans="1:67" x14ac:dyDescent="0.25">
      <c r="A351" s="48">
        <v>350</v>
      </c>
      <c r="B351" s="48">
        <f t="shared" ca="1" si="225"/>
        <v>16</v>
      </c>
      <c r="C351" s="48">
        <f ca="1">SUM($P351:S351)</f>
        <v>11</v>
      </c>
      <c r="D351" s="48">
        <f t="shared" ca="1" si="231"/>
        <v>21</v>
      </c>
      <c r="E351" s="48">
        <f t="shared" ca="1" si="232"/>
        <v>30</v>
      </c>
      <c r="F351" s="48">
        <f t="shared" ca="1" si="233"/>
        <v>41</v>
      </c>
      <c r="G351" s="48">
        <f t="shared" ca="1" si="234"/>
        <v>52</v>
      </c>
      <c r="H351" s="48">
        <f t="shared" ca="1" si="235"/>
        <v>64</v>
      </c>
      <c r="I351" s="48">
        <f t="shared" ca="1" si="236"/>
        <v>74</v>
      </c>
      <c r="J351" s="48">
        <f t="shared" ca="1" si="237"/>
        <v>84</v>
      </c>
      <c r="K351" s="48">
        <f t="shared" ca="1" si="238"/>
        <v>94</v>
      </c>
      <c r="L351" s="48">
        <f t="shared" ca="1" si="239"/>
        <v>105</v>
      </c>
      <c r="M351" s="48">
        <f t="shared" ca="1" si="240"/>
        <v>114</v>
      </c>
      <c r="N351" s="48">
        <f t="shared" ca="1" si="241"/>
        <v>124</v>
      </c>
      <c r="O351" s="48">
        <f t="shared" ca="1" si="242"/>
        <v>135</v>
      </c>
      <c r="P351" s="48">
        <f t="shared" ca="1" si="248"/>
        <v>3</v>
      </c>
      <c r="Q351" s="48">
        <f t="shared" ca="1" si="248"/>
        <v>3</v>
      </c>
      <c r="R351" s="48">
        <f t="shared" ca="1" si="248"/>
        <v>2</v>
      </c>
      <c r="S351" s="48">
        <f t="shared" ca="1" si="248"/>
        <v>3</v>
      </c>
      <c r="T351" s="48">
        <f t="shared" ca="1" si="248"/>
        <v>3</v>
      </c>
      <c r="U351" s="48">
        <f t="shared" ca="1" si="248"/>
        <v>2</v>
      </c>
      <c r="V351" s="48">
        <f t="shared" ca="1" si="248"/>
        <v>3</v>
      </c>
      <c r="W351" s="48">
        <f t="shared" ca="1" si="248"/>
        <v>2</v>
      </c>
      <c r="X351" s="48">
        <f t="shared" ca="1" si="248"/>
        <v>2</v>
      </c>
      <c r="Y351" s="48">
        <f t="shared" ca="1" si="248"/>
        <v>3</v>
      </c>
      <c r="Z351" s="48">
        <f t="shared" ca="1" si="249"/>
        <v>2</v>
      </c>
      <c r="AA351" s="48">
        <f t="shared" ca="1" si="249"/>
        <v>2</v>
      </c>
      <c r="AB351" s="48">
        <f t="shared" ca="1" si="249"/>
        <v>3</v>
      </c>
      <c r="AC351" s="48">
        <f t="shared" ca="1" si="249"/>
        <v>3</v>
      </c>
      <c r="AD351" s="48">
        <f t="shared" ca="1" si="249"/>
        <v>3</v>
      </c>
      <c r="AE351" s="48">
        <f t="shared" ca="1" si="249"/>
        <v>2</v>
      </c>
      <c r="AF351" s="48">
        <f t="shared" ca="1" si="249"/>
        <v>2</v>
      </c>
      <c r="AG351" s="48">
        <f t="shared" ca="1" si="249"/>
        <v>3</v>
      </c>
      <c r="AH351" s="48">
        <f t="shared" ca="1" si="249"/>
        <v>3</v>
      </c>
      <c r="AI351" s="48">
        <f t="shared" ca="1" si="249"/>
        <v>3</v>
      </c>
      <c r="AJ351" s="48">
        <f t="shared" ca="1" si="250"/>
        <v>3</v>
      </c>
      <c r="AK351" s="48">
        <f t="shared" ca="1" si="250"/>
        <v>3</v>
      </c>
      <c r="AL351" s="48">
        <f t="shared" ca="1" si="250"/>
        <v>3</v>
      </c>
      <c r="AM351" s="48">
        <f t="shared" ca="1" si="250"/>
        <v>3</v>
      </c>
      <c r="AN351" s="48">
        <f t="shared" ca="1" si="250"/>
        <v>2</v>
      </c>
      <c r="AO351" s="48">
        <f t="shared" ca="1" si="250"/>
        <v>3</v>
      </c>
      <c r="AP351" s="48">
        <f t="shared" ca="1" si="250"/>
        <v>3</v>
      </c>
      <c r="AQ351" s="48">
        <f t="shared" ca="1" si="250"/>
        <v>2</v>
      </c>
      <c r="AR351" s="48">
        <f t="shared" ca="1" si="250"/>
        <v>3</v>
      </c>
      <c r="AS351" s="48">
        <f t="shared" ca="1" si="250"/>
        <v>3</v>
      </c>
      <c r="AT351" s="48">
        <f t="shared" ca="1" si="251"/>
        <v>2</v>
      </c>
      <c r="AU351" s="48">
        <f t="shared" ca="1" si="251"/>
        <v>2</v>
      </c>
      <c r="AV351" s="48">
        <f t="shared" ca="1" si="251"/>
        <v>2</v>
      </c>
      <c r="AW351" s="48">
        <f t="shared" ca="1" si="251"/>
        <v>2</v>
      </c>
      <c r="AX351" s="48">
        <f t="shared" ca="1" si="251"/>
        <v>3</v>
      </c>
      <c r="AY351" s="48">
        <f t="shared" ca="1" si="251"/>
        <v>3</v>
      </c>
      <c r="AZ351" s="48">
        <f t="shared" ca="1" si="251"/>
        <v>3</v>
      </c>
      <c r="BA351" s="48">
        <f t="shared" ca="1" si="251"/>
        <v>2</v>
      </c>
      <c r="BB351" s="48">
        <f t="shared" ca="1" si="251"/>
        <v>3</v>
      </c>
      <c r="BC351" s="48">
        <f t="shared" ca="1" si="251"/>
        <v>3</v>
      </c>
      <c r="BD351" s="48">
        <f t="shared" ca="1" si="252"/>
        <v>2</v>
      </c>
      <c r="BE351" s="48">
        <f t="shared" ca="1" si="252"/>
        <v>3</v>
      </c>
      <c r="BF351" s="48">
        <f t="shared" ca="1" si="252"/>
        <v>2</v>
      </c>
      <c r="BG351" s="48">
        <f t="shared" ca="1" si="252"/>
        <v>2</v>
      </c>
      <c r="BH351" s="48">
        <f t="shared" ca="1" si="252"/>
        <v>3</v>
      </c>
      <c r="BI351" s="48">
        <f t="shared" ca="1" si="252"/>
        <v>3</v>
      </c>
      <c r="BJ351" s="48">
        <f t="shared" ca="1" si="252"/>
        <v>2</v>
      </c>
      <c r="BK351" s="48">
        <f t="shared" ca="1" si="252"/>
        <v>2</v>
      </c>
      <c r="BL351" s="48">
        <f t="shared" ca="1" si="252"/>
        <v>3</v>
      </c>
      <c r="BM351" s="48">
        <f t="shared" ca="1" si="252"/>
        <v>3</v>
      </c>
      <c r="BN351" s="48">
        <f t="shared" ca="1" si="252"/>
        <v>2</v>
      </c>
      <c r="BO351" s="48">
        <f t="shared" ca="1" si="252"/>
        <v>3</v>
      </c>
    </row>
    <row r="352" spans="1:67" x14ac:dyDescent="0.25">
      <c r="A352" s="48">
        <v>351</v>
      </c>
      <c r="B352" s="48">
        <f t="shared" ca="1" si="225"/>
        <v>14</v>
      </c>
      <c r="C352" s="48">
        <f ca="1">SUM($P352:S352)</f>
        <v>9</v>
      </c>
      <c r="D352" s="48">
        <f t="shared" ca="1" si="231"/>
        <v>20</v>
      </c>
      <c r="E352" s="48">
        <f t="shared" ca="1" si="232"/>
        <v>29</v>
      </c>
      <c r="F352" s="48">
        <f t="shared" ca="1" si="233"/>
        <v>37</v>
      </c>
      <c r="G352" s="48">
        <f t="shared" ca="1" si="234"/>
        <v>45</v>
      </c>
      <c r="H352" s="48">
        <f t="shared" ca="1" si="235"/>
        <v>55</v>
      </c>
      <c r="I352" s="48">
        <f t="shared" ca="1" si="236"/>
        <v>66</v>
      </c>
      <c r="J352" s="48">
        <f t="shared" ca="1" si="237"/>
        <v>76</v>
      </c>
      <c r="K352" s="48">
        <f t="shared" ca="1" si="238"/>
        <v>88</v>
      </c>
      <c r="L352" s="48">
        <f t="shared" ca="1" si="239"/>
        <v>97</v>
      </c>
      <c r="M352" s="48">
        <f t="shared" ca="1" si="240"/>
        <v>105</v>
      </c>
      <c r="N352" s="48">
        <f t="shared" ca="1" si="241"/>
        <v>115</v>
      </c>
      <c r="O352" s="48">
        <f t="shared" ca="1" si="242"/>
        <v>125</v>
      </c>
      <c r="P352" s="48">
        <f t="shared" ref="P352:Y361" ca="1" si="253">MAX(1,IF(SamplesOrEstimateFlag = "Data", INDEX(Samples,RANDBETWEEN(1, TotalCount), 0), RANDBETWEEN(ThroughputLowEstimate,ThroughputHighEstimate)) / RANDBETWEEN(StorySplitRateLowEstimate,StorySplitRateHighEstimate))</f>
        <v>2</v>
      </c>
      <c r="Q352" s="48">
        <f t="shared" ca="1" si="253"/>
        <v>2</v>
      </c>
      <c r="R352" s="48">
        <f t="shared" ca="1" si="253"/>
        <v>3</v>
      </c>
      <c r="S352" s="48">
        <f t="shared" ca="1" si="253"/>
        <v>2</v>
      </c>
      <c r="T352" s="48">
        <f t="shared" ca="1" si="253"/>
        <v>2</v>
      </c>
      <c r="U352" s="48">
        <f t="shared" ca="1" si="253"/>
        <v>3</v>
      </c>
      <c r="V352" s="48">
        <f t="shared" ca="1" si="253"/>
        <v>3</v>
      </c>
      <c r="W352" s="48">
        <f t="shared" ca="1" si="253"/>
        <v>3</v>
      </c>
      <c r="X352" s="48">
        <f t="shared" ca="1" si="253"/>
        <v>2</v>
      </c>
      <c r="Y352" s="48">
        <f t="shared" ca="1" si="253"/>
        <v>2</v>
      </c>
      <c r="Z352" s="48">
        <f t="shared" ref="Z352:AI361" ca="1" si="254">MAX(1,IF(SamplesOrEstimateFlag = "Data", INDEX(Samples,RANDBETWEEN(1, TotalCount), 0), RANDBETWEEN(ThroughputLowEstimate,ThroughputHighEstimate)) / RANDBETWEEN(StorySplitRateLowEstimate,StorySplitRateHighEstimate))</f>
        <v>2</v>
      </c>
      <c r="AA352" s="48">
        <f t="shared" ca="1" si="254"/>
        <v>3</v>
      </c>
      <c r="AB352" s="48">
        <f t="shared" ca="1" si="254"/>
        <v>2</v>
      </c>
      <c r="AC352" s="48">
        <f t="shared" ca="1" si="254"/>
        <v>2</v>
      </c>
      <c r="AD352" s="48">
        <f t="shared" ca="1" si="254"/>
        <v>2</v>
      </c>
      <c r="AE352" s="48">
        <f t="shared" ca="1" si="254"/>
        <v>2</v>
      </c>
      <c r="AF352" s="48">
        <f t="shared" ca="1" si="254"/>
        <v>2</v>
      </c>
      <c r="AG352" s="48">
        <f t="shared" ca="1" si="254"/>
        <v>2</v>
      </c>
      <c r="AH352" s="48">
        <f t="shared" ca="1" si="254"/>
        <v>2</v>
      </c>
      <c r="AI352" s="48">
        <f t="shared" ca="1" si="254"/>
        <v>2</v>
      </c>
      <c r="AJ352" s="48">
        <f t="shared" ref="AJ352:AS361" ca="1" si="255">MAX(1,IF(SamplesOrEstimateFlag = "Data", INDEX(Samples,RANDBETWEEN(1, TotalCount), 0), RANDBETWEEN(ThroughputLowEstimate,ThroughputHighEstimate)) / RANDBETWEEN(StorySplitRateLowEstimate,StorySplitRateHighEstimate))</f>
        <v>3</v>
      </c>
      <c r="AK352" s="48">
        <f t="shared" ca="1" si="255"/>
        <v>2</v>
      </c>
      <c r="AL352" s="48">
        <f t="shared" ca="1" si="255"/>
        <v>3</v>
      </c>
      <c r="AM352" s="48">
        <f t="shared" ca="1" si="255"/>
        <v>2</v>
      </c>
      <c r="AN352" s="48">
        <f t="shared" ca="1" si="255"/>
        <v>3</v>
      </c>
      <c r="AO352" s="48">
        <f t="shared" ca="1" si="255"/>
        <v>3</v>
      </c>
      <c r="AP352" s="48">
        <f t="shared" ca="1" si="255"/>
        <v>2</v>
      </c>
      <c r="AQ352" s="48">
        <f t="shared" ca="1" si="255"/>
        <v>3</v>
      </c>
      <c r="AR352" s="48">
        <f t="shared" ca="1" si="255"/>
        <v>2</v>
      </c>
      <c r="AS352" s="48">
        <f t="shared" ca="1" si="255"/>
        <v>3</v>
      </c>
      <c r="AT352" s="48">
        <f t="shared" ref="AT352:BC361" ca="1" si="256">MAX(1,IF(SamplesOrEstimateFlag = "Data", INDEX(Samples,RANDBETWEEN(1, TotalCount), 0), RANDBETWEEN(ThroughputLowEstimate,ThroughputHighEstimate)) / RANDBETWEEN(StorySplitRateLowEstimate,StorySplitRateHighEstimate))</f>
        <v>2</v>
      </c>
      <c r="AU352" s="48">
        <f t="shared" ca="1" si="256"/>
        <v>3</v>
      </c>
      <c r="AV352" s="48">
        <f t="shared" ca="1" si="256"/>
        <v>3</v>
      </c>
      <c r="AW352" s="48">
        <f t="shared" ca="1" si="256"/>
        <v>3</v>
      </c>
      <c r="AX352" s="48">
        <f t="shared" ca="1" si="256"/>
        <v>3</v>
      </c>
      <c r="AY352" s="48">
        <f t="shared" ca="1" si="256"/>
        <v>3</v>
      </c>
      <c r="AZ352" s="48">
        <f t="shared" ca="1" si="256"/>
        <v>2</v>
      </c>
      <c r="BA352" s="48">
        <f t="shared" ca="1" si="256"/>
        <v>2</v>
      </c>
      <c r="BB352" s="48">
        <f t="shared" ca="1" si="256"/>
        <v>3</v>
      </c>
      <c r="BC352" s="48">
        <f t="shared" ca="1" si="256"/>
        <v>2</v>
      </c>
      <c r="BD352" s="48">
        <f t="shared" ref="BD352:BO361" ca="1" si="257">MAX(1,IF(SamplesOrEstimateFlag = "Data", INDEX(Samples,RANDBETWEEN(1, TotalCount), 0), RANDBETWEEN(ThroughputLowEstimate,ThroughputHighEstimate)) / RANDBETWEEN(StorySplitRateLowEstimate,StorySplitRateHighEstimate))</f>
        <v>2</v>
      </c>
      <c r="BE352" s="48">
        <f t="shared" ca="1" si="257"/>
        <v>2</v>
      </c>
      <c r="BF352" s="48">
        <f t="shared" ca="1" si="257"/>
        <v>2</v>
      </c>
      <c r="BG352" s="48">
        <f t="shared" ca="1" si="257"/>
        <v>2</v>
      </c>
      <c r="BH352" s="48">
        <f t="shared" ca="1" si="257"/>
        <v>3</v>
      </c>
      <c r="BI352" s="48">
        <f t="shared" ca="1" si="257"/>
        <v>2</v>
      </c>
      <c r="BJ352" s="48">
        <f t="shared" ca="1" si="257"/>
        <v>2</v>
      </c>
      <c r="BK352" s="48">
        <f t="shared" ca="1" si="257"/>
        <v>3</v>
      </c>
      <c r="BL352" s="48">
        <f t="shared" ca="1" si="257"/>
        <v>3</v>
      </c>
      <c r="BM352" s="48">
        <f t="shared" ca="1" si="257"/>
        <v>3</v>
      </c>
      <c r="BN352" s="48">
        <f t="shared" ca="1" si="257"/>
        <v>2</v>
      </c>
      <c r="BO352" s="48">
        <f t="shared" ca="1" si="257"/>
        <v>2</v>
      </c>
    </row>
    <row r="353" spans="1:67" x14ac:dyDescent="0.25">
      <c r="A353" s="48">
        <v>352</v>
      </c>
      <c r="B353" s="48">
        <f t="shared" ca="1" si="225"/>
        <v>15</v>
      </c>
      <c r="C353" s="48">
        <f ca="1">SUM($P353:S353)</f>
        <v>11</v>
      </c>
      <c r="D353" s="48">
        <f t="shared" ca="1" si="231"/>
        <v>21</v>
      </c>
      <c r="E353" s="48">
        <f t="shared" ca="1" si="232"/>
        <v>31</v>
      </c>
      <c r="F353" s="48">
        <f t="shared" ca="1" si="233"/>
        <v>41</v>
      </c>
      <c r="G353" s="48">
        <f t="shared" ca="1" si="234"/>
        <v>50</v>
      </c>
      <c r="H353" s="48">
        <f t="shared" ca="1" si="235"/>
        <v>61</v>
      </c>
      <c r="I353" s="48">
        <f t="shared" ca="1" si="236"/>
        <v>71</v>
      </c>
      <c r="J353" s="48">
        <f t="shared" ca="1" si="237"/>
        <v>82</v>
      </c>
      <c r="K353" s="48">
        <f t="shared" ca="1" si="238"/>
        <v>91</v>
      </c>
      <c r="L353" s="48">
        <f t="shared" ca="1" si="239"/>
        <v>100</v>
      </c>
      <c r="M353" s="48">
        <f t="shared" ca="1" si="240"/>
        <v>109</v>
      </c>
      <c r="N353" s="48">
        <f t="shared" ca="1" si="241"/>
        <v>118</v>
      </c>
      <c r="O353" s="48">
        <f t="shared" ca="1" si="242"/>
        <v>127</v>
      </c>
      <c r="P353" s="48">
        <f t="shared" ca="1" si="253"/>
        <v>3</v>
      </c>
      <c r="Q353" s="48">
        <f t="shared" ca="1" si="253"/>
        <v>3</v>
      </c>
      <c r="R353" s="48">
        <f t="shared" ca="1" si="253"/>
        <v>3</v>
      </c>
      <c r="S353" s="48">
        <f t="shared" ca="1" si="253"/>
        <v>2</v>
      </c>
      <c r="T353" s="48">
        <f t="shared" ca="1" si="253"/>
        <v>2</v>
      </c>
      <c r="U353" s="48">
        <f t="shared" ca="1" si="253"/>
        <v>2</v>
      </c>
      <c r="V353" s="48">
        <f t="shared" ca="1" si="253"/>
        <v>3</v>
      </c>
      <c r="W353" s="48">
        <f t="shared" ca="1" si="253"/>
        <v>3</v>
      </c>
      <c r="X353" s="48">
        <f t="shared" ca="1" si="253"/>
        <v>3</v>
      </c>
      <c r="Y353" s="48">
        <f t="shared" ca="1" si="253"/>
        <v>3</v>
      </c>
      <c r="Z353" s="48">
        <f t="shared" ca="1" si="254"/>
        <v>2</v>
      </c>
      <c r="AA353" s="48">
        <f t="shared" ca="1" si="254"/>
        <v>2</v>
      </c>
      <c r="AB353" s="48">
        <f t="shared" ca="1" si="254"/>
        <v>3</v>
      </c>
      <c r="AC353" s="48">
        <f t="shared" ca="1" si="254"/>
        <v>3</v>
      </c>
      <c r="AD353" s="48">
        <f t="shared" ca="1" si="254"/>
        <v>2</v>
      </c>
      <c r="AE353" s="48">
        <f t="shared" ca="1" si="254"/>
        <v>2</v>
      </c>
      <c r="AF353" s="48">
        <f t="shared" ca="1" si="254"/>
        <v>2</v>
      </c>
      <c r="AG353" s="48">
        <f t="shared" ca="1" si="254"/>
        <v>2</v>
      </c>
      <c r="AH353" s="48">
        <f t="shared" ca="1" si="254"/>
        <v>2</v>
      </c>
      <c r="AI353" s="48">
        <f t="shared" ca="1" si="254"/>
        <v>3</v>
      </c>
      <c r="AJ353" s="48">
        <f t="shared" ca="1" si="255"/>
        <v>3</v>
      </c>
      <c r="AK353" s="48">
        <f t="shared" ca="1" si="255"/>
        <v>3</v>
      </c>
      <c r="AL353" s="48">
        <f t="shared" ca="1" si="255"/>
        <v>3</v>
      </c>
      <c r="AM353" s="48">
        <f t="shared" ca="1" si="255"/>
        <v>2</v>
      </c>
      <c r="AN353" s="48">
        <f t="shared" ca="1" si="255"/>
        <v>2</v>
      </c>
      <c r="AO353" s="48">
        <f t="shared" ca="1" si="255"/>
        <v>3</v>
      </c>
      <c r="AP353" s="48">
        <f t="shared" ca="1" si="255"/>
        <v>2</v>
      </c>
      <c r="AQ353" s="48">
        <f t="shared" ca="1" si="255"/>
        <v>3</v>
      </c>
      <c r="AR353" s="48">
        <f t="shared" ca="1" si="255"/>
        <v>3</v>
      </c>
      <c r="AS353" s="48">
        <f t="shared" ca="1" si="255"/>
        <v>3</v>
      </c>
      <c r="AT353" s="48">
        <f t="shared" ca="1" si="256"/>
        <v>2</v>
      </c>
      <c r="AU353" s="48">
        <f t="shared" ca="1" si="256"/>
        <v>3</v>
      </c>
      <c r="AV353" s="48">
        <f t="shared" ca="1" si="256"/>
        <v>2</v>
      </c>
      <c r="AW353" s="48">
        <f t="shared" ca="1" si="256"/>
        <v>2</v>
      </c>
      <c r="AX353" s="48">
        <f t="shared" ca="1" si="256"/>
        <v>2</v>
      </c>
      <c r="AY353" s="48">
        <f t="shared" ca="1" si="256"/>
        <v>3</v>
      </c>
      <c r="AZ353" s="48">
        <f t="shared" ca="1" si="256"/>
        <v>2</v>
      </c>
      <c r="BA353" s="48">
        <f t="shared" ca="1" si="256"/>
        <v>3</v>
      </c>
      <c r="BB353" s="48">
        <f t="shared" ca="1" si="256"/>
        <v>2</v>
      </c>
      <c r="BC353" s="48">
        <f t="shared" ca="1" si="256"/>
        <v>2</v>
      </c>
      <c r="BD353" s="48">
        <f t="shared" ca="1" si="257"/>
        <v>2</v>
      </c>
      <c r="BE353" s="48">
        <f t="shared" ca="1" si="257"/>
        <v>2</v>
      </c>
      <c r="BF353" s="48">
        <f t="shared" ca="1" si="257"/>
        <v>3</v>
      </c>
      <c r="BG353" s="48">
        <f t="shared" ca="1" si="257"/>
        <v>2</v>
      </c>
      <c r="BH353" s="48">
        <f t="shared" ca="1" si="257"/>
        <v>3</v>
      </c>
      <c r="BI353" s="48">
        <f t="shared" ca="1" si="257"/>
        <v>2</v>
      </c>
      <c r="BJ353" s="48">
        <f t="shared" ca="1" si="257"/>
        <v>2</v>
      </c>
      <c r="BK353" s="48">
        <f t="shared" ca="1" si="257"/>
        <v>2</v>
      </c>
      <c r="BL353" s="48">
        <f t="shared" ca="1" si="257"/>
        <v>2</v>
      </c>
      <c r="BM353" s="48">
        <f t="shared" ca="1" si="257"/>
        <v>3</v>
      </c>
      <c r="BN353" s="48">
        <f t="shared" ca="1" si="257"/>
        <v>2</v>
      </c>
      <c r="BO353" s="48">
        <f t="shared" ca="1" si="257"/>
        <v>2</v>
      </c>
    </row>
    <row r="354" spans="1:67" x14ac:dyDescent="0.25">
      <c r="A354" s="48">
        <v>353</v>
      </c>
      <c r="B354" s="48">
        <f t="shared" ca="1" si="225"/>
        <v>17</v>
      </c>
      <c r="C354" s="48">
        <f ca="1">SUM($P354:S354)</f>
        <v>12</v>
      </c>
      <c r="D354" s="48">
        <f t="shared" ca="1" si="231"/>
        <v>23</v>
      </c>
      <c r="E354" s="48">
        <f t="shared" ca="1" si="232"/>
        <v>33</v>
      </c>
      <c r="F354" s="48">
        <f t="shared" ca="1" si="233"/>
        <v>44</v>
      </c>
      <c r="G354" s="48">
        <f t="shared" ca="1" si="234"/>
        <v>55</v>
      </c>
      <c r="H354" s="48">
        <f t="shared" ca="1" si="235"/>
        <v>66</v>
      </c>
      <c r="I354" s="48">
        <f t="shared" ca="1" si="236"/>
        <v>76</v>
      </c>
      <c r="J354" s="48">
        <f t="shared" ca="1" si="237"/>
        <v>86</v>
      </c>
      <c r="K354" s="48">
        <f t="shared" ca="1" si="238"/>
        <v>97</v>
      </c>
      <c r="L354" s="48">
        <f t="shared" ca="1" si="239"/>
        <v>108</v>
      </c>
      <c r="M354" s="48">
        <f t="shared" ca="1" si="240"/>
        <v>118</v>
      </c>
      <c r="N354" s="48">
        <f t="shared" ca="1" si="241"/>
        <v>128</v>
      </c>
      <c r="O354" s="48">
        <f t="shared" ca="1" si="242"/>
        <v>139</v>
      </c>
      <c r="P354" s="48">
        <f t="shared" ca="1" si="253"/>
        <v>3</v>
      </c>
      <c r="Q354" s="48">
        <f t="shared" ca="1" si="253"/>
        <v>3</v>
      </c>
      <c r="R354" s="48">
        <f t="shared" ca="1" si="253"/>
        <v>3</v>
      </c>
      <c r="S354" s="48">
        <f t="shared" ca="1" si="253"/>
        <v>3</v>
      </c>
      <c r="T354" s="48">
        <f t="shared" ca="1" si="253"/>
        <v>2</v>
      </c>
      <c r="U354" s="48">
        <f t="shared" ca="1" si="253"/>
        <v>3</v>
      </c>
      <c r="V354" s="48">
        <f t="shared" ca="1" si="253"/>
        <v>3</v>
      </c>
      <c r="W354" s="48">
        <f t="shared" ca="1" si="253"/>
        <v>3</v>
      </c>
      <c r="X354" s="48">
        <f t="shared" ca="1" si="253"/>
        <v>2</v>
      </c>
      <c r="Y354" s="48">
        <f t="shared" ca="1" si="253"/>
        <v>3</v>
      </c>
      <c r="Z354" s="48">
        <f t="shared" ca="1" si="254"/>
        <v>2</v>
      </c>
      <c r="AA354" s="48">
        <f t="shared" ca="1" si="254"/>
        <v>3</v>
      </c>
      <c r="AB354" s="48">
        <f t="shared" ca="1" si="254"/>
        <v>3</v>
      </c>
      <c r="AC354" s="48">
        <f t="shared" ca="1" si="254"/>
        <v>3</v>
      </c>
      <c r="AD354" s="48">
        <f t="shared" ca="1" si="254"/>
        <v>3</v>
      </c>
      <c r="AE354" s="48">
        <f t="shared" ca="1" si="254"/>
        <v>2</v>
      </c>
      <c r="AF354" s="48">
        <f t="shared" ca="1" si="254"/>
        <v>2</v>
      </c>
      <c r="AG354" s="48">
        <f t="shared" ca="1" si="254"/>
        <v>3</v>
      </c>
      <c r="AH354" s="48">
        <f t="shared" ca="1" si="254"/>
        <v>3</v>
      </c>
      <c r="AI354" s="48">
        <f t="shared" ca="1" si="254"/>
        <v>3</v>
      </c>
      <c r="AJ354" s="48">
        <f t="shared" ca="1" si="255"/>
        <v>3</v>
      </c>
      <c r="AK354" s="48">
        <f t="shared" ca="1" si="255"/>
        <v>3</v>
      </c>
      <c r="AL354" s="48">
        <f t="shared" ca="1" si="255"/>
        <v>2</v>
      </c>
      <c r="AM354" s="48">
        <f t="shared" ca="1" si="255"/>
        <v>3</v>
      </c>
      <c r="AN354" s="48">
        <f t="shared" ca="1" si="255"/>
        <v>3</v>
      </c>
      <c r="AO354" s="48">
        <f t="shared" ca="1" si="255"/>
        <v>2</v>
      </c>
      <c r="AP354" s="48">
        <f t="shared" ca="1" si="255"/>
        <v>3</v>
      </c>
      <c r="AQ354" s="48">
        <f t="shared" ca="1" si="255"/>
        <v>2</v>
      </c>
      <c r="AR354" s="48">
        <f t="shared" ca="1" si="255"/>
        <v>2</v>
      </c>
      <c r="AS354" s="48">
        <f t="shared" ca="1" si="255"/>
        <v>2</v>
      </c>
      <c r="AT354" s="48">
        <f t="shared" ca="1" si="256"/>
        <v>3</v>
      </c>
      <c r="AU354" s="48">
        <f t="shared" ca="1" si="256"/>
        <v>3</v>
      </c>
      <c r="AV354" s="48">
        <f t="shared" ca="1" si="256"/>
        <v>3</v>
      </c>
      <c r="AW354" s="48">
        <f t="shared" ca="1" si="256"/>
        <v>3</v>
      </c>
      <c r="AX354" s="48">
        <f t="shared" ca="1" si="256"/>
        <v>3</v>
      </c>
      <c r="AY354" s="48">
        <f t="shared" ca="1" si="256"/>
        <v>2</v>
      </c>
      <c r="AZ354" s="48">
        <f t="shared" ca="1" si="256"/>
        <v>3</v>
      </c>
      <c r="BA354" s="48">
        <f t="shared" ca="1" si="256"/>
        <v>3</v>
      </c>
      <c r="BB354" s="48">
        <f t="shared" ca="1" si="256"/>
        <v>3</v>
      </c>
      <c r="BC354" s="48">
        <f t="shared" ca="1" si="256"/>
        <v>2</v>
      </c>
      <c r="BD354" s="48">
        <f t="shared" ca="1" si="257"/>
        <v>2</v>
      </c>
      <c r="BE354" s="48">
        <f t="shared" ca="1" si="257"/>
        <v>2</v>
      </c>
      <c r="BF354" s="48">
        <f t="shared" ca="1" si="257"/>
        <v>3</v>
      </c>
      <c r="BG354" s="48">
        <f t="shared" ca="1" si="257"/>
        <v>3</v>
      </c>
      <c r="BH354" s="48">
        <f t="shared" ca="1" si="257"/>
        <v>2</v>
      </c>
      <c r="BI354" s="48">
        <f t="shared" ca="1" si="257"/>
        <v>3</v>
      </c>
      <c r="BJ354" s="48">
        <f t="shared" ca="1" si="257"/>
        <v>3</v>
      </c>
      <c r="BK354" s="48">
        <f t="shared" ca="1" si="257"/>
        <v>2</v>
      </c>
      <c r="BL354" s="48">
        <f t="shared" ca="1" si="257"/>
        <v>2</v>
      </c>
      <c r="BM354" s="48">
        <f t="shared" ca="1" si="257"/>
        <v>3</v>
      </c>
      <c r="BN354" s="48">
        <f t="shared" ca="1" si="257"/>
        <v>3</v>
      </c>
      <c r="BO354" s="48">
        <f t="shared" ca="1" si="257"/>
        <v>3</v>
      </c>
    </row>
    <row r="355" spans="1:67" x14ac:dyDescent="0.25">
      <c r="A355" s="48">
        <v>354</v>
      </c>
      <c r="B355" s="48">
        <f t="shared" ca="1" si="225"/>
        <v>17</v>
      </c>
      <c r="C355" s="48">
        <f ca="1">SUM($P355:S355)</f>
        <v>11</v>
      </c>
      <c r="D355" s="48">
        <f t="shared" ca="1" si="231"/>
        <v>23</v>
      </c>
      <c r="E355" s="48">
        <f t="shared" ca="1" si="232"/>
        <v>31</v>
      </c>
      <c r="F355" s="48">
        <f t="shared" ca="1" si="233"/>
        <v>40</v>
      </c>
      <c r="G355" s="48">
        <f t="shared" ca="1" si="234"/>
        <v>50</v>
      </c>
      <c r="H355" s="48">
        <f t="shared" ca="1" si="235"/>
        <v>60</v>
      </c>
      <c r="I355" s="48">
        <f t="shared" ca="1" si="236"/>
        <v>70</v>
      </c>
      <c r="J355" s="48">
        <f t="shared" ca="1" si="237"/>
        <v>79</v>
      </c>
      <c r="K355" s="48">
        <f t="shared" ca="1" si="238"/>
        <v>88</v>
      </c>
      <c r="L355" s="48">
        <f t="shared" ca="1" si="239"/>
        <v>98</v>
      </c>
      <c r="M355" s="48">
        <f t="shared" ca="1" si="240"/>
        <v>109</v>
      </c>
      <c r="N355" s="48">
        <f t="shared" ca="1" si="241"/>
        <v>120</v>
      </c>
      <c r="O355" s="48">
        <f t="shared" ca="1" si="242"/>
        <v>129</v>
      </c>
      <c r="P355" s="48">
        <f t="shared" ca="1" si="253"/>
        <v>3</v>
      </c>
      <c r="Q355" s="48">
        <f t="shared" ca="1" si="253"/>
        <v>3</v>
      </c>
      <c r="R355" s="48">
        <f t="shared" ca="1" si="253"/>
        <v>2</v>
      </c>
      <c r="S355" s="48">
        <f t="shared" ca="1" si="253"/>
        <v>3</v>
      </c>
      <c r="T355" s="48">
        <f t="shared" ca="1" si="253"/>
        <v>3</v>
      </c>
      <c r="U355" s="48">
        <f t="shared" ca="1" si="253"/>
        <v>3</v>
      </c>
      <c r="V355" s="48">
        <f t="shared" ca="1" si="253"/>
        <v>3</v>
      </c>
      <c r="W355" s="48">
        <f t="shared" ca="1" si="253"/>
        <v>3</v>
      </c>
      <c r="X355" s="48">
        <f t="shared" ca="1" si="253"/>
        <v>2</v>
      </c>
      <c r="Y355" s="48">
        <f t="shared" ca="1" si="253"/>
        <v>2</v>
      </c>
      <c r="Z355" s="48">
        <f t="shared" ca="1" si="254"/>
        <v>2</v>
      </c>
      <c r="AA355" s="48">
        <f t="shared" ca="1" si="254"/>
        <v>2</v>
      </c>
      <c r="AB355" s="48">
        <f t="shared" ca="1" si="254"/>
        <v>3</v>
      </c>
      <c r="AC355" s="48">
        <f t="shared" ca="1" si="254"/>
        <v>2</v>
      </c>
      <c r="AD355" s="48">
        <f t="shared" ca="1" si="254"/>
        <v>2</v>
      </c>
      <c r="AE355" s="48">
        <f t="shared" ca="1" si="254"/>
        <v>2</v>
      </c>
      <c r="AF355" s="48">
        <f t="shared" ca="1" si="254"/>
        <v>2</v>
      </c>
      <c r="AG355" s="48">
        <f t="shared" ca="1" si="254"/>
        <v>3</v>
      </c>
      <c r="AH355" s="48">
        <f t="shared" ca="1" si="254"/>
        <v>2</v>
      </c>
      <c r="AI355" s="48">
        <f t="shared" ca="1" si="254"/>
        <v>3</v>
      </c>
      <c r="AJ355" s="48">
        <f t="shared" ca="1" si="255"/>
        <v>2</v>
      </c>
      <c r="AK355" s="48">
        <f t="shared" ca="1" si="255"/>
        <v>2</v>
      </c>
      <c r="AL355" s="48">
        <f t="shared" ca="1" si="255"/>
        <v>3</v>
      </c>
      <c r="AM355" s="48">
        <f t="shared" ca="1" si="255"/>
        <v>3</v>
      </c>
      <c r="AN355" s="48">
        <f t="shared" ca="1" si="255"/>
        <v>3</v>
      </c>
      <c r="AO355" s="48">
        <f t="shared" ca="1" si="255"/>
        <v>2</v>
      </c>
      <c r="AP355" s="48">
        <f t="shared" ca="1" si="255"/>
        <v>3</v>
      </c>
      <c r="AQ355" s="48">
        <f t="shared" ca="1" si="255"/>
        <v>2</v>
      </c>
      <c r="AR355" s="48">
        <f t="shared" ca="1" si="255"/>
        <v>2</v>
      </c>
      <c r="AS355" s="48">
        <f t="shared" ca="1" si="255"/>
        <v>3</v>
      </c>
      <c r="AT355" s="48">
        <f t="shared" ca="1" si="256"/>
        <v>2</v>
      </c>
      <c r="AU355" s="48">
        <f t="shared" ca="1" si="256"/>
        <v>2</v>
      </c>
      <c r="AV355" s="48">
        <f t="shared" ca="1" si="256"/>
        <v>2</v>
      </c>
      <c r="AW355" s="48">
        <f t="shared" ca="1" si="256"/>
        <v>2</v>
      </c>
      <c r="AX355" s="48">
        <f t="shared" ca="1" si="256"/>
        <v>3</v>
      </c>
      <c r="AY355" s="48">
        <f t="shared" ca="1" si="256"/>
        <v>2</v>
      </c>
      <c r="AZ355" s="48">
        <f t="shared" ca="1" si="256"/>
        <v>2</v>
      </c>
      <c r="BA355" s="48">
        <f t="shared" ca="1" si="256"/>
        <v>2</v>
      </c>
      <c r="BB355" s="48">
        <f t="shared" ca="1" si="256"/>
        <v>3</v>
      </c>
      <c r="BC355" s="48">
        <f t="shared" ca="1" si="256"/>
        <v>3</v>
      </c>
      <c r="BD355" s="48">
        <f t="shared" ca="1" si="257"/>
        <v>3</v>
      </c>
      <c r="BE355" s="48">
        <f t="shared" ca="1" si="257"/>
        <v>3</v>
      </c>
      <c r="BF355" s="48">
        <f t="shared" ca="1" si="257"/>
        <v>3</v>
      </c>
      <c r="BG355" s="48">
        <f t="shared" ca="1" si="257"/>
        <v>2</v>
      </c>
      <c r="BH355" s="48">
        <f t="shared" ca="1" si="257"/>
        <v>3</v>
      </c>
      <c r="BI355" s="48">
        <f t="shared" ca="1" si="257"/>
        <v>2</v>
      </c>
      <c r="BJ355" s="48">
        <f t="shared" ca="1" si="257"/>
        <v>3</v>
      </c>
      <c r="BK355" s="48">
        <f t="shared" ca="1" si="257"/>
        <v>3</v>
      </c>
      <c r="BL355" s="48">
        <f t="shared" ca="1" si="257"/>
        <v>2</v>
      </c>
      <c r="BM355" s="48">
        <f t="shared" ca="1" si="257"/>
        <v>3</v>
      </c>
      <c r="BN355" s="48">
        <f t="shared" ca="1" si="257"/>
        <v>2</v>
      </c>
      <c r="BO355" s="48">
        <f t="shared" ca="1" si="257"/>
        <v>2</v>
      </c>
    </row>
    <row r="356" spans="1:67" x14ac:dyDescent="0.25">
      <c r="A356" s="48">
        <v>355</v>
      </c>
      <c r="B356" s="48">
        <f t="shared" ca="1" si="225"/>
        <v>14</v>
      </c>
      <c r="C356" s="48">
        <f ca="1">SUM($P356:S356)</f>
        <v>10</v>
      </c>
      <c r="D356" s="48">
        <f t="shared" ca="1" si="231"/>
        <v>18</v>
      </c>
      <c r="E356" s="48">
        <f t="shared" ca="1" si="232"/>
        <v>29</v>
      </c>
      <c r="F356" s="48">
        <f t="shared" ca="1" si="233"/>
        <v>38</v>
      </c>
      <c r="G356" s="48">
        <f t="shared" ca="1" si="234"/>
        <v>47</v>
      </c>
      <c r="H356" s="48">
        <f t="shared" ca="1" si="235"/>
        <v>58</v>
      </c>
      <c r="I356" s="48">
        <f t="shared" ca="1" si="236"/>
        <v>69</v>
      </c>
      <c r="J356" s="48">
        <f t="shared" ca="1" si="237"/>
        <v>80</v>
      </c>
      <c r="K356" s="48">
        <f t="shared" ca="1" si="238"/>
        <v>90</v>
      </c>
      <c r="L356" s="48">
        <f t="shared" ca="1" si="239"/>
        <v>100</v>
      </c>
      <c r="M356" s="48">
        <f t="shared" ca="1" si="240"/>
        <v>108</v>
      </c>
      <c r="N356" s="48">
        <f t="shared" ca="1" si="241"/>
        <v>117</v>
      </c>
      <c r="O356" s="48">
        <f t="shared" ca="1" si="242"/>
        <v>127</v>
      </c>
      <c r="P356" s="48">
        <f t="shared" ca="1" si="253"/>
        <v>2</v>
      </c>
      <c r="Q356" s="48">
        <f t="shared" ca="1" si="253"/>
        <v>3</v>
      </c>
      <c r="R356" s="48">
        <f t="shared" ca="1" si="253"/>
        <v>2</v>
      </c>
      <c r="S356" s="48">
        <f t="shared" ca="1" si="253"/>
        <v>3</v>
      </c>
      <c r="T356" s="48">
        <f t="shared" ca="1" si="253"/>
        <v>2</v>
      </c>
      <c r="U356" s="48">
        <f t="shared" ca="1" si="253"/>
        <v>2</v>
      </c>
      <c r="V356" s="48">
        <f t="shared" ca="1" si="253"/>
        <v>2</v>
      </c>
      <c r="W356" s="48">
        <f t="shared" ca="1" si="253"/>
        <v>2</v>
      </c>
      <c r="X356" s="48">
        <f t="shared" ca="1" si="253"/>
        <v>2</v>
      </c>
      <c r="Y356" s="48">
        <f t="shared" ca="1" si="253"/>
        <v>3</v>
      </c>
      <c r="Z356" s="48">
        <f t="shared" ca="1" si="254"/>
        <v>3</v>
      </c>
      <c r="AA356" s="48">
        <f t="shared" ca="1" si="254"/>
        <v>3</v>
      </c>
      <c r="AB356" s="48">
        <f t="shared" ca="1" si="254"/>
        <v>2</v>
      </c>
      <c r="AC356" s="48">
        <f t="shared" ca="1" si="254"/>
        <v>2</v>
      </c>
      <c r="AD356" s="48">
        <f t="shared" ca="1" si="254"/>
        <v>3</v>
      </c>
      <c r="AE356" s="48">
        <f t="shared" ca="1" si="254"/>
        <v>2</v>
      </c>
      <c r="AF356" s="48">
        <f t="shared" ca="1" si="254"/>
        <v>3</v>
      </c>
      <c r="AG356" s="48">
        <f t="shared" ca="1" si="254"/>
        <v>2</v>
      </c>
      <c r="AH356" s="48">
        <f t="shared" ca="1" si="254"/>
        <v>2</v>
      </c>
      <c r="AI356" s="48">
        <f t="shared" ca="1" si="254"/>
        <v>2</v>
      </c>
      <c r="AJ356" s="48">
        <f t="shared" ca="1" si="255"/>
        <v>3</v>
      </c>
      <c r="AK356" s="48">
        <f t="shared" ca="1" si="255"/>
        <v>2</v>
      </c>
      <c r="AL356" s="48">
        <f t="shared" ca="1" si="255"/>
        <v>3</v>
      </c>
      <c r="AM356" s="48">
        <f t="shared" ca="1" si="255"/>
        <v>3</v>
      </c>
      <c r="AN356" s="48">
        <f t="shared" ca="1" si="255"/>
        <v>3</v>
      </c>
      <c r="AO356" s="48">
        <f t="shared" ca="1" si="255"/>
        <v>3</v>
      </c>
      <c r="AP356" s="48">
        <f t="shared" ca="1" si="255"/>
        <v>2</v>
      </c>
      <c r="AQ356" s="48">
        <f t="shared" ca="1" si="255"/>
        <v>3</v>
      </c>
      <c r="AR356" s="48">
        <f t="shared" ca="1" si="255"/>
        <v>3</v>
      </c>
      <c r="AS356" s="48">
        <f t="shared" ca="1" si="255"/>
        <v>2</v>
      </c>
      <c r="AT356" s="48">
        <f t="shared" ca="1" si="256"/>
        <v>3</v>
      </c>
      <c r="AU356" s="48">
        <f t="shared" ca="1" si="256"/>
        <v>3</v>
      </c>
      <c r="AV356" s="48">
        <f t="shared" ca="1" si="256"/>
        <v>3</v>
      </c>
      <c r="AW356" s="48">
        <f t="shared" ca="1" si="256"/>
        <v>2</v>
      </c>
      <c r="AX356" s="48">
        <f t="shared" ca="1" si="256"/>
        <v>2</v>
      </c>
      <c r="AY356" s="48">
        <f t="shared" ca="1" si="256"/>
        <v>3</v>
      </c>
      <c r="AZ356" s="48">
        <f t="shared" ca="1" si="256"/>
        <v>2</v>
      </c>
      <c r="BA356" s="48">
        <f t="shared" ca="1" si="256"/>
        <v>2</v>
      </c>
      <c r="BB356" s="48">
        <f t="shared" ca="1" si="256"/>
        <v>3</v>
      </c>
      <c r="BC356" s="48">
        <f t="shared" ca="1" si="256"/>
        <v>3</v>
      </c>
      <c r="BD356" s="48">
        <f t="shared" ca="1" si="257"/>
        <v>2</v>
      </c>
      <c r="BE356" s="48">
        <f t="shared" ca="1" si="257"/>
        <v>2</v>
      </c>
      <c r="BF356" s="48">
        <f t="shared" ca="1" si="257"/>
        <v>2</v>
      </c>
      <c r="BG356" s="48">
        <f t="shared" ca="1" si="257"/>
        <v>2</v>
      </c>
      <c r="BH356" s="48">
        <f t="shared" ca="1" si="257"/>
        <v>2</v>
      </c>
      <c r="BI356" s="48">
        <f t="shared" ca="1" si="257"/>
        <v>2</v>
      </c>
      <c r="BJ356" s="48">
        <f t="shared" ca="1" si="257"/>
        <v>3</v>
      </c>
      <c r="BK356" s="48">
        <f t="shared" ca="1" si="257"/>
        <v>2</v>
      </c>
      <c r="BL356" s="48">
        <f t="shared" ca="1" si="257"/>
        <v>3</v>
      </c>
      <c r="BM356" s="48">
        <f t="shared" ca="1" si="257"/>
        <v>2</v>
      </c>
      <c r="BN356" s="48">
        <f t="shared" ca="1" si="257"/>
        <v>3</v>
      </c>
      <c r="BO356" s="48">
        <f t="shared" ca="1" si="257"/>
        <v>2</v>
      </c>
    </row>
    <row r="357" spans="1:67" x14ac:dyDescent="0.25">
      <c r="A357" s="48">
        <v>356</v>
      </c>
      <c r="B357" s="48">
        <f t="shared" ca="1" si="225"/>
        <v>16</v>
      </c>
      <c r="C357" s="48">
        <f ca="1">SUM($P357:S357)</f>
        <v>12</v>
      </c>
      <c r="D357" s="48">
        <f t="shared" ca="1" si="231"/>
        <v>21</v>
      </c>
      <c r="E357" s="48">
        <f t="shared" ca="1" si="232"/>
        <v>29</v>
      </c>
      <c r="F357" s="48">
        <f t="shared" ca="1" si="233"/>
        <v>40</v>
      </c>
      <c r="G357" s="48">
        <f t="shared" ca="1" si="234"/>
        <v>50</v>
      </c>
      <c r="H357" s="48">
        <f t="shared" ca="1" si="235"/>
        <v>59</v>
      </c>
      <c r="I357" s="48">
        <f t="shared" ca="1" si="236"/>
        <v>70</v>
      </c>
      <c r="J357" s="48">
        <f t="shared" ca="1" si="237"/>
        <v>80</v>
      </c>
      <c r="K357" s="48">
        <f t="shared" ca="1" si="238"/>
        <v>91</v>
      </c>
      <c r="L357" s="48">
        <f t="shared" ca="1" si="239"/>
        <v>100</v>
      </c>
      <c r="M357" s="48">
        <f t="shared" ca="1" si="240"/>
        <v>109</v>
      </c>
      <c r="N357" s="48">
        <f t="shared" ca="1" si="241"/>
        <v>120</v>
      </c>
      <c r="O357" s="48">
        <f t="shared" ca="1" si="242"/>
        <v>128</v>
      </c>
      <c r="P357" s="48">
        <f t="shared" ca="1" si="253"/>
        <v>3</v>
      </c>
      <c r="Q357" s="48">
        <f t="shared" ca="1" si="253"/>
        <v>3</v>
      </c>
      <c r="R357" s="48">
        <f t="shared" ca="1" si="253"/>
        <v>3</v>
      </c>
      <c r="S357" s="48">
        <f t="shared" ca="1" si="253"/>
        <v>3</v>
      </c>
      <c r="T357" s="48">
        <f t="shared" ca="1" si="253"/>
        <v>2</v>
      </c>
      <c r="U357" s="48">
        <f t="shared" ca="1" si="253"/>
        <v>2</v>
      </c>
      <c r="V357" s="48">
        <f t="shared" ca="1" si="253"/>
        <v>3</v>
      </c>
      <c r="W357" s="48">
        <f t="shared" ca="1" si="253"/>
        <v>2</v>
      </c>
      <c r="X357" s="48">
        <f t="shared" ca="1" si="253"/>
        <v>2</v>
      </c>
      <c r="Y357" s="48">
        <f t="shared" ca="1" si="253"/>
        <v>2</v>
      </c>
      <c r="Z357" s="48">
        <f t="shared" ca="1" si="254"/>
        <v>2</v>
      </c>
      <c r="AA357" s="48">
        <f t="shared" ca="1" si="254"/>
        <v>2</v>
      </c>
      <c r="AB357" s="48">
        <f t="shared" ca="1" si="254"/>
        <v>2</v>
      </c>
      <c r="AC357" s="48">
        <f t="shared" ca="1" si="254"/>
        <v>3</v>
      </c>
      <c r="AD357" s="48">
        <f t="shared" ca="1" si="254"/>
        <v>3</v>
      </c>
      <c r="AE357" s="48">
        <f t="shared" ca="1" si="254"/>
        <v>3</v>
      </c>
      <c r="AF357" s="48">
        <f t="shared" ca="1" si="254"/>
        <v>2</v>
      </c>
      <c r="AG357" s="48">
        <f t="shared" ca="1" si="254"/>
        <v>2</v>
      </c>
      <c r="AH357" s="48">
        <f t="shared" ca="1" si="254"/>
        <v>3</v>
      </c>
      <c r="AI357" s="48">
        <f t="shared" ca="1" si="254"/>
        <v>3</v>
      </c>
      <c r="AJ357" s="48">
        <f t="shared" ca="1" si="255"/>
        <v>3</v>
      </c>
      <c r="AK357" s="48">
        <f t="shared" ca="1" si="255"/>
        <v>2</v>
      </c>
      <c r="AL357" s="48">
        <f t="shared" ca="1" si="255"/>
        <v>2</v>
      </c>
      <c r="AM357" s="48">
        <f t="shared" ca="1" si="255"/>
        <v>2</v>
      </c>
      <c r="AN357" s="48">
        <f t="shared" ca="1" si="255"/>
        <v>3</v>
      </c>
      <c r="AO357" s="48">
        <f t="shared" ca="1" si="255"/>
        <v>3</v>
      </c>
      <c r="AP357" s="48">
        <f t="shared" ca="1" si="255"/>
        <v>3</v>
      </c>
      <c r="AQ357" s="48">
        <f t="shared" ca="1" si="255"/>
        <v>2</v>
      </c>
      <c r="AR357" s="48">
        <f t="shared" ca="1" si="255"/>
        <v>3</v>
      </c>
      <c r="AS357" s="48">
        <f t="shared" ca="1" si="255"/>
        <v>3</v>
      </c>
      <c r="AT357" s="48">
        <f t="shared" ca="1" si="256"/>
        <v>2</v>
      </c>
      <c r="AU357" s="48">
        <f t="shared" ca="1" si="256"/>
        <v>2</v>
      </c>
      <c r="AV357" s="48">
        <f t="shared" ca="1" si="256"/>
        <v>3</v>
      </c>
      <c r="AW357" s="48">
        <f t="shared" ca="1" si="256"/>
        <v>3</v>
      </c>
      <c r="AX357" s="48">
        <f t="shared" ca="1" si="256"/>
        <v>2</v>
      </c>
      <c r="AY357" s="48">
        <f t="shared" ca="1" si="256"/>
        <v>3</v>
      </c>
      <c r="AZ357" s="48">
        <f t="shared" ca="1" si="256"/>
        <v>3</v>
      </c>
      <c r="BA357" s="48">
        <f t="shared" ca="1" si="256"/>
        <v>2</v>
      </c>
      <c r="BB357" s="48">
        <f t="shared" ca="1" si="256"/>
        <v>2</v>
      </c>
      <c r="BC357" s="48">
        <f t="shared" ca="1" si="256"/>
        <v>2</v>
      </c>
      <c r="BD357" s="48">
        <f t="shared" ca="1" si="257"/>
        <v>2</v>
      </c>
      <c r="BE357" s="48">
        <f t="shared" ca="1" si="257"/>
        <v>2</v>
      </c>
      <c r="BF357" s="48">
        <f t="shared" ca="1" si="257"/>
        <v>3</v>
      </c>
      <c r="BG357" s="48">
        <f t="shared" ca="1" si="257"/>
        <v>2</v>
      </c>
      <c r="BH357" s="48">
        <f t="shared" ca="1" si="257"/>
        <v>2</v>
      </c>
      <c r="BI357" s="48">
        <f t="shared" ca="1" si="257"/>
        <v>3</v>
      </c>
      <c r="BJ357" s="48">
        <f t="shared" ca="1" si="257"/>
        <v>3</v>
      </c>
      <c r="BK357" s="48">
        <f t="shared" ca="1" si="257"/>
        <v>3</v>
      </c>
      <c r="BL357" s="48">
        <f t="shared" ca="1" si="257"/>
        <v>2</v>
      </c>
      <c r="BM357" s="48">
        <f t="shared" ca="1" si="257"/>
        <v>2</v>
      </c>
      <c r="BN357" s="48">
        <f t="shared" ca="1" si="257"/>
        <v>2</v>
      </c>
      <c r="BO357" s="48">
        <f t="shared" ca="1" si="257"/>
        <v>2</v>
      </c>
    </row>
    <row r="358" spans="1:67" x14ac:dyDescent="0.25">
      <c r="A358" s="48">
        <v>357</v>
      </c>
      <c r="B358" s="48">
        <f t="shared" ca="1" si="225"/>
        <v>14</v>
      </c>
      <c r="C358" s="48">
        <f ca="1">SUM($P358:S358)</f>
        <v>10</v>
      </c>
      <c r="D358" s="48">
        <f t="shared" ca="1" si="231"/>
        <v>19</v>
      </c>
      <c r="E358" s="48">
        <f t="shared" ca="1" si="232"/>
        <v>28</v>
      </c>
      <c r="F358" s="48">
        <f t="shared" ca="1" si="233"/>
        <v>39</v>
      </c>
      <c r="G358" s="48">
        <f t="shared" ca="1" si="234"/>
        <v>47</v>
      </c>
      <c r="H358" s="48">
        <f t="shared" ca="1" si="235"/>
        <v>56</v>
      </c>
      <c r="I358" s="48">
        <f t="shared" ca="1" si="236"/>
        <v>66</v>
      </c>
      <c r="J358" s="48">
        <f t="shared" ca="1" si="237"/>
        <v>77</v>
      </c>
      <c r="K358" s="48">
        <f t="shared" ca="1" si="238"/>
        <v>87</v>
      </c>
      <c r="L358" s="48">
        <f t="shared" ca="1" si="239"/>
        <v>95</v>
      </c>
      <c r="M358" s="48">
        <f t="shared" ca="1" si="240"/>
        <v>103</v>
      </c>
      <c r="N358" s="48">
        <f t="shared" ca="1" si="241"/>
        <v>113</v>
      </c>
      <c r="O358" s="48">
        <f t="shared" ca="1" si="242"/>
        <v>124</v>
      </c>
      <c r="P358" s="48">
        <f t="shared" ca="1" si="253"/>
        <v>3</v>
      </c>
      <c r="Q358" s="48">
        <f t="shared" ca="1" si="253"/>
        <v>2</v>
      </c>
      <c r="R358" s="48">
        <f t="shared" ca="1" si="253"/>
        <v>2</v>
      </c>
      <c r="S358" s="48">
        <f t="shared" ca="1" si="253"/>
        <v>3</v>
      </c>
      <c r="T358" s="48">
        <f t="shared" ca="1" si="253"/>
        <v>2</v>
      </c>
      <c r="U358" s="48">
        <f t="shared" ca="1" si="253"/>
        <v>2</v>
      </c>
      <c r="V358" s="48">
        <f t="shared" ca="1" si="253"/>
        <v>2</v>
      </c>
      <c r="W358" s="48">
        <f t="shared" ca="1" si="253"/>
        <v>3</v>
      </c>
      <c r="X358" s="48">
        <f t="shared" ca="1" si="253"/>
        <v>3</v>
      </c>
      <c r="Y358" s="48">
        <f t="shared" ca="1" si="253"/>
        <v>2</v>
      </c>
      <c r="Z358" s="48">
        <f t="shared" ca="1" si="254"/>
        <v>2</v>
      </c>
      <c r="AA358" s="48">
        <f t="shared" ca="1" si="254"/>
        <v>2</v>
      </c>
      <c r="AB358" s="48">
        <f t="shared" ca="1" si="254"/>
        <v>3</v>
      </c>
      <c r="AC358" s="48">
        <f t="shared" ca="1" si="254"/>
        <v>3</v>
      </c>
      <c r="AD358" s="48">
        <f t="shared" ca="1" si="254"/>
        <v>2</v>
      </c>
      <c r="AE358" s="48">
        <f t="shared" ca="1" si="254"/>
        <v>3</v>
      </c>
      <c r="AF358" s="48">
        <f t="shared" ca="1" si="254"/>
        <v>2</v>
      </c>
      <c r="AG358" s="48">
        <f t="shared" ca="1" si="254"/>
        <v>2</v>
      </c>
      <c r="AH358" s="48">
        <f t="shared" ca="1" si="254"/>
        <v>2</v>
      </c>
      <c r="AI358" s="48">
        <f t="shared" ca="1" si="254"/>
        <v>2</v>
      </c>
      <c r="AJ358" s="48">
        <f t="shared" ca="1" si="255"/>
        <v>2</v>
      </c>
      <c r="AK358" s="48">
        <f t="shared" ca="1" si="255"/>
        <v>2</v>
      </c>
      <c r="AL358" s="48">
        <f t="shared" ca="1" si="255"/>
        <v>2</v>
      </c>
      <c r="AM358" s="48">
        <f t="shared" ca="1" si="255"/>
        <v>3</v>
      </c>
      <c r="AN358" s="48">
        <f t="shared" ca="1" si="255"/>
        <v>2</v>
      </c>
      <c r="AO358" s="48">
        <f t="shared" ca="1" si="255"/>
        <v>3</v>
      </c>
      <c r="AP358" s="48">
        <f t="shared" ca="1" si="255"/>
        <v>3</v>
      </c>
      <c r="AQ358" s="48">
        <f t="shared" ca="1" si="255"/>
        <v>2</v>
      </c>
      <c r="AR358" s="48">
        <f t="shared" ca="1" si="255"/>
        <v>3</v>
      </c>
      <c r="AS358" s="48">
        <f t="shared" ca="1" si="255"/>
        <v>3</v>
      </c>
      <c r="AT358" s="48">
        <f t="shared" ca="1" si="256"/>
        <v>3</v>
      </c>
      <c r="AU358" s="48">
        <f t="shared" ca="1" si="256"/>
        <v>2</v>
      </c>
      <c r="AV358" s="48">
        <f t="shared" ca="1" si="256"/>
        <v>3</v>
      </c>
      <c r="AW358" s="48">
        <f t="shared" ca="1" si="256"/>
        <v>2</v>
      </c>
      <c r="AX358" s="48">
        <f t="shared" ca="1" si="256"/>
        <v>3</v>
      </c>
      <c r="AY358" s="48">
        <f t="shared" ca="1" si="256"/>
        <v>2</v>
      </c>
      <c r="AZ358" s="48">
        <f t="shared" ca="1" si="256"/>
        <v>2</v>
      </c>
      <c r="BA358" s="48">
        <f t="shared" ca="1" si="256"/>
        <v>2</v>
      </c>
      <c r="BB358" s="48">
        <f t="shared" ca="1" si="256"/>
        <v>2</v>
      </c>
      <c r="BC358" s="48">
        <f t="shared" ca="1" si="256"/>
        <v>2</v>
      </c>
      <c r="BD358" s="48">
        <f t="shared" ca="1" si="257"/>
        <v>2</v>
      </c>
      <c r="BE358" s="48">
        <f t="shared" ca="1" si="257"/>
        <v>2</v>
      </c>
      <c r="BF358" s="48">
        <f t="shared" ca="1" si="257"/>
        <v>2</v>
      </c>
      <c r="BG358" s="48">
        <f t="shared" ca="1" si="257"/>
        <v>2</v>
      </c>
      <c r="BH358" s="48">
        <f t="shared" ca="1" si="257"/>
        <v>2</v>
      </c>
      <c r="BI358" s="48">
        <f t="shared" ca="1" si="257"/>
        <v>3</v>
      </c>
      <c r="BJ358" s="48">
        <f t="shared" ca="1" si="257"/>
        <v>3</v>
      </c>
      <c r="BK358" s="48">
        <f t="shared" ca="1" si="257"/>
        <v>2</v>
      </c>
      <c r="BL358" s="48">
        <f t="shared" ca="1" si="257"/>
        <v>2</v>
      </c>
      <c r="BM358" s="48">
        <f t="shared" ca="1" si="257"/>
        <v>3</v>
      </c>
      <c r="BN358" s="48">
        <f t="shared" ca="1" si="257"/>
        <v>3</v>
      </c>
      <c r="BO358" s="48">
        <f t="shared" ca="1" si="257"/>
        <v>3</v>
      </c>
    </row>
    <row r="359" spans="1:67" x14ac:dyDescent="0.25">
      <c r="A359" s="48">
        <v>358</v>
      </c>
      <c r="B359" s="48">
        <f t="shared" ca="1" si="225"/>
        <v>16</v>
      </c>
      <c r="C359" s="48">
        <f ca="1">SUM($P359:S359)</f>
        <v>11</v>
      </c>
      <c r="D359" s="48">
        <f t="shared" ca="1" si="231"/>
        <v>21</v>
      </c>
      <c r="E359" s="48">
        <f t="shared" ca="1" si="232"/>
        <v>31</v>
      </c>
      <c r="F359" s="48">
        <f t="shared" ca="1" si="233"/>
        <v>41</v>
      </c>
      <c r="G359" s="48">
        <f t="shared" ca="1" si="234"/>
        <v>50</v>
      </c>
      <c r="H359" s="48">
        <f t="shared" ca="1" si="235"/>
        <v>61</v>
      </c>
      <c r="I359" s="48">
        <f t="shared" ca="1" si="236"/>
        <v>72</v>
      </c>
      <c r="J359" s="48">
        <f t="shared" ca="1" si="237"/>
        <v>82</v>
      </c>
      <c r="K359" s="48">
        <f t="shared" ca="1" si="238"/>
        <v>92</v>
      </c>
      <c r="L359" s="48">
        <f t="shared" ca="1" si="239"/>
        <v>102</v>
      </c>
      <c r="M359" s="48">
        <f t="shared" ca="1" si="240"/>
        <v>111</v>
      </c>
      <c r="N359" s="48">
        <f t="shared" ca="1" si="241"/>
        <v>121</v>
      </c>
      <c r="O359" s="48">
        <f t="shared" ca="1" si="242"/>
        <v>132</v>
      </c>
      <c r="P359" s="48">
        <f t="shared" ca="1" si="253"/>
        <v>2</v>
      </c>
      <c r="Q359" s="48">
        <f t="shared" ca="1" si="253"/>
        <v>3</v>
      </c>
      <c r="R359" s="48">
        <f t="shared" ca="1" si="253"/>
        <v>3</v>
      </c>
      <c r="S359" s="48">
        <f t="shared" ca="1" si="253"/>
        <v>3</v>
      </c>
      <c r="T359" s="48">
        <f t="shared" ca="1" si="253"/>
        <v>2</v>
      </c>
      <c r="U359" s="48">
        <f t="shared" ca="1" si="253"/>
        <v>3</v>
      </c>
      <c r="V359" s="48">
        <f t="shared" ca="1" si="253"/>
        <v>3</v>
      </c>
      <c r="W359" s="48">
        <f t="shared" ca="1" si="253"/>
        <v>2</v>
      </c>
      <c r="X359" s="48">
        <f t="shared" ca="1" si="253"/>
        <v>2</v>
      </c>
      <c r="Y359" s="48">
        <f t="shared" ca="1" si="253"/>
        <v>3</v>
      </c>
      <c r="Z359" s="48">
        <f t="shared" ca="1" si="254"/>
        <v>2</v>
      </c>
      <c r="AA359" s="48">
        <f t="shared" ca="1" si="254"/>
        <v>3</v>
      </c>
      <c r="AB359" s="48">
        <f t="shared" ca="1" si="254"/>
        <v>2</v>
      </c>
      <c r="AC359" s="48">
        <f t="shared" ca="1" si="254"/>
        <v>3</v>
      </c>
      <c r="AD359" s="48">
        <f t="shared" ca="1" si="254"/>
        <v>3</v>
      </c>
      <c r="AE359" s="48">
        <f t="shared" ca="1" si="254"/>
        <v>2</v>
      </c>
      <c r="AF359" s="48">
        <f t="shared" ca="1" si="254"/>
        <v>2</v>
      </c>
      <c r="AG359" s="48">
        <f t="shared" ca="1" si="254"/>
        <v>2</v>
      </c>
      <c r="AH359" s="48">
        <f t="shared" ca="1" si="254"/>
        <v>2</v>
      </c>
      <c r="AI359" s="48">
        <f t="shared" ca="1" si="254"/>
        <v>3</v>
      </c>
      <c r="AJ359" s="48">
        <f t="shared" ca="1" si="255"/>
        <v>3</v>
      </c>
      <c r="AK359" s="48">
        <f t="shared" ca="1" si="255"/>
        <v>2</v>
      </c>
      <c r="AL359" s="48">
        <f t="shared" ca="1" si="255"/>
        <v>3</v>
      </c>
      <c r="AM359" s="48">
        <f t="shared" ca="1" si="255"/>
        <v>3</v>
      </c>
      <c r="AN359" s="48">
        <f t="shared" ca="1" si="255"/>
        <v>3</v>
      </c>
      <c r="AO359" s="48">
        <f t="shared" ca="1" si="255"/>
        <v>3</v>
      </c>
      <c r="AP359" s="48">
        <f t="shared" ca="1" si="255"/>
        <v>3</v>
      </c>
      <c r="AQ359" s="48">
        <f t="shared" ca="1" si="255"/>
        <v>2</v>
      </c>
      <c r="AR359" s="48">
        <f t="shared" ca="1" si="255"/>
        <v>2</v>
      </c>
      <c r="AS359" s="48">
        <f t="shared" ca="1" si="255"/>
        <v>2</v>
      </c>
      <c r="AT359" s="48">
        <f t="shared" ca="1" si="256"/>
        <v>3</v>
      </c>
      <c r="AU359" s="48">
        <f t="shared" ca="1" si="256"/>
        <v>3</v>
      </c>
      <c r="AV359" s="48">
        <f t="shared" ca="1" si="256"/>
        <v>2</v>
      </c>
      <c r="AW359" s="48">
        <f t="shared" ca="1" si="256"/>
        <v>3</v>
      </c>
      <c r="AX359" s="48">
        <f t="shared" ca="1" si="256"/>
        <v>2</v>
      </c>
      <c r="AY359" s="48">
        <f t="shared" ca="1" si="256"/>
        <v>3</v>
      </c>
      <c r="AZ359" s="48">
        <f t="shared" ca="1" si="256"/>
        <v>3</v>
      </c>
      <c r="BA359" s="48">
        <f t="shared" ca="1" si="256"/>
        <v>3</v>
      </c>
      <c r="BB359" s="48">
        <f t="shared" ca="1" si="256"/>
        <v>2</v>
      </c>
      <c r="BC359" s="48">
        <f t="shared" ca="1" si="256"/>
        <v>2</v>
      </c>
      <c r="BD359" s="48">
        <f t="shared" ca="1" si="257"/>
        <v>3</v>
      </c>
      <c r="BE359" s="48">
        <f t="shared" ca="1" si="257"/>
        <v>2</v>
      </c>
      <c r="BF359" s="48">
        <f t="shared" ca="1" si="257"/>
        <v>2</v>
      </c>
      <c r="BG359" s="48">
        <f t="shared" ca="1" si="257"/>
        <v>2</v>
      </c>
      <c r="BH359" s="48">
        <f t="shared" ca="1" si="257"/>
        <v>2</v>
      </c>
      <c r="BI359" s="48">
        <f t="shared" ca="1" si="257"/>
        <v>2</v>
      </c>
      <c r="BJ359" s="48">
        <f t="shared" ca="1" si="257"/>
        <v>3</v>
      </c>
      <c r="BK359" s="48">
        <f t="shared" ca="1" si="257"/>
        <v>3</v>
      </c>
      <c r="BL359" s="48">
        <f t="shared" ca="1" si="257"/>
        <v>2</v>
      </c>
      <c r="BM359" s="48">
        <f t="shared" ca="1" si="257"/>
        <v>3</v>
      </c>
      <c r="BN359" s="48">
        <f t="shared" ca="1" si="257"/>
        <v>3</v>
      </c>
      <c r="BO359" s="48">
        <f t="shared" ca="1" si="257"/>
        <v>3</v>
      </c>
    </row>
    <row r="360" spans="1:67" x14ac:dyDescent="0.25">
      <c r="A360" s="48">
        <v>359</v>
      </c>
      <c r="B360" s="48">
        <f t="shared" ca="1" si="225"/>
        <v>13</v>
      </c>
      <c r="C360" s="48">
        <f ca="1">SUM($P360:S360)</f>
        <v>8</v>
      </c>
      <c r="D360" s="48">
        <f t="shared" ca="1" si="231"/>
        <v>17</v>
      </c>
      <c r="E360" s="48">
        <f t="shared" ca="1" si="232"/>
        <v>28</v>
      </c>
      <c r="F360" s="48">
        <f t="shared" ca="1" si="233"/>
        <v>38</v>
      </c>
      <c r="G360" s="48">
        <f t="shared" ca="1" si="234"/>
        <v>48</v>
      </c>
      <c r="H360" s="48">
        <f t="shared" ca="1" si="235"/>
        <v>59</v>
      </c>
      <c r="I360" s="48">
        <f t="shared" ca="1" si="236"/>
        <v>67</v>
      </c>
      <c r="J360" s="48">
        <f t="shared" ca="1" si="237"/>
        <v>76</v>
      </c>
      <c r="K360" s="48">
        <f t="shared" ca="1" si="238"/>
        <v>86</v>
      </c>
      <c r="L360" s="48">
        <f t="shared" ca="1" si="239"/>
        <v>95</v>
      </c>
      <c r="M360" s="48">
        <f t="shared" ca="1" si="240"/>
        <v>104</v>
      </c>
      <c r="N360" s="48">
        <f t="shared" ca="1" si="241"/>
        <v>113</v>
      </c>
      <c r="O360" s="48">
        <f t="shared" ca="1" si="242"/>
        <v>123</v>
      </c>
      <c r="P360" s="48">
        <f t="shared" ca="1" si="253"/>
        <v>2</v>
      </c>
      <c r="Q360" s="48">
        <f t="shared" ca="1" si="253"/>
        <v>2</v>
      </c>
      <c r="R360" s="48">
        <f t="shared" ca="1" si="253"/>
        <v>2</v>
      </c>
      <c r="S360" s="48">
        <f t="shared" ca="1" si="253"/>
        <v>2</v>
      </c>
      <c r="T360" s="48">
        <f t="shared" ca="1" si="253"/>
        <v>3</v>
      </c>
      <c r="U360" s="48">
        <f t="shared" ca="1" si="253"/>
        <v>2</v>
      </c>
      <c r="V360" s="48">
        <f t="shared" ca="1" si="253"/>
        <v>2</v>
      </c>
      <c r="W360" s="48">
        <f t="shared" ca="1" si="253"/>
        <v>2</v>
      </c>
      <c r="X360" s="48">
        <f t="shared" ca="1" si="253"/>
        <v>3</v>
      </c>
      <c r="Y360" s="48">
        <f t="shared" ca="1" si="253"/>
        <v>3</v>
      </c>
      <c r="Z360" s="48">
        <f t="shared" ca="1" si="254"/>
        <v>3</v>
      </c>
      <c r="AA360" s="48">
        <f t="shared" ca="1" si="254"/>
        <v>2</v>
      </c>
      <c r="AB360" s="48">
        <f t="shared" ca="1" si="254"/>
        <v>2</v>
      </c>
      <c r="AC360" s="48">
        <f t="shared" ca="1" si="254"/>
        <v>3</v>
      </c>
      <c r="AD360" s="48">
        <f t="shared" ca="1" si="254"/>
        <v>2</v>
      </c>
      <c r="AE360" s="48">
        <f t="shared" ca="1" si="254"/>
        <v>3</v>
      </c>
      <c r="AF360" s="48">
        <f t="shared" ca="1" si="254"/>
        <v>3</v>
      </c>
      <c r="AG360" s="48">
        <f t="shared" ca="1" si="254"/>
        <v>3</v>
      </c>
      <c r="AH360" s="48">
        <f t="shared" ca="1" si="254"/>
        <v>2</v>
      </c>
      <c r="AI360" s="48">
        <f t="shared" ca="1" si="254"/>
        <v>2</v>
      </c>
      <c r="AJ360" s="48">
        <f t="shared" ca="1" si="255"/>
        <v>3</v>
      </c>
      <c r="AK360" s="48">
        <f t="shared" ca="1" si="255"/>
        <v>3</v>
      </c>
      <c r="AL360" s="48">
        <f t="shared" ca="1" si="255"/>
        <v>2</v>
      </c>
      <c r="AM360" s="48">
        <f t="shared" ca="1" si="255"/>
        <v>3</v>
      </c>
      <c r="AN360" s="48">
        <f t="shared" ca="1" si="255"/>
        <v>2</v>
      </c>
      <c r="AO360" s="48">
        <f t="shared" ca="1" si="255"/>
        <v>2</v>
      </c>
      <c r="AP360" s="48">
        <f t="shared" ca="1" si="255"/>
        <v>2</v>
      </c>
      <c r="AQ360" s="48">
        <f t="shared" ca="1" si="255"/>
        <v>2</v>
      </c>
      <c r="AR360" s="48">
        <f t="shared" ca="1" si="255"/>
        <v>3</v>
      </c>
      <c r="AS360" s="48">
        <f t="shared" ca="1" si="255"/>
        <v>2</v>
      </c>
      <c r="AT360" s="48">
        <f t="shared" ca="1" si="256"/>
        <v>2</v>
      </c>
      <c r="AU360" s="48">
        <f t="shared" ca="1" si="256"/>
        <v>2</v>
      </c>
      <c r="AV360" s="48">
        <f t="shared" ca="1" si="256"/>
        <v>2</v>
      </c>
      <c r="AW360" s="48">
        <f t="shared" ca="1" si="256"/>
        <v>3</v>
      </c>
      <c r="AX360" s="48">
        <f t="shared" ca="1" si="256"/>
        <v>2</v>
      </c>
      <c r="AY360" s="48">
        <f t="shared" ca="1" si="256"/>
        <v>3</v>
      </c>
      <c r="AZ360" s="48">
        <f t="shared" ca="1" si="256"/>
        <v>3</v>
      </c>
      <c r="BA360" s="48">
        <f t="shared" ca="1" si="256"/>
        <v>2</v>
      </c>
      <c r="BB360" s="48">
        <f t="shared" ca="1" si="256"/>
        <v>2</v>
      </c>
      <c r="BC360" s="48">
        <f t="shared" ca="1" si="256"/>
        <v>2</v>
      </c>
      <c r="BD360" s="48">
        <f t="shared" ca="1" si="257"/>
        <v>2</v>
      </c>
      <c r="BE360" s="48">
        <f t="shared" ca="1" si="257"/>
        <v>3</v>
      </c>
      <c r="BF360" s="48">
        <f t="shared" ca="1" si="257"/>
        <v>2</v>
      </c>
      <c r="BG360" s="48">
        <f t="shared" ca="1" si="257"/>
        <v>2</v>
      </c>
      <c r="BH360" s="48">
        <f t="shared" ca="1" si="257"/>
        <v>3</v>
      </c>
      <c r="BI360" s="48">
        <f t="shared" ca="1" si="257"/>
        <v>2</v>
      </c>
      <c r="BJ360" s="48">
        <f t="shared" ca="1" si="257"/>
        <v>2</v>
      </c>
      <c r="BK360" s="48">
        <f t="shared" ca="1" si="257"/>
        <v>2</v>
      </c>
      <c r="BL360" s="48">
        <f t="shared" ca="1" si="257"/>
        <v>2</v>
      </c>
      <c r="BM360" s="48">
        <f t="shared" ca="1" si="257"/>
        <v>3</v>
      </c>
      <c r="BN360" s="48">
        <f t="shared" ca="1" si="257"/>
        <v>3</v>
      </c>
      <c r="BO360" s="48">
        <f t="shared" ca="1" si="257"/>
        <v>2</v>
      </c>
    </row>
    <row r="361" spans="1:67" x14ac:dyDescent="0.25">
      <c r="A361" s="48">
        <v>360</v>
      </c>
      <c r="B361" s="48">
        <f t="shared" ca="1" si="225"/>
        <v>15</v>
      </c>
      <c r="C361" s="48">
        <f ca="1">SUM($P361:S361)</f>
        <v>10</v>
      </c>
      <c r="D361" s="48">
        <f t="shared" ca="1" si="231"/>
        <v>20</v>
      </c>
      <c r="E361" s="48">
        <f t="shared" ca="1" si="232"/>
        <v>28</v>
      </c>
      <c r="F361" s="48">
        <f t="shared" ca="1" si="233"/>
        <v>38</v>
      </c>
      <c r="G361" s="48">
        <f t="shared" ca="1" si="234"/>
        <v>47</v>
      </c>
      <c r="H361" s="48">
        <f t="shared" ca="1" si="235"/>
        <v>57</v>
      </c>
      <c r="I361" s="48">
        <f t="shared" ca="1" si="236"/>
        <v>68</v>
      </c>
      <c r="J361" s="48">
        <f t="shared" ca="1" si="237"/>
        <v>79</v>
      </c>
      <c r="K361" s="48">
        <f t="shared" ca="1" si="238"/>
        <v>90</v>
      </c>
      <c r="L361" s="48">
        <f t="shared" ca="1" si="239"/>
        <v>101</v>
      </c>
      <c r="M361" s="48">
        <f t="shared" ca="1" si="240"/>
        <v>111</v>
      </c>
      <c r="N361" s="48">
        <f t="shared" ca="1" si="241"/>
        <v>122</v>
      </c>
      <c r="O361" s="48">
        <f t="shared" ca="1" si="242"/>
        <v>131</v>
      </c>
      <c r="P361" s="48">
        <f t="shared" ca="1" si="253"/>
        <v>2</v>
      </c>
      <c r="Q361" s="48">
        <f t="shared" ca="1" si="253"/>
        <v>2</v>
      </c>
      <c r="R361" s="48">
        <f t="shared" ca="1" si="253"/>
        <v>3</v>
      </c>
      <c r="S361" s="48">
        <f t="shared" ca="1" si="253"/>
        <v>3</v>
      </c>
      <c r="T361" s="48">
        <f t="shared" ca="1" si="253"/>
        <v>2</v>
      </c>
      <c r="U361" s="48">
        <f t="shared" ca="1" si="253"/>
        <v>3</v>
      </c>
      <c r="V361" s="48">
        <f t="shared" ca="1" si="253"/>
        <v>2</v>
      </c>
      <c r="W361" s="48">
        <f t="shared" ca="1" si="253"/>
        <v>3</v>
      </c>
      <c r="X361" s="48">
        <f t="shared" ca="1" si="253"/>
        <v>2</v>
      </c>
      <c r="Y361" s="48">
        <f t="shared" ca="1" si="253"/>
        <v>2</v>
      </c>
      <c r="Z361" s="48">
        <f t="shared" ca="1" si="254"/>
        <v>2</v>
      </c>
      <c r="AA361" s="48">
        <f t="shared" ca="1" si="254"/>
        <v>2</v>
      </c>
      <c r="AB361" s="48">
        <f t="shared" ca="1" si="254"/>
        <v>2</v>
      </c>
      <c r="AC361" s="48">
        <f t="shared" ca="1" si="254"/>
        <v>2</v>
      </c>
      <c r="AD361" s="48">
        <f t="shared" ca="1" si="254"/>
        <v>3</v>
      </c>
      <c r="AE361" s="48">
        <f t="shared" ca="1" si="254"/>
        <v>3</v>
      </c>
      <c r="AF361" s="48">
        <f t="shared" ca="1" si="254"/>
        <v>2</v>
      </c>
      <c r="AG361" s="48">
        <f t="shared" ca="1" si="254"/>
        <v>2</v>
      </c>
      <c r="AH361" s="48">
        <f t="shared" ca="1" si="254"/>
        <v>2</v>
      </c>
      <c r="AI361" s="48">
        <f t="shared" ca="1" si="254"/>
        <v>3</v>
      </c>
      <c r="AJ361" s="48">
        <f t="shared" ca="1" si="255"/>
        <v>3</v>
      </c>
      <c r="AK361" s="48">
        <f t="shared" ca="1" si="255"/>
        <v>2</v>
      </c>
      <c r="AL361" s="48">
        <f t="shared" ca="1" si="255"/>
        <v>2</v>
      </c>
      <c r="AM361" s="48">
        <f t="shared" ca="1" si="255"/>
        <v>3</v>
      </c>
      <c r="AN361" s="48">
        <f t="shared" ca="1" si="255"/>
        <v>3</v>
      </c>
      <c r="AO361" s="48">
        <f t="shared" ca="1" si="255"/>
        <v>3</v>
      </c>
      <c r="AP361" s="48">
        <f t="shared" ca="1" si="255"/>
        <v>3</v>
      </c>
      <c r="AQ361" s="48">
        <f t="shared" ca="1" si="255"/>
        <v>2</v>
      </c>
      <c r="AR361" s="48">
        <f t="shared" ca="1" si="255"/>
        <v>3</v>
      </c>
      <c r="AS361" s="48">
        <f t="shared" ca="1" si="255"/>
        <v>3</v>
      </c>
      <c r="AT361" s="48">
        <f t="shared" ca="1" si="256"/>
        <v>2</v>
      </c>
      <c r="AU361" s="48">
        <f t="shared" ca="1" si="256"/>
        <v>3</v>
      </c>
      <c r="AV361" s="48">
        <f t="shared" ca="1" si="256"/>
        <v>3</v>
      </c>
      <c r="AW361" s="48">
        <f t="shared" ca="1" si="256"/>
        <v>3</v>
      </c>
      <c r="AX361" s="48">
        <f t="shared" ca="1" si="256"/>
        <v>3</v>
      </c>
      <c r="AY361" s="48">
        <f t="shared" ca="1" si="256"/>
        <v>2</v>
      </c>
      <c r="AZ361" s="48">
        <f t="shared" ca="1" si="256"/>
        <v>2</v>
      </c>
      <c r="BA361" s="48">
        <f t="shared" ca="1" si="256"/>
        <v>3</v>
      </c>
      <c r="BB361" s="48">
        <f t="shared" ca="1" si="256"/>
        <v>3</v>
      </c>
      <c r="BC361" s="48">
        <f t="shared" ca="1" si="256"/>
        <v>3</v>
      </c>
      <c r="BD361" s="48">
        <f t="shared" ca="1" si="257"/>
        <v>2</v>
      </c>
      <c r="BE361" s="48">
        <f t="shared" ca="1" si="257"/>
        <v>3</v>
      </c>
      <c r="BF361" s="48">
        <f t="shared" ca="1" si="257"/>
        <v>2</v>
      </c>
      <c r="BG361" s="48">
        <f t="shared" ca="1" si="257"/>
        <v>3</v>
      </c>
      <c r="BH361" s="48">
        <f t="shared" ca="1" si="257"/>
        <v>3</v>
      </c>
      <c r="BI361" s="48">
        <f t="shared" ca="1" si="257"/>
        <v>2</v>
      </c>
      <c r="BJ361" s="48">
        <f t="shared" ca="1" si="257"/>
        <v>3</v>
      </c>
      <c r="BK361" s="48">
        <f t="shared" ca="1" si="257"/>
        <v>3</v>
      </c>
      <c r="BL361" s="48">
        <f t="shared" ca="1" si="257"/>
        <v>2</v>
      </c>
      <c r="BM361" s="48">
        <f t="shared" ca="1" si="257"/>
        <v>2</v>
      </c>
      <c r="BN361" s="48">
        <f t="shared" ca="1" si="257"/>
        <v>2</v>
      </c>
      <c r="BO361" s="48">
        <f t="shared" ca="1" si="257"/>
        <v>3</v>
      </c>
    </row>
    <row r="362" spans="1:67" x14ac:dyDescent="0.25">
      <c r="A362" s="48">
        <v>361</v>
      </c>
      <c r="B362" s="48">
        <f t="shared" ca="1" si="225"/>
        <v>13</v>
      </c>
      <c r="C362" s="48">
        <f ca="1">SUM($P362:S362)</f>
        <v>8</v>
      </c>
      <c r="D362" s="48">
        <f t="shared" ca="1" si="231"/>
        <v>19</v>
      </c>
      <c r="E362" s="48">
        <f t="shared" ca="1" si="232"/>
        <v>28</v>
      </c>
      <c r="F362" s="48">
        <f t="shared" ca="1" si="233"/>
        <v>36</v>
      </c>
      <c r="G362" s="48">
        <f t="shared" ca="1" si="234"/>
        <v>46</v>
      </c>
      <c r="H362" s="48">
        <f t="shared" ca="1" si="235"/>
        <v>56</v>
      </c>
      <c r="I362" s="48">
        <f t="shared" ca="1" si="236"/>
        <v>67</v>
      </c>
      <c r="J362" s="48">
        <f t="shared" ca="1" si="237"/>
        <v>77</v>
      </c>
      <c r="K362" s="48">
        <f t="shared" ca="1" si="238"/>
        <v>88</v>
      </c>
      <c r="L362" s="48">
        <f t="shared" ca="1" si="239"/>
        <v>99</v>
      </c>
      <c r="M362" s="48">
        <f t="shared" ca="1" si="240"/>
        <v>110</v>
      </c>
      <c r="N362" s="48">
        <f t="shared" ca="1" si="241"/>
        <v>120</v>
      </c>
      <c r="O362" s="48">
        <f t="shared" ca="1" si="242"/>
        <v>130</v>
      </c>
      <c r="P362" s="48">
        <f t="shared" ref="P362:Y371" ca="1" si="258">MAX(1,IF(SamplesOrEstimateFlag = "Data", INDEX(Samples,RANDBETWEEN(1, TotalCount), 0), RANDBETWEEN(ThroughputLowEstimate,ThroughputHighEstimate)) / RANDBETWEEN(StorySplitRateLowEstimate,StorySplitRateHighEstimate))</f>
        <v>2</v>
      </c>
      <c r="Q362" s="48">
        <f t="shared" ca="1" si="258"/>
        <v>2</v>
      </c>
      <c r="R362" s="48">
        <f t="shared" ca="1" si="258"/>
        <v>2</v>
      </c>
      <c r="S362" s="48">
        <f t="shared" ca="1" si="258"/>
        <v>2</v>
      </c>
      <c r="T362" s="48">
        <f t="shared" ca="1" si="258"/>
        <v>2</v>
      </c>
      <c r="U362" s="48">
        <f t="shared" ca="1" si="258"/>
        <v>3</v>
      </c>
      <c r="V362" s="48">
        <f t="shared" ca="1" si="258"/>
        <v>3</v>
      </c>
      <c r="W362" s="48">
        <f t="shared" ca="1" si="258"/>
        <v>3</v>
      </c>
      <c r="X362" s="48">
        <f t="shared" ca="1" si="258"/>
        <v>2</v>
      </c>
      <c r="Y362" s="48">
        <f t="shared" ca="1" si="258"/>
        <v>2</v>
      </c>
      <c r="Z362" s="48">
        <f t="shared" ref="Z362:AI371" ca="1" si="259">MAX(1,IF(SamplesOrEstimateFlag = "Data", INDEX(Samples,RANDBETWEEN(1, TotalCount), 0), RANDBETWEEN(ThroughputLowEstimate,ThroughputHighEstimate)) / RANDBETWEEN(StorySplitRateLowEstimate,StorySplitRateHighEstimate))</f>
        <v>2</v>
      </c>
      <c r="AA362" s="48">
        <f t="shared" ca="1" si="259"/>
        <v>3</v>
      </c>
      <c r="AB362" s="48">
        <f t="shared" ca="1" si="259"/>
        <v>2</v>
      </c>
      <c r="AC362" s="48">
        <f t="shared" ca="1" si="259"/>
        <v>2</v>
      </c>
      <c r="AD362" s="48">
        <f t="shared" ca="1" si="259"/>
        <v>2</v>
      </c>
      <c r="AE362" s="48">
        <f t="shared" ca="1" si="259"/>
        <v>2</v>
      </c>
      <c r="AF362" s="48">
        <f t="shared" ca="1" si="259"/>
        <v>3</v>
      </c>
      <c r="AG362" s="48">
        <f t="shared" ca="1" si="259"/>
        <v>2</v>
      </c>
      <c r="AH362" s="48">
        <f t="shared" ca="1" si="259"/>
        <v>2</v>
      </c>
      <c r="AI362" s="48">
        <f t="shared" ca="1" si="259"/>
        <v>3</v>
      </c>
      <c r="AJ362" s="48">
        <f t="shared" ref="AJ362:AS371" ca="1" si="260">MAX(1,IF(SamplesOrEstimateFlag = "Data", INDEX(Samples,RANDBETWEEN(1, TotalCount), 0), RANDBETWEEN(ThroughputLowEstimate,ThroughputHighEstimate)) / RANDBETWEEN(StorySplitRateLowEstimate,StorySplitRateHighEstimate))</f>
        <v>2</v>
      </c>
      <c r="AK362" s="48">
        <f t="shared" ca="1" si="260"/>
        <v>2</v>
      </c>
      <c r="AL362" s="48">
        <f t="shared" ca="1" si="260"/>
        <v>3</v>
      </c>
      <c r="AM362" s="48">
        <f t="shared" ca="1" si="260"/>
        <v>3</v>
      </c>
      <c r="AN362" s="48">
        <f t="shared" ca="1" si="260"/>
        <v>3</v>
      </c>
      <c r="AO362" s="48">
        <f t="shared" ca="1" si="260"/>
        <v>3</v>
      </c>
      <c r="AP362" s="48">
        <f t="shared" ca="1" si="260"/>
        <v>2</v>
      </c>
      <c r="AQ362" s="48">
        <f t="shared" ca="1" si="260"/>
        <v>3</v>
      </c>
      <c r="AR362" s="48">
        <f t="shared" ca="1" si="260"/>
        <v>3</v>
      </c>
      <c r="AS362" s="48">
        <f t="shared" ca="1" si="260"/>
        <v>3</v>
      </c>
      <c r="AT362" s="48">
        <f t="shared" ref="AT362:BC371" ca="1" si="261">MAX(1,IF(SamplesOrEstimateFlag = "Data", INDEX(Samples,RANDBETWEEN(1, TotalCount), 0), RANDBETWEEN(ThroughputLowEstimate,ThroughputHighEstimate)) / RANDBETWEEN(StorySplitRateLowEstimate,StorySplitRateHighEstimate))</f>
        <v>2</v>
      </c>
      <c r="AU362" s="48">
        <f t="shared" ca="1" si="261"/>
        <v>2</v>
      </c>
      <c r="AV362" s="48">
        <f t="shared" ca="1" si="261"/>
        <v>3</v>
      </c>
      <c r="AW362" s="48">
        <f t="shared" ca="1" si="261"/>
        <v>3</v>
      </c>
      <c r="AX362" s="48">
        <f t="shared" ca="1" si="261"/>
        <v>2</v>
      </c>
      <c r="AY362" s="48">
        <f t="shared" ca="1" si="261"/>
        <v>3</v>
      </c>
      <c r="AZ362" s="48">
        <f t="shared" ca="1" si="261"/>
        <v>3</v>
      </c>
      <c r="BA362" s="48">
        <f t="shared" ca="1" si="261"/>
        <v>3</v>
      </c>
      <c r="BB362" s="48">
        <f t="shared" ca="1" si="261"/>
        <v>3</v>
      </c>
      <c r="BC362" s="48">
        <f t="shared" ca="1" si="261"/>
        <v>2</v>
      </c>
      <c r="BD362" s="48">
        <f t="shared" ref="BD362:BO371" ca="1" si="262">MAX(1,IF(SamplesOrEstimateFlag = "Data", INDEX(Samples,RANDBETWEEN(1, TotalCount), 0), RANDBETWEEN(ThroughputLowEstimate,ThroughputHighEstimate)) / RANDBETWEEN(StorySplitRateLowEstimate,StorySplitRateHighEstimate))</f>
        <v>2</v>
      </c>
      <c r="BE362" s="48">
        <f t="shared" ca="1" si="262"/>
        <v>3</v>
      </c>
      <c r="BF362" s="48">
        <f t="shared" ca="1" si="262"/>
        <v>3</v>
      </c>
      <c r="BG362" s="48">
        <f t="shared" ca="1" si="262"/>
        <v>3</v>
      </c>
      <c r="BH362" s="48">
        <f t="shared" ca="1" si="262"/>
        <v>3</v>
      </c>
      <c r="BI362" s="48">
        <f t="shared" ca="1" si="262"/>
        <v>2</v>
      </c>
      <c r="BJ362" s="48">
        <f t="shared" ca="1" si="262"/>
        <v>2</v>
      </c>
      <c r="BK362" s="48">
        <f t="shared" ca="1" si="262"/>
        <v>3</v>
      </c>
      <c r="BL362" s="48">
        <f t="shared" ca="1" si="262"/>
        <v>2</v>
      </c>
      <c r="BM362" s="48">
        <f t="shared" ca="1" si="262"/>
        <v>3</v>
      </c>
      <c r="BN362" s="48">
        <f t="shared" ca="1" si="262"/>
        <v>2</v>
      </c>
      <c r="BO362" s="48">
        <f t="shared" ca="1" si="262"/>
        <v>3</v>
      </c>
    </row>
    <row r="363" spans="1:67" x14ac:dyDescent="0.25">
      <c r="A363" s="48">
        <v>362</v>
      </c>
      <c r="B363" s="48">
        <f t="shared" ca="1" si="225"/>
        <v>17</v>
      </c>
      <c r="C363" s="48">
        <f ca="1">SUM($P363:S363)</f>
        <v>11</v>
      </c>
      <c r="D363" s="48">
        <f t="shared" ca="1" si="231"/>
        <v>22</v>
      </c>
      <c r="E363" s="48">
        <f t="shared" ca="1" si="232"/>
        <v>31</v>
      </c>
      <c r="F363" s="48">
        <f t="shared" ca="1" si="233"/>
        <v>41</v>
      </c>
      <c r="G363" s="48">
        <f t="shared" ca="1" si="234"/>
        <v>50</v>
      </c>
      <c r="H363" s="48">
        <f t="shared" ca="1" si="235"/>
        <v>59</v>
      </c>
      <c r="I363" s="48">
        <f t="shared" ca="1" si="236"/>
        <v>68</v>
      </c>
      <c r="J363" s="48">
        <f t="shared" ca="1" si="237"/>
        <v>79</v>
      </c>
      <c r="K363" s="48">
        <f t="shared" ca="1" si="238"/>
        <v>88</v>
      </c>
      <c r="L363" s="48">
        <f t="shared" ca="1" si="239"/>
        <v>97</v>
      </c>
      <c r="M363" s="48">
        <f t="shared" ca="1" si="240"/>
        <v>107</v>
      </c>
      <c r="N363" s="48">
        <f t="shared" ca="1" si="241"/>
        <v>119</v>
      </c>
      <c r="O363" s="48">
        <f t="shared" ca="1" si="242"/>
        <v>127</v>
      </c>
      <c r="P363" s="48">
        <f t="shared" ca="1" si="258"/>
        <v>3</v>
      </c>
      <c r="Q363" s="48">
        <f t="shared" ca="1" si="258"/>
        <v>3</v>
      </c>
      <c r="R363" s="48">
        <f t="shared" ca="1" si="258"/>
        <v>2</v>
      </c>
      <c r="S363" s="48">
        <f t="shared" ca="1" si="258"/>
        <v>3</v>
      </c>
      <c r="T363" s="48">
        <f t="shared" ca="1" si="258"/>
        <v>3</v>
      </c>
      <c r="U363" s="48">
        <f t="shared" ca="1" si="258"/>
        <v>3</v>
      </c>
      <c r="V363" s="48">
        <f t="shared" ca="1" si="258"/>
        <v>3</v>
      </c>
      <c r="W363" s="48">
        <f t="shared" ca="1" si="258"/>
        <v>2</v>
      </c>
      <c r="X363" s="48">
        <f t="shared" ca="1" si="258"/>
        <v>2</v>
      </c>
      <c r="Y363" s="48">
        <f t="shared" ca="1" si="258"/>
        <v>3</v>
      </c>
      <c r="Z363" s="48">
        <f t="shared" ca="1" si="259"/>
        <v>2</v>
      </c>
      <c r="AA363" s="48">
        <f t="shared" ca="1" si="259"/>
        <v>2</v>
      </c>
      <c r="AB363" s="48">
        <f t="shared" ca="1" si="259"/>
        <v>3</v>
      </c>
      <c r="AC363" s="48">
        <f t="shared" ca="1" si="259"/>
        <v>2</v>
      </c>
      <c r="AD363" s="48">
        <f t="shared" ca="1" si="259"/>
        <v>3</v>
      </c>
      <c r="AE363" s="48">
        <f t="shared" ca="1" si="259"/>
        <v>2</v>
      </c>
      <c r="AF363" s="48">
        <f t="shared" ca="1" si="259"/>
        <v>2</v>
      </c>
      <c r="AG363" s="48">
        <f t="shared" ca="1" si="259"/>
        <v>2</v>
      </c>
      <c r="AH363" s="48">
        <f t="shared" ca="1" si="259"/>
        <v>3</v>
      </c>
      <c r="AI363" s="48">
        <f t="shared" ca="1" si="259"/>
        <v>2</v>
      </c>
      <c r="AJ363" s="48">
        <f t="shared" ca="1" si="260"/>
        <v>2</v>
      </c>
      <c r="AK363" s="48">
        <f t="shared" ca="1" si="260"/>
        <v>2</v>
      </c>
      <c r="AL363" s="48">
        <f t="shared" ca="1" si="260"/>
        <v>2</v>
      </c>
      <c r="AM363" s="48">
        <f t="shared" ca="1" si="260"/>
        <v>3</v>
      </c>
      <c r="AN363" s="48">
        <f t="shared" ca="1" si="260"/>
        <v>2</v>
      </c>
      <c r="AO363" s="48">
        <f t="shared" ca="1" si="260"/>
        <v>3</v>
      </c>
      <c r="AP363" s="48">
        <f t="shared" ca="1" si="260"/>
        <v>2</v>
      </c>
      <c r="AQ363" s="48">
        <f t="shared" ca="1" si="260"/>
        <v>2</v>
      </c>
      <c r="AR363" s="48">
        <f t="shared" ca="1" si="260"/>
        <v>3</v>
      </c>
      <c r="AS363" s="48">
        <f t="shared" ca="1" si="260"/>
        <v>2</v>
      </c>
      <c r="AT363" s="48">
        <f t="shared" ca="1" si="261"/>
        <v>3</v>
      </c>
      <c r="AU363" s="48">
        <f t="shared" ca="1" si="261"/>
        <v>3</v>
      </c>
      <c r="AV363" s="48">
        <f t="shared" ca="1" si="261"/>
        <v>3</v>
      </c>
      <c r="AW363" s="48">
        <f t="shared" ca="1" si="261"/>
        <v>2</v>
      </c>
      <c r="AX363" s="48">
        <f t="shared" ca="1" si="261"/>
        <v>2</v>
      </c>
      <c r="AY363" s="48">
        <f t="shared" ca="1" si="261"/>
        <v>2</v>
      </c>
      <c r="AZ363" s="48">
        <f t="shared" ca="1" si="261"/>
        <v>3</v>
      </c>
      <c r="BA363" s="48">
        <f t="shared" ca="1" si="261"/>
        <v>2</v>
      </c>
      <c r="BB363" s="48">
        <f t="shared" ca="1" si="261"/>
        <v>2</v>
      </c>
      <c r="BC363" s="48">
        <f t="shared" ca="1" si="261"/>
        <v>2</v>
      </c>
      <c r="BD363" s="48">
        <f t="shared" ca="1" si="262"/>
        <v>3</v>
      </c>
      <c r="BE363" s="48">
        <f t="shared" ca="1" si="262"/>
        <v>3</v>
      </c>
      <c r="BF363" s="48">
        <f t="shared" ca="1" si="262"/>
        <v>2</v>
      </c>
      <c r="BG363" s="48">
        <f t="shared" ca="1" si="262"/>
        <v>2</v>
      </c>
      <c r="BH363" s="48">
        <f t="shared" ca="1" si="262"/>
        <v>3</v>
      </c>
      <c r="BI363" s="48">
        <f t="shared" ca="1" si="262"/>
        <v>3</v>
      </c>
      <c r="BJ363" s="48">
        <f t="shared" ca="1" si="262"/>
        <v>3</v>
      </c>
      <c r="BK363" s="48">
        <f t="shared" ca="1" si="262"/>
        <v>3</v>
      </c>
      <c r="BL363" s="48">
        <f t="shared" ca="1" si="262"/>
        <v>2</v>
      </c>
      <c r="BM363" s="48">
        <f t="shared" ca="1" si="262"/>
        <v>2</v>
      </c>
      <c r="BN363" s="48">
        <f t="shared" ca="1" si="262"/>
        <v>2</v>
      </c>
      <c r="BO363" s="48">
        <f t="shared" ca="1" si="262"/>
        <v>2</v>
      </c>
    </row>
    <row r="364" spans="1:67" x14ac:dyDescent="0.25">
      <c r="A364" s="48">
        <v>363</v>
      </c>
      <c r="B364" s="48">
        <f t="shared" ca="1" si="225"/>
        <v>17</v>
      </c>
      <c r="C364" s="48">
        <f ca="1">SUM($P364:S364)</f>
        <v>11</v>
      </c>
      <c r="D364" s="48">
        <f t="shared" ca="1" si="231"/>
        <v>22</v>
      </c>
      <c r="E364" s="48">
        <f t="shared" ca="1" si="232"/>
        <v>30</v>
      </c>
      <c r="F364" s="48">
        <f t="shared" ca="1" si="233"/>
        <v>41</v>
      </c>
      <c r="G364" s="48">
        <f t="shared" ca="1" si="234"/>
        <v>53</v>
      </c>
      <c r="H364" s="48">
        <f t="shared" ca="1" si="235"/>
        <v>64</v>
      </c>
      <c r="I364" s="48">
        <f t="shared" ca="1" si="236"/>
        <v>74</v>
      </c>
      <c r="J364" s="48">
        <f t="shared" ca="1" si="237"/>
        <v>85</v>
      </c>
      <c r="K364" s="48">
        <f t="shared" ca="1" si="238"/>
        <v>96</v>
      </c>
      <c r="L364" s="48">
        <f t="shared" ca="1" si="239"/>
        <v>105</v>
      </c>
      <c r="M364" s="48">
        <f t="shared" ca="1" si="240"/>
        <v>115</v>
      </c>
      <c r="N364" s="48">
        <f t="shared" ca="1" si="241"/>
        <v>123</v>
      </c>
      <c r="O364" s="48">
        <f t="shared" ca="1" si="242"/>
        <v>134</v>
      </c>
      <c r="P364" s="48">
        <f t="shared" ca="1" si="258"/>
        <v>3</v>
      </c>
      <c r="Q364" s="48">
        <f t="shared" ca="1" si="258"/>
        <v>3</v>
      </c>
      <c r="R364" s="48">
        <f t="shared" ca="1" si="258"/>
        <v>3</v>
      </c>
      <c r="S364" s="48">
        <f t="shared" ca="1" si="258"/>
        <v>2</v>
      </c>
      <c r="T364" s="48">
        <f t="shared" ca="1" si="258"/>
        <v>3</v>
      </c>
      <c r="U364" s="48">
        <f t="shared" ca="1" si="258"/>
        <v>3</v>
      </c>
      <c r="V364" s="48">
        <f t="shared" ca="1" si="258"/>
        <v>3</v>
      </c>
      <c r="W364" s="48">
        <f t="shared" ca="1" si="258"/>
        <v>2</v>
      </c>
      <c r="X364" s="48">
        <f t="shared" ca="1" si="258"/>
        <v>2</v>
      </c>
      <c r="Y364" s="48">
        <f t="shared" ca="1" si="258"/>
        <v>2</v>
      </c>
      <c r="Z364" s="48">
        <f t="shared" ca="1" si="259"/>
        <v>2</v>
      </c>
      <c r="AA364" s="48">
        <f t="shared" ca="1" si="259"/>
        <v>2</v>
      </c>
      <c r="AB364" s="48">
        <f t="shared" ca="1" si="259"/>
        <v>3</v>
      </c>
      <c r="AC364" s="48">
        <f t="shared" ca="1" si="259"/>
        <v>2</v>
      </c>
      <c r="AD364" s="48">
        <f t="shared" ca="1" si="259"/>
        <v>3</v>
      </c>
      <c r="AE364" s="48">
        <f t="shared" ca="1" si="259"/>
        <v>3</v>
      </c>
      <c r="AF364" s="48">
        <f t="shared" ca="1" si="259"/>
        <v>3</v>
      </c>
      <c r="AG364" s="48">
        <f t="shared" ca="1" si="259"/>
        <v>3</v>
      </c>
      <c r="AH364" s="48">
        <f t="shared" ca="1" si="259"/>
        <v>3</v>
      </c>
      <c r="AI364" s="48">
        <f t="shared" ca="1" si="259"/>
        <v>3</v>
      </c>
      <c r="AJ364" s="48">
        <f t="shared" ca="1" si="260"/>
        <v>3</v>
      </c>
      <c r="AK364" s="48">
        <f t="shared" ca="1" si="260"/>
        <v>3</v>
      </c>
      <c r="AL364" s="48">
        <f t="shared" ca="1" si="260"/>
        <v>3</v>
      </c>
      <c r="AM364" s="48">
        <f t="shared" ca="1" si="260"/>
        <v>2</v>
      </c>
      <c r="AN364" s="48">
        <f t="shared" ca="1" si="260"/>
        <v>2</v>
      </c>
      <c r="AO364" s="48">
        <f t="shared" ca="1" si="260"/>
        <v>3</v>
      </c>
      <c r="AP364" s="48">
        <f t="shared" ca="1" si="260"/>
        <v>2</v>
      </c>
      <c r="AQ364" s="48">
        <f t="shared" ca="1" si="260"/>
        <v>3</v>
      </c>
      <c r="AR364" s="48">
        <f t="shared" ca="1" si="260"/>
        <v>3</v>
      </c>
      <c r="AS364" s="48">
        <f t="shared" ca="1" si="260"/>
        <v>2</v>
      </c>
      <c r="AT364" s="48">
        <f t="shared" ca="1" si="261"/>
        <v>3</v>
      </c>
      <c r="AU364" s="48">
        <f t="shared" ca="1" si="261"/>
        <v>3</v>
      </c>
      <c r="AV364" s="48">
        <f t="shared" ca="1" si="261"/>
        <v>3</v>
      </c>
      <c r="AW364" s="48">
        <f t="shared" ca="1" si="261"/>
        <v>3</v>
      </c>
      <c r="AX364" s="48">
        <f t="shared" ca="1" si="261"/>
        <v>3</v>
      </c>
      <c r="AY364" s="48">
        <f t="shared" ca="1" si="261"/>
        <v>2</v>
      </c>
      <c r="AZ364" s="48">
        <f t="shared" ca="1" si="261"/>
        <v>3</v>
      </c>
      <c r="BA364" s="48">
        <f t="shared" ca="1" si="261"/>
        <v>2</v>
      </c>
      <c r="BB364" s="48">
        <f t="shared" ca="1" si="261"/>
        <v>2</v>
      </c>
      <c r="BC364" s="48">
        <f t="shared" ca="1" si="261"/>
        <v>2</v>
      </c>
      <c r="BD364" s="48">
        <f t="shared" ca="1" si="262"/>
        <v>3</v>
      </c>
      <c r="BE364" s="48">
        <f t="shared" ca="1" si="262"/>
        <v>2</v>
      </c>
      <c r="BF364" s="48">
        <f t="shared" ca="1" si="262"/>
        <v>3</v>
      </c>
      <c r="BG364" s="48">
        <f t="shared" ca="1" si="262"/>
        <v>2</v>
      </c>
      <c r="BH364" s="48">
        <f t="shared" ca="1" si="262"/>
        <v>2</v>
      </c>
      <c r="BI364" s="48">
        <f t="shared" ca="1" si="262"/>
        <v>2</v>
      </c>
      <c r="BJ364" s="48">
        <f t="shared" ca="1" si="262"/>
        <v>2</v>
      </c>
      <c r="BK364" s="48">
        <f t="shared" ca="1" si="262"/>
        <v>2</v>
      </c>
      <c r="BL364" s="48">
        <f t="shared" ca="1" si="262"/>
        <v>2</v>
      </c>
      <c r="BM364" s="48">
        <f t="shared" ca="1" si="262"/>
        <v>3</v>
      </c>
      <c r="BN364" s="48">
        <f t="shared" ca="1" si="262"/>
        <v>3</v>
      </c>
      <c r="BO364" s="48">
        <f t="shared" ca="1" si="262"/>
        <v>3</v>
      </c>
    </row>
    <row r="365" spans="1:67" x14ac:dyDescent="0.25">
      <c r="A365" s="48">
        <v>364</v>
      </c>
      <c r="B365" s="48">
        <f t="shared" ca="1" si="225"/>
        <v>15</v>
      </c>
      <c r="C365" s="48">
        <f ca="1">SUM($P365:S365)</f>
        <v>10</v>
      </c>
      <c r="D365" s="48">
        <f t="shared" ca="1" si="231"/>
        <v>20</v>
      </c>
      <c r="E365" s="48">
        <f t="shared" ca="1" si="232"/>
        <v>31</v>
      </c>
      <c r="F365" s="48">
        <f t="shared" ca="1" si="233"/>
        <v>40</v>
      </c>
      <c r="G365" s="48">
        <f t="shared" ca="1" si="234"/>
        <v>52</v>
      </c>
      <c r="H365" s="48">
        <f t="shared" ca="1" si="235"/>
        <v>62</v>
      </c>
      <c r="I365" s="48">
        <f t="shared" ca="1" si="236"/>
        <v>73</v>
      </c>
      <c r="J365" s="48">
        <f t="shared" ca="1" si="237"/>
        <v>83</v>
      </c>
      <c r="K365" s="48">
        <f t="shared" ca="1" si="238"/>
        <v>93</v>
      </c>
      <c r="L365" s="48">
        <f t="shared" ca="1" si="239"/>
        <v>104</v>
      </c>
      <c r="M365" s="48">
        <f t="shared" ca="1" si="240"/>
        <v>113</v>
      </c>
      <c r="N365" s="48">
        <f t="shared" ca="1" si="241"/>
        <v>123</v>
      </c>
      <c r="O365" s="48">
        <f t="shared" ca="1" si="242"/>
        <v>133</v>
      </c>
      <c r="P365" s="48">
        <f t="shared" ca="1" si="258"/>
        <v>3</v>
      </c>
      <c r="Q365" s="48">
        <f t="shared" ca="1" si="258"/>
        <v>2</v>
      </c>
      <c r="R365" s="48">
        <f t="shared" ca="1" si="258"/>
        <v>3</v>
      </c>
      <c r="S365" s="48">
        <f t="shared" ca="1" si="258"/>
        <v>2</v>
      </c>
      <c r="T365" s="48">
        <f t="shared" ca="1" si="258"/>
        <v>2</v>
      </c>
      <c r="U365" s="48">
        <f t="shared" ca="1" si="258"/>
        <v>3</v>
      </c>
      <c r="V365" s="48">
        <f t="shared" ca="1" si="258"/>
        <v>2</v>
      </c>
      <c r="W365" s="48">
        <f t="shared" ca="1" si="258"/>
        <v>3</v>
      </c>
      <c r="X365" s="48">
        <f t="shared" ca="1" si="258"/>
        <v>2</v>
      </c>
      <c r="Y365" s="48">
        <f t="shared" ca="1" si="258"/>
        <v>3</v>
      </c>
      <c r="Z365" s="48">
        <f t="shared" ca="1" si="259"/>
        <v>3</v>
      </c>
      <c r="AA365" s="48">
        <f t="shared" ca="1" si="259"/>
        <v>3</v>
      </c>
      <c r="AB365" s="48">
        <f t="shared" ca="1" si="259"/>
        <v>2</v>
      </c>
      <c r="AC365" s="48">
        <f t="shared" ca="1" si="259"/>
        <v>3</v>
      </c>
      <c r="AD365" s="48">
        <f t="shared" ca="1" si="259"/>
        <v>2</v>
      </c>
      <c r="AE365" s="48">
        <f t="shared" ca="1" si="259"/>
        <v>2</v>
      </c>
      <c r="AF365" s="48">
        <f t="shared" ca="1" si="259"/>
        <v>3</v>
      </c>
      <c r="AG365" s="48">
        <f t="shared" ca="1" si="259"/>
        <v>3</v>
      </c>
      <c r="AH365" s="48">
        <f t="shared" ca="1" si="259"/>
        <v>3</v>
      </c>
      <c r="AI365" s="48">
        <f t="shared" ca="1" si="259"/>
        <v>3</v>
      </c>
      <c r="AJ365" s="48">
        <f t="shared" ca="1" si="260"/>
        <v>2</v>
      </c>
      <c r="AK365" s="48">
        <f t="shared" ca="1" si="260"/>
        <v>3</v>
      </c>
      <c r="AL365" s="48">
        <f t="shared" ca="1" si="260"/>
        <v>3</v>
      </c>
      <c r="AM365" s="48">
        <f t="shared" ca="1" si="260"/>
        <v>2</v>
      </c>
      <c r="AN365" s="48">
        <f t="shared" ca="1" si="260"/>
        <v>2</v>
      </c>
      <c r="AO365" s="48">
        <f t="shared" ca="1" si="260"/>
        <v>3</v>
      </c>
      <c r="AP365" s="48">
        <f t="shared" ca="1" si="260"/>
        <v>3</v>
      </c>
      <c r="AQ365" s="48">
        <f t="shared" ca="1" si="260"/>
        <v>3</v>
      </c>
      <c r="AR365" s="48">
        <f t="shared" ca="1" si="260"/>
        <v>2</v>
      </c>
      <c r="AS365" s="48">
        <f t="shared" ca="1" si="260"/>
        <v>3</v>
      </c>
      <c r="AT365" s="48">
        <f t="shared" ca="1" si="261"/>
        <v>2</v>
      </c>
      <c r="AU365" s="48">
        <f t="shared" ca="1" si="261"/>
        <v>3</v>
      </c>
      <c r="AV365" s="48">
        <f t="shared" ca="1" si="261"/>
        <v>2</v>
      </c>
      <c r="AW365" s="48">
        <f t="shared" ca="1" si="261"/>
        <v>3</v>
      </c>
      <c r="AX365" s="48">
        <f t="shared" ca="1" si="261"/>
        <v>3</v>
      </c>
      <c r="AY365" s="48">
        <f t="shared" ca="1" si="261"/>
        <v>2</v>
      </c>
      <c r="AZ365" s="48">
        <f t="shared" ca="1" si="261"/>
        <v>3</v>
      </c>
      <c r="BA365" s="48">
        <f t="shared" ca="1" si="261"/>
        <v>3</v>
      </c>
      <c r="BB365" s="48">
        <f t="shared" ca="1" si="261"/>
        <v>3</v>
      </c>
      <c r="BC365" s="48">
        <f t="shared" ca="1" si="261"/>
        <v>2</v>
      </c>
      <c r="BD365" s="48">
        <f t="shared" ca="1" si="262"/>
        <v>2</v>
      </c>
      <c r="BE365" s="48">
        <f t="shared" ca="1" si="262"/>
        <v>2</v>
      </c>
      <c r="BF365" s="48">
        <f t="shared" ca="1" si="262"/>
        <v>3</v>
      </c>
      <c r="BG365" s="48">
        <f t="shared" ca="1" si="262"/>
        <v>2</v>
      </c>
      <c r="BH365" s="48">
        <f t="shared" ca="1" si="262"/>
        <v>2</v>
      </c>
      <c r="BI365" s="48">
        <f t="shared" ca="1" si="262"/>
        <v>3</v>
      </c>
      <c r="BJ365" s="48">
        <f t="shared" ca="1" si="262"/>
        <v>3</v>
      </c>
      <c r="BK365" s="48">
        <f t="shared" ca="1" si="262"/>
        <v>2</v>
      </c>
      <c r="BL365" s="48">
        <f t="shared" ca="1" si="262"/>
        <v>3</v>
      </c>
      <c r="BM365" s="48">
        <f t="shared" ca="1" si="262"/>
        <v>3</v>
      </c>
      <c r="BN365" s="48">
        <f t="shared" ca="1" si="262"/>
        <v>2</v>
      </c>
      <c r="BO365" s="48">
        <f t="shared" ca="1" si="262"/>
        <v>2</v>
      </c>
    </row>
    <row r="366" spans="1:67" x14ac:dyDescent="0.25">
      <c r="A366" s="48">
        <v>365</v>
      </c>
      <c r="B366" s="48">
        <f t="shared" ca="1" si="225"/>
        <v>17</v>
      </c>
      <c r="C366" s="48">
        <f ca="1">SUM($P366:S366)</f>
        <v>11</v>
      </c>
      <c r="D366" s="48">
        <f t="shared" ca="1" si="231"/>
        <v>21</v>
      </c>
      <c r="E366" s="48">
        <f t="shared" ca="1" si="232"/>
        <v>30</v>
      </c>
      <c r="F366" s="48">
        <f t="shared" ca="1" si="233"/>
        <v>41</v>
      </c>
      <c r="G366" s="48">
        <f t="shared" ca="1" si="234"/>
        <v>51</v>
      </c>
      <c r="H366" s="48">
        <f t="shared" ca="1" si="235"/>
        <v>61</v>
      </c>
      <c r="I366" s="48">
        <f t="shared" ca="1" si="236"/>
        <v>69</v>
      </c>
      <c r="J366" s="48">
        <f t="shared" ca="1" si="237"/>
        <v>79</v>
      </c>
      <c r="K366" s="48">
        <f t="shared" ca="1" si="238"/>
        <v>89</v>
      </c>
      <c r="L366" s="48">
        <f t="shared" ca="1" si="239"/>
        <v>99</v>
      </c>
      <c r="M366" s="48">
        <f t="shared" ca="1" si="240"/>
        <v>108</v>
      </c>
      <c r="N366" s="48">
        <f t="shared" ca="1" si="241"/>
        <v>119</v>
      </c>
      <c r="O366" s="48">
        <f t="shared" ca="1" si="242"/>
        <v>129</v>
      </c>
      <c r="P366" s="48">
        <f t="shared" ca="1" si="258"/>
        <v>3</v>
      </c>
      <c r="Q366" s="48">
        <f t="shared" ca="1" si="258"/>
        <v>3</v>
      </c>
      <c r="R366" s="48">
        <f t="shared" ca="1" si="258"/>
        <v>2</v>
      </c>
      <c r="S366" s="48">
        <f t="shared" ca="1" si="258"/>
        <v>3</v>
      </c>
      <c r="T366" s="48">
        <f t="shared" ca="1" si="258"/>
        <v>3</v>
      </c>
      <c r="U366" s="48">
        <f t="shared" ca="1" si="258"/>
        <v>3</v>
      </c>
      <c r="V366" s="48">
        <f t="shared" ca="1" si="258"/>
        <v>2</v>
      </c>
      <c r="W366" s="48">
        <f t="shared" ca="1" si="258"/>
        <v>2</v>
      </c>
      <c r="X366" s="48">
        <f t="shared" ca="1" si="258"/>
        <v>3</v>
      </c>
      <c r="Y366" s="48">
        <f t="shared" ca="1" si="258"/>
        <v>2</v>
      </c>
      <c r="Z366" s="48">
        <f t="shared" ca="1" si="259"/>
        <v>2</v>
      </c>
      <c r="AA366" s="48">
        <f t="shared" ca="1" si="259"/>
        <v>2</v>
      </c>
      <c r="AB366" s="48">
        <f t="shared" ca="1" si="259"/>
        <v>3</v>
      </c>
      <c r="AC366" s="48">
        <f t="shared" ca="1" si="259"/>
        <v>3</v>
      </c>
      <c r="AD366" s="48">
        <f t="shared" ca="1" si="259"/>
        <v>2</v>
      </c>
      <c r="AE366" s="48">
        <f t="shared" ca="1" si="259"/>
        <v>3</v>
      </c>
      <c r="AF366" s="48">
        <f t="shared" ca="1" si="259"/>
        <v>3</v>
      </c>
      <c r="AG366" s="48">
        <f t="shared" ca="1" si="259"/>
        <v>2</v>
      </c>
      <c r="AH366" s="48">
        <f t="shared" ca="1" si="259"/>
        <v>3</v>
      </c>
      <c r="AI366" s="48">
        <f t="shared" ca="1" si="259"/>
        <v>2</v>
      </c>
      <c r="AJ366" s="48">
        <f t="shared" ca="1" si="260"/>
        <v>3</v>
      </c>
      <c r="AK366" s="48">
        <f t="shared" ca="1" si="260"/>
        <v>2</v>
      </c>
      <c r="AL366" s="48">
        <f t="shared" ca="1" si="260"/>
        <v>3</v>
      </c>
      <c r="AM366" s="48">
        <f t="shared" ca="1" si="260"/>
        <v>2</v>
      </c>
      <c r="AN366" s="48">
        <f t="shared" ca="1" si="260"/>
        <v>2</v>
      </c>
      <c r="AO366" s="48">
        <f t="shared" ca="1" si="260"/>
        <v>2</v>
      </c>
      <c r="AP366" s="48">
        <f t="shared" ca="1" si="260"/>
        <v>2</v>
      </c>
      <c r="AQ366" s="48">
        <f t="shared" ca="1" si="260"/>
        <v>2</v>
      </c>
      <c r="AR366" s="48">
        <f t="shared" ca="1" si="260"/>
        <v>2</v>
      </c>
      <c r="AS366" s="48">
        <f t="shared" ca="1" si="260"/>
        <v>3</v>
      </c>
      <c r="AT366" s="48">
        <f t="shared" ca="1" si="261"/>
        <v>2</v>
      </c>
      <c r="AU366" s="48">
        <f t="shared" ca="1" si="261"/>
        <v>3</v>
      </c>
      <c r="AV366" s="48">
        <f t="shared" ca="1" si="261"/>
        <v>2</v>
      </c>
      <c r="AW366" s="48">
        <f t="shared" ca="1" si="261"/>
        <v>3</v>
      </c>
      <c r="AX366" s="48">
        <f t="shared" ca="1" si="261"/>
        <v>2</v>
      </c>
      <c r="AY366" s="48">
        <f t="shared" ca="1" si="261"/>
        <v>3</v>
      </c>
      <c r="AZ366" s="48">
        <f t="shared" ca="1" si="261"/>
        <v>3</v>
      </c>
      <c r="BA366" s="48">
        <f t="shared" ca="1" si="261"/>
        <v>3</v>
      </c>
      <c r="BB366" s="48">
        <f t="shared" ca="1" si="261"/>
        <v>2</v>
      </c>
      <c r="BC366" s="48">
        <f t="shared" ca="1" si="261"/>
        <v>2</v>
      </c>
      <c r="BD366" s="48">
        <f t="shared" ca="1" si="262"/>
        <v>2</v>
      </c>
      <c r="BE366" s="48">
        <f t="shared" ca="1" si="262"/>
        <v>2</v>
      </c>
      <c r="BF366" s="48">
        <f t="shared" ca="1" si="262"/>
        <v>2</v>
      </c>
      <c r="BG366" s="48">
        <f t="shared" ca="1" si="262"/>
        <v>3</v>
      </c>
      <c r="BH366" s="48">
        <f t="shared" ca="1" si="262"/>
        <v>2</v>
      </c>
      <c r="BI366" s="48">
        <f t="shared" ca="1" si="262"/>
        <v>3</v>
      </c>
      <c r="BJ366" s="48">
        <f t="shared" ca="1" si="262"/>
        <v>3</v>
      </c>
      <c r="BK366" s="48">
        <f t="shared" ca="1" si="262"/>
        <v>3</v>
      </c>
      <c r="BL366" s="48">
        <f t="shared" ca="1" si="262"/>
        <v>2</v>
      </c>
      <c r="BM366" s="48">
        <f t="shared" ca="1" si="262"/>
        <v>3</v>
      </c>
      <c r="BN366" s="48">
        <f t="shared" ca="1" si="262"/>
        <v>3</v>
      </c>
      <c r="BO366" s="48">
        <f t="shared" ca="1" si="262"/>
        <v>2</v>
      </c>
    </row>
    <row r="367" spans="1:67" x14ac:dyDescent="0.25">
      <c r="A367" s="48">
        <v>366</v>
      </c>
      <c r="B367" s="48">
        <f t="shared" ca="1" si="225"/>
        <v>16</v>
      </c>
      <c r="C367" s="48">
        <f ca="1">SUM($P367:S367)</f>
        <v>11</v>
      </c>
      <c r="D367" s="48">
        <f t="shared" ca="1" si="231"/>
        <v>21</v>
      </c>
      <c r="E367" s="48">
        <f t="shared" ca="1" si="232"/>
        <v>30</v>
      </c>
      <c r="F367" s="48">
        <f t="shared" ca="1" si="233"/>
        <v>41</v>
      </c>
      <c r="G367" s="48">
        <f t="shared" ca="1" si="234"/>
        <v>51</v>
      </c>
      <c r="H367" s="48">
        <f t="shared" ca="1" si="235"/>
        <v>61</v>
      </c>
      <c r="I367" s="48">
        <f t="shared" ca="1" si="236"/>
        <v>71</v>
      </c>
      <c r="J367" s="48">
        <f t="shared" ca="1" si="237"/>
        <v>82</v>
      </c>
      <c r="K367" s="48">
        <f t="shared" ca="1" si="238"/>
        <v>93</v>
      </c>
      <c r="L367" s="48">
        <f t="shared" ca="1" si="239"/>
        <v>103</v>
      </c>
      <c r="M367" s="48">
        <f t="shared" ca="1" si="240"/>
        <v>114</v>
      </c>
      <c r="N367" s="48">
        <f t="shared" ca="1" si="241"/>
        <v>123</v>
      </c>
      <c r="O367" s="48">
        <f t="shared" ca="1" si="242"/>
        <v>131</v>
      </c>
      <c r="P367" s="48">
        <f t="shared" ca="1" si="258"/>
        <v>3</v>
      </c>
      <c r="Q367" s="48">
        <f t="shared" ca="1" si="258"/>
        <v>2</v>
      </c>
      <c r="R367" s="48">
        <f t="shared" ca="1" si="258"/>
        <v>3</v>
      </c>
      <c r="S367" s="48">
        <f t="shared" ca="1" si="258"/>
        <v>3</v>
      </c>
      <c r="T367" s="48">
        <f t="shared" ca="1" si="258"/>
        <v>3</v>
      </c>
      <c r="U367" s="48">
        <f t="shared" ca="1" si="258"/>
        <v>2</v>
      </c>
      <c r="V367" s="48">
        <f t="shared" ca="1" si="258"/>
        <v>3</v>
      </c>
      <c r="W367" s="48">
        <f t="shared" ca="1" si="258"/>
        <v>2</v>
      </c>
      <c r="X367" s="48">
        <f t="shared" ca="1" si="258"/>
        <v>2</v>
      </c>
      <c r="Y367" s="48">
        <f t="shared" ca="1" si="258"/>
        <v>2</v>
      </c>
      <c r="Z367" s="48">
        <f t="shared" ca="1" si="259"/>
        <v>3</v>
      </c>
      <c r="AA367" s="48">
        <f t="shared" ca="1" si="259"/>
        <v>2</v>
      </c>
      <c r="AB367" s="48">
        <f t="shared" ca="1" si="259"/>
        <v>3</v>
      </c>
      <c r="AC367" s="48">
        <f t="shared" ca="1" si="259"/>
        <v>3</v>
      </c>
      <c r="AD367" s="48">
        <f t="shared" ca="1" si="259"/>
        <v>2</v>
      </c>
      <c r="AE367" s="48">
        <f t="shared" ca="1" si="259"/>
        <v>3</v>
      </c>
      <c r="AF367" s="48">
        <f t="shared" ca="1" si="259"/>
        <v>2</v>
      </c>
      <c r="AG367" s="48">
        <f t="shared" ca="1" si="259"/>
        <v>3</v>
      </c>
      <c r="AH367" s="48">
        <f t="shared" ca="1" si="259"/>
        <v>2</v>
      </c>
      <c r="AI367" s="48">
        <f t="shared" ca="1" si="259"/>
        <v>3</v>
      </c>
      <c r="AJ367" s="48">
        <f t="shared" ca="1" si="260"/>
        <v>3</v>
      </c>
      <c r="AK367" s="48">
        <f t="shared" ca="1" si="260"/>
        <v>3</v>
      </c>
      <c r="AL367" s="48">
        <f t="shared" ca="1" si="260"/>
        <v>2</v>
      </c>
      <c r="AM367" s="48">
        <f t="shared" ca="1" si="260"/>
        <v>2</v>
      </c>
      <c r="AN367" s="48">
        <f t="shared" ca="1" si="260"/>
        <v>3</v>
      </c>
      <c r="AO367" s="48">
        <f t="shared" ca="1" si="260"/>
        <v>2</v>
      </c>
      <c r="AP367" s="48">
        <f t="shared" ca="1" si="260"/>
        <v>3</v>
      </c>
      <c r="AQ367" s="48">
        <f t="shared" ca="1" si="260"/>
        <v>2</v>
      </c>
      <c r="AR367" s="48">
        <f t="shared" ca="1" si="260"/>
        <v>3</v>
      </c>
      <c r="AS367" s="48">
        <f t="shared" ca="1" si="260"/>
        <v>3</v>
      </c>
      <c r="AT367" s="48">
        <f t="shared" ca="1" si="261"/>
        <v>3</v>
      </c>
      <c r="AU367" s="48">
        <f t="shared" ca="1" si="261"/>
        <v>2</v>
      </c>
      <c r="AV367" s="48">
        <f t="shared" ca="1" si="261"/>
        <v>2</v>
      </c>
      <c r="AW367" s="48">
        <f t="shared" ca="1" si="261"/>
        <v>3</v>
      </c>
      <c r="AX367" s="48">
        <f t="shared" ca="1" si="261"/>
        <v>3</v>
      </c>
      <c r="AY367" s="48">
        <f t="shared" ca="1" si="261"/>
        <v>3</v>
      </c>
      <c r="AZ367" s="48">
        <f t="shared" ca="1" si="261"/>
        <v>2</v>
      </c>
      <c r="BA367" s="48">
        <f t="shared" ca="1" si="261"/>
        <v>3</v>
      </c>
      <c r="BB367" s="48">
        <f t="shared" ca="1" si="261"/>
        <v>2</v>
      </c>
      <c r="BC367" s="48">
        <f t="shared" ca="1" si="261"/>
        <v>3</v>
      </c>
      <c r="BD367" s="48">
        <f t="shared" ca="1" si="262"/>
        <v>2</v>
      </c>
      <c r="BE367" s="48">
        <f t="shared" ca="1" si="262"/>
        <v>3</v>
      </c>
      <c r="BF367" s="48">
        <f t="shared" ca="1" si="262"/>
        <v>3</v>
      </c>
      <c r="BG367" s="48">
        <f t="shared" ca="1" si="262"/>
        <v>3</v>
      </c>
      <c r="BH367" s="48">
        <f t="shared" ca="1" si="262"/>
        <v>2</v>
      </c>
      <c r="BI367" s="48">
        <f t="shared" ca="1" si="262"/>
        <v>2</v>
      </c>
      <c r="BJ367" s="48">
        <f t="shared" ca="1" si="262"/>
        <v>2</v>
      </c>
      <c r="BK367" s="48">
        <f t="shared" ca="1" si="262"/>
        <v>3</v>
      </c>
      <c r="BL367" s="48">
        <f t="shared" ca="1" si="262"/>
        <v>2</v>
      </c>
      <c r="BM367" s="48">
        <f t="shared" ca="1" si="262"/>
        <v>2</v>
      </c>
      <c r="BN367" s="48">
        <f t="shared" ca="1" si="262"/>
        <v>2</v>
      </c>
      <c r="BO367" s="48">
        <f t="shared" ca="1" si="262"/>
        <v>2</v>
      </c>
    </row>
    <row r="368" spans="1:67" x14ac:dyDescent="0.25">
      <c r="A368" s="48">
        <v>367</v>
      </c>
      <c r="B368" s="48">
        <f t="shared" ca="1" si="225"/>
        <v>14</v>
      </c>
      <c r="C368" s="48">
        <f ca="1">SUM($P368:S368)</f>
        <v>9</v>
      </c>
      <c r="D368" s="48">
        <f t="shared" ca="1" si="231"/>
        <v>20</v>
      </c>
      <c r="E368" s="48">
        <f t="shared" ca="1" si="232"/>
        <v>32</v>
      </c>
      <c r="F368" s="48">
        <f t="shared" ca="1" si="233"/>
        <v>42</v>
      </c>
      <c r="G368" s="48">
        <f t="shared" ca="1" si="234"/>
        <v>51</v>
      </c>
      <c r="H368" s="48">
        <f t="shared" ca="1" si="235"/>
        <v>61</v>
      </c>
      <c r="I368" s="48">
        <f t="shared" ca="1" si="236"/>
        <v>71</v>
      </c>
      <c r="J368" s="48">
        <f t="shared" ca="1" si="237"/>
        <v>79</v>
      </c>
      <c r="K368" s="48">
        <f t="shared" ca="1" si="238"/>
        <v>89</v>
      </c>
      <c r="L368" s="48">
        <f t="shared" ca="1" si="239"/>
        <v>100</v>
      </c>
      <c r="M368" s="48">
        <f t="shared" ca="1" si="240"/>
        <v>111</v>
      </c>
      <c r="N368" s="48">
        <f t="shared" ca="1" si="241"/>
        <v>123</v>
      </c>
      <c r="O368" s="48">
        <f t="shared" ca="1" si="242"/>
        <v>134</v>
      </c>
      <c r="P368" s="48">
        <f t="shared" ca="1" si="258"/>
        <v>2</v>
      </c>
      <c r="Q368" s="48">
        <f t="shared" ca="1" si="258"/>
        <v>2</v>
      </c>
      <c r="R368" s="48">
        <f t="shared" ca="1" si="258"/>
        <v>3</v>
      </c>
      <c r="S368" s="48">
        <f t="shared" ca="1" si="258"/>
        <v>2</v>
      </c>
      <c r="T368" s="48">
        <f t="shared" ca="1" si="258"/>
        <v>3</v>
      </c>
      <c r="U368" s="48">
        <f t="shared" ca="1" si="258"/>
        <v>2</v>
      </c>
      <c r="V368" s="48">
        <f t="shared" ca="1" si="258"/>
        <v>3</v>
      </c>
      <c r="W368" s="48">
        <f t="shared" ca="1" si="258"/>
        <v>3</v>
      </c>
      <c r="X368" s="48">
        <f t="shared" ca="1" si="258"/>
        <v>3</v>
      </c>
      <c r="Y368" s="48">
        <f t="shared" ca="1" si="258"/>
        <v>3</v>
      </c>
      <c r="Z368" s="48">
        <f t="shared" ca="1" si="259"/>
        <v>3</v>
      </c>
      <c r="AA368" s="48">
        <f t="shared" ca="1" si="259"/>
        <v>3</v>
      </c>
      <c r="AB368" s="48">
        <f t="shared" ca="1" si="259"/>
        <v>2</v>
      </c>
      <c r="AC368" s="48">
        <f t="shared" ca="1" si="259"/>
        <v>3</v>
      </c>
      <c r="AD368" s="48">
        <f t="shared" ca="1" si="259"/>
        <v>3</v>
      </c>
      <c r="AE368" s="48">
        <f t="shared" ca="1" si="259"/>
        <v>2</v>
      </c>
      <c r="AF368" s="48">
        <f t="shared" ca="1" si="259"/>
        <v>2</v>
      </c>
      <c r="AG368" s="48">
        <f t="shared" ca="1" si="259"/>
        <v>2</v>
      </c>
      <c r="AH368" s="48">
        <f t="shared" ca="1" si="259"/>
        <v>2</v>
      </c>
      <c r="AI368" s="48">
        <f t="shared" ca="1" si="259"/>
        <v>3</v>
      </c>
      <c r="AJ368" s="48">
        <f t="shared" ca="1" si="260"/>
        <v>2</v>
      </c>
      <c r="AK368" s="48">
        <f t="shared" ca="1" si="260"/>
        <v>3</v>
      </c>
      <c r="AL368" s="48">
        <f t="shared" ca="1" si="260"/>
        <v>2</v>
      </c>
      <c r="AM368" s="48">
        <f t="shared" ca="1" si="260"/>
        <v>3</v>
      </c>
      <c r="AN368" s="48">
        <f t="shared" ca="1" si="260"/>
        <v>3</v>
      </c>
      <c r="AO368" s="48">
        <f t="shared" ca="1" si="260"/>
        <v>3</v>
      </c>
      <c r="AP368" s="48">
        <f t="shared" ca="1" si="260"/>
        <v>2</v>
      </c>
      <c r="AQ368" s="48">
        <f t="shared" ca="1" si="260"/>
        <v>2</v>
      </c>
      <c r="AR368" s="48">
        <f t="shared" ca="1" si="260"/>
        <v>2</v>
      </c>
      <c r="AS368" s="48">
        <f t="shared" ca="1" si="260"/>
        <v>2</v>
      </c>
      <c r="AT368" s="48">
        <f t="shared" ca="1" si="261"/>
        <v>2</v>
      </c>
      <c r="AU368" s="48">
        <f t="shared" ca="1" si="261"/>
        <v>2</v>
      </c>
      <c r="AV368" s="48">
        <f t="shared" ca="1" si="261"/>
        <v>2</v>
      </c>
      <c r="AW368" s="48">
        <f t="shared" ca="1" si="261"/>
        <v>3</v>
      </c>
      <c r="AX368" s="48">
        <f t="shared" ca="1" si="261"/>
        <v>3</v>
      </c>
      <c r="AY368" s="48">
        <f t="shared" ca="1" si="261"/>
        <v>2</v>
      </c>
      <c r="AZ368" s="48">
        <f t="shared" ca="1" si="261"/>
        <v>3</v>
      </c>
      <c r="BA368" s="48">
        <f t="shared" ca="1" si="261"/>
        <v>2</v>
      </c>
      <c r="BB368" s="48">
        <f t="shared" ca="1" si="261"/>
        <v>3</v>
      </c>
      <c r="BC368" s="48">
        <f t="shared" ca="1" si="261"/>
        <v>3</v>
      </c>
      <c r="BD368" s="48">
        <f t="shared" ca="1" si="262"/>
        <v>3</v>
      </c>
      <c r="BE368" s="48">
        <f t="shared" ca="1" si="262"/>
        <v>2</v>
      </c>
      <c r="BF368" s="48">
        <f t="shared" ca="1" si="262"/>
        <v>3</v>
      </c>
      <c r="BG368" s="48">
        <f t="shared" ca="1" si="262"/>
        <v>3</v>
      </c>
      <c r="BH368" s="48">
        <f t="shared" ca="1" si="262"/>
        <v>3</v>
      </c>
      <c r="BI368" s="48">
        <f t="shared" ca="1" si="262"/>
        <v>3</v>
      </c>
      <c r="BJ368" s="48">
        <f t="shared" ca="1" si="262"/>
        <v>3</v>
      </c>
      <c r="BK368" s="48">
        <f t="shared" ca="1" si="262"/>
        <v>3</v>
      </c>
      <c r="BL368" s="48">
        <f t="shared" ca="1" si="262"/>
        <v>2</v>
      </c>
      <c r="BM368" s="48">
        <f t="shared" ca="1" si="262"/>
        <v>3</v>
      </c>
      <c r="BN368" s="48">
        <f t="shared" ca="1" si="262"/>
        <v>3</v>
      </c>
      <c r="BO368" s="48">
        <f t="shared" ca="1" si="262"/>
        <v>3</v>
      </c>
    </row>
    <row r="369" spans="1:67" x14ac:dyDescent="0.25">
      <c r="A369" s="48">
        <v>368</v>
      </c>
      <c r="B369" s="48">
        <f t="shared" ca="1" si="225"/>
        <v>16</v>
      </c>
      <c r="C369" s="48">
        <f ca="1">SUM($P369:S369)</f>
        <v>11</v>
      </c>
      <c r="D369" s="48">
        <f t="shared" ca="1" si="231"/>
        <v>21</v>
      </c>
      <c r="E369" s="48">
        <f t="shared" ca="1" si="232"/>
        <v>31</v>
      </c>
      <c r="F369" s="48">
        <f t="shared" ca="1" si="233"/>
        <v>42</v>
      </c>
      <c r="G369" s="48">
        <f t="shared" ca="1" si="234"/>
        <v>53</v>
      </c>
      <c r="H369" s="48">
        <f t="shared" ca="1" si="235"/>
        <v>62</v>
      </c>
      <c r="I369" s="48">
        <f t="shared" ca="1" si="236"/>
        <v>72</v>
      </c>
      <c r="J369" s="48">
        <f t="shared" ca="1" si="237"/>
        <v>83</v>
      </c>
      <c r="K369" s="48">
        <f t="shared" ca="1" si="238"/>
        <v>93</v>
      </c>
      <c r="L369" s="48">
        <f t="shared" ca="1" si="239"/>
        <v>102</v>
      </c>
      <c r="M369" s="48">
        <f t="shared" ca="1" si="240"/>
        <v>111</v>
      </c>
      <c r="N369" s="48">
        <f t="shared" ca="1" si="241"/>
        <v>121</v>
      </c>
      <c r="O369" s="48">
        <f t="shared" ca="1" si="242"/>
        <v>131</v>
      </c>
      <c r="P369" s="48">
        <f t="shared" ca="1" si="258"/>
        <v>3</v>
      </c>
      <c r="Q369" s="48">
        <f t="shared" ca="1" si="258"/>
        <v>3</v>
      </c>
      <c r="R369" s="48">
        <f t="shared" ca="1" si="258"/>
        <v>2</v>
      </c>
      <c r="S369" s="48">
        <f t="shared" ca="1" si="258"/>
        <v>3</v>
      </c>
      <c r="T369" s="48">
        <f t="shared" ca="1" si="258"/>
        <v>3</v>
      </c>
      <c r="U369" s="48">
        <f t="shared" ca="1" si="258"/>
        <v>2</v>
      </c>
      <c r="V369" s="48">
        <f t="shared" ca="1" si="258"/>
        <v>2</v>
      </c>
      <c r="W369" s="48">
        <f t="shared" ca="1" si="258"/>
        <v>3</v>
      </c>
      <c r="X369" s="48">
        <f t="shared" ca="1" si="258"/>
        <v>3</v>
      </c>
      <c r="Y369" s="48">
        <f t="shared" ca="1" si="258"/>
        <v>2</v>
      </c>
      <c r="Z369" s="48">
        <f t="shared" ca="1" si="259"/>
        <v>3</v>
      </c>
      <c r="AA369" s="48">
        <f t="shared" ca="1" si="259"/>
        <v>2</v>
      </c>
      <c r="AB369" s="48">
        <f t="shared" ca="1" si="259"/>
        <v>3</v>
      </c>
      <c r="AC369" s="48">
        <f t="shared" ca="1" si="259"/>
        <v>3</v>
      </c>
      <c r="AD369" s="48">
        <f t="shared" ca="1" si="259"/>
        <v>3</v>
      </c>
      <c r="AE369" s="48">
        <f t="shared" ca="1" si="259"/>
        <v>2</v>
      </c>
      <c r="AF369" s="48">
        <f t="shared" ca="1" si="259"/>
        <v>3</v>
      </c>
      <c r="AG369" s="48">
        <f t="shared" ca="1" si="259"/>
        <v>2</v>
      </c>
      <c r="AH369" s="48">
        <f t="shared" ca="1" si="259"/>
        <v>3</v>
      </c>
      <c r="AI369" s="48">
        <f t="shared" ca="1" si="259"/>
        <v>3</v>
      </c>
      <c r="AJ369" s="48">
        <f t="shared" ca="1" si="260"/>
        <v>2</v>
      </c>
      <c r="AK369" s="48">
        <f t="shared" ca="1" si="260"/>
        <v>2</v>
      </c>
      <c r="AL369" s="48">
        <f t="shared" ca="1" si="260"/>
        <v>2</v>
      </c>
      <c r="AM369" s="48">
        <f t="shared" ca="1" si="260"/>
        <v>3</v>
      </c>
      <c r="AN369" s="48">
        <f t="shared" ca="1" si="260"/>
        <v>2</v>
      </c>
      <c r="AO369" s="48">
        <f t="shared" ca="1" si="260"/>
        <v>3</v>
      </c>
      <c r="AP369" s="48">
        <f t="shared" ca="1" si="260"/>
        <v>3</v>
      </c>
      <c r="AQ369" s="48">
        <f t="shared" ca="1" si="260"/>
        <v>2</v>
      </c>
      <c r="AR369" s="48">
        <f t="shared" ca="1" si="260"/>
        <v>3</v>
      </c>
      <c r="AS369" s="48">
        <f t="shared" ca="1" si="260"/>
        <v>3</v>
      </c>
      <c r="AT369" s="48">
        <f t="shared" ca="1" si="261"/>
        <v>3</v>
      </c>
      <c r="AU369" s="48">
        <f t="shared" ca="1" si="261"/>
        <v>2</v>
      </c>
      <c r="AV369" s="48">
        <f t="shared" ca="1" si="261"/>
        <v>3</v>
      </c>
      <c r="AW369" s="48">
        <f t="shared" ca="1" si="261"/>
        <v>3</v>
      </c>
      <c r="AX369" s="48">
        <f t="shared" ca="1" si="261"/>
        <v>2</v>
      </c>
      <c r="AY369" s="48">
        <f t="shared" ca="1" si="261"/>
        <v>2</v>
      </c>
      <c r="AZ369" s="48">
        <f t="shared" ca="1" si="261"/>
        <v>3</v>
      </c>
      <c r="BA369" s="48">
        <f t="shared" ca="1" si="261"/>
        <v>2</v>
      </c>
      <c r="BB369" s="48">
        <f t="shared" ca="1" si="261"/>
        <v>2</v>
      </c>
      <c r="BC369" s="48">
        <f t="shared" ca="1" si="261"/>
        <v>2</v>
      </c>
      <c r="BD369" s="48">
        <f t="shared" ca="1" si="262"/>
        <v>2</v>
      </c>
      <c r="BE369" s="48">
        <f t="shared" ca="1" si="262"/>
        <v>2</v>
      </c>
      <c r="BF369" s="48">
        <f t="shared" ca="1" si="262"/>
        <v>2</v>
      </c>
      <c r="BG369" s="48">
        <f t="shared" ca="1" si="262"/>
        <v>3</v>
      </c>
      <c r="BH369" s="48">
        <f t="shared" ca="1" si="262"/>
        <v>3</v>
      </c>
      <c r="BI369" s="48">
        <f t="shared" ca="1" si="262"/>
        <v>2</v>
      </c>
      <c r="BJ369" s="48">
        <f t="shared" ca="1" si="262"/>
        <v>3</v>
      </c>
      <c r="BK369" s="48">
        <f t="shared" ca="1" si="262"/>
        <v>2</v>
      </c>
      <c r="BL369" s="48">
        <f t="shared" ca="1" si="262"/>
        <v>3</v>
      </c>
      <c r="BM369" s="48">
        <f t="shared" ca="1" si="262"/>
        <v>2</v>
      </c>
      <c r="BN369" s="48">
        <f t="shared" ca="1" si="262"/>
        <v>2</v>
      </c>
      <c r="BO369" s="48">
        <f t="shared" ca="1" si="262"/>
        <v>3</v>
      </c>
    </row>
    <row r="370" spans="1:67" x14ac:dyDescent="0.25">
      <c r="A370" s="48">
        <v>369</v>
      </c>
      <c r="B370" s="48">
        <f t="shared" ca="1" si="225"/>
        <v>15</v>
      </c>
      <c r="C370" s="48">
        <f ca="1">SUM($P370:S370)</f>
        <v>9</v>
      </c>
      <c r="D370" s="48">
        <f t="shared" ca="1" si="231"/>
        <v>21</v>
      </c>
      <c r="E370" s="48">
        <f t="shared" ca="1" si="232"/>
        <v>31</v>
      </c>
      <c r="F370" s="48">
        <f t="shared" ca="1" si="233"/>
        <v>39</v>
      </c>
      <c r="G370" s="48">
        <f t="shared" ca="1" si="234"/>
        <v>48</v>
      </c>
      <c r="H370" s="48">
        <f t="shared" ca="1" si="235"/>
        <v>60</v>
      </c>
      <c r="I370" s="48">
        <f t="shared" ca="1" si="236"/>
        <v>70</v>
      </c>
      <c r="J370" s="48">
        <f t="shared" ca="1" si="237"/>
        <v>81</v>
      </c>
      <c r="K370" s="48">
        <f t="shared" ca="1" si="238"/>
        <v>92</v>
      </c>
      <c r="L370" s="48">
        <f t="shared" ca="1" si="239"/>
        <v>102</v>
      </c>
      <c r="M370" s="48">
        <f t="shared" ca="1" si="240"/>
        <v>112</v>
      </c>
      <c r="N370" s="48">
        <f t="shared" ca="1" si="241"/>
        <v>121</v>
      </c>
      <c r="O370" s="48">
        <f t="shared" ca="1" si="242"/>
        <v>131</v>
      </c>
      <c r="P370" s="48">
        <f t="shared" ca="1" si="258"/>
        <v>3</v>
      </c>
      <c r="Q370" s="48">
        <f t="shared" ca="1" si="258"/>
        <v>2</v>
      </c>
      <c r="R370" s="48">
        <f t="shared" ca="1" si="258"/>
        <v>2</v>
      </c>
      <c r="S370" s="48">
        <f t="shared" ca="1" si="258"/>
        <v>2</v>
      </c>
      <c r="T370" s="48">
        <f t="shared" ca="1" si="258"/>
        <v>3</v>
      </c>
      <c r="U370" s="48">
        <f t="shared" ca="1" si="258"/>
        <v>3</v>
      </c>
      <c r="V370" s="48">
        <f t="shared" ca="1" si="258"/>
        <v>3</v>
      </c>
      <c r="W370" s="48">
        <f t="shared" ca="1" si="258"/>
        <v>3</v>
      </c>
      <c r="X370" s="48">
        <f t="shared" ca="1" si="258"/>
        <v>3</v>
      </c>
      <c r="Y370" s="48">
        <f t="shared" ca="1" si="258"/>
        <v>3</v>
      </c>
      <c r="Z370" s="48">
        <f t="shared" ca="1" si="259"/>
        <v>2</v>
      </c>
      <c r="AA370" s="48">
        <f t="shared" ca="1" si="259"/>
        <v>2</v>
      </c>
      <c r="AB370" s="48">
        <f t="shared" ca="1" si="259"/>
        <v>2</v>
      </c>
      <c r="AC370" s="48">
        <f t="shared" ca="1" si="259"/>
        <v>2</v>
      </c>
      <c r="AD370" s="48">
        <f t="shared" ca="1" si="259"/>
        <v>2</v>
      </c>
      <c r="AE370" s="48">
        <f t="shared" ca="1" si="259"/>
        <v>2</v>
      </c>
      <c r="AF370" s="48">
        <f t="shared" ca="1" si="259"/>
        <v>3</v>
      </c>
      <c r="AG370" s="48">
        <f t="shared" ca="1" si="259"/>
        <v>2</v>
      </c>
      <c r="AH370" s="48">
        <f t="shared" ca="1" si="259"/>
        <v>2</v>
      </c>
      <c r="AI370" s="48">
        <f t="shared" ca="1" si="259"/>
        <v>2</v>
      </c>
      <c r="AJ370" s="48">
        <f t="shared" ca="1" si="260"/>
        <v>3</v>
      </c>
      <c r="AK370" s="48">
        <f t="shared" ca="1" si="260"/>
        <v>3</v>
      </c>
      <c r="AL370" s="48">
        <f t="shared" ca="1" si="260"/>
        <v>3</v>
      </c>
      <c r="AM370" s="48">
        <f t="shared" ca="1" si="260"/>
        <v>3</v>
      </c>
      <c r="AN370" s="48">
        <f t="shared" ca="1" si="260"/>
        <v>3</v>
      </c>
      <c r="AO370" s="48">
        <f t="shared" ca="1" si="260"/>
        <v>2</v>
      </c>
      <c r="AP370" s="48">
        <f t="shared" ca="1" si="260"/>
        <v>3</v>
      </c>
      <c r="AQ370" s="48">
        <f t="shared" ca="1" si="260"/>
        <v>2</v>
      </c>
      <c r="AR370" s="48">
        <f t="shared" ca="1" si="260"/>
        <v>3</v>
      </c>
      <c r="AS370" s="48">
        <f t="shared" ca="1" si="260"/>
        <v>2</v>
      </c>
      <c r="AT370" s="48">
        <f t="shared" ca="1" si="261"/>
        <v>3</v>
      </c>
      <c r="AU370" s="48">
        <f t="shared" ca="1" si="261"/>
        <v>3</v>
      </c>
      <c r="AV370" s="48">
        <f t="shared" ca="1" si="261"/>
        <v>3</v>
      </c>
      <c r="AW370" s="48">
        <f t="shared" ca="1" si="261"/>
        <v>3</v>
      </c>
      <c r="AX370" s="48">
        <f t="shared" ca="1" si="261"/>
        <v>2</v>
      </c>
      <c r="AY370" s="48">
        <f t="shared" ca="1" si="261"/>
        <v>3</v>
      </c>
      <c r="AZ370" s="48">
        <f t="shared" ca="1" si="261"/>
        <v>2</v>
      </c>
      <c r="BA370" s="48">
        <f t="shared" ca="1" si="261"/>
        <v>3</v>
      </c>
      <c r="BB370" s="48">
        <f t="shared" ca="1" si="261"/>
        <v>3</v>
      </c>
      <c r="BC370" s="48">
        <f t="shared" ca="1" si="261"/>
        <v>2</v>
      </c>
      <c r="BD370" s="48">
        <f t="shared" ca="1" si="262"/>
        <v>2</v>
      </c>
      <c r="BE370" s="48">
        <f t="shared" ca="1" si="262"/>
        <v>3</v>
      </c>
      <c r="BF370" s="48">
        <f t="shared" ca="1" si="262"/>
        <v>2</v>
      </c>
      <c r="BG370" s="48">
        <f t="shared" ca="1" si="262"/>
        <v>3</v>
      </c>
      <c r="BH370" s="48">
        <f t="shared" ca="1" si="262"/>
        <v>2</v>
      </c>
      <c r="BI370" s="48">
        <f t="shared" ca="1" si="262"/>
        <v>2</v>
      </c>
      <c r="BJ370" s="48">
        <f t="shared" ca="1" si="262"/>
        <v>2</v>
      </c>
      <c r="BK370" s="48">
        <f t="shared" ca="1" si="262"/>
        <v>3</v>
      </c>
      <c r="BL370" s="48">
        <f t="shared" ca="1" si="262"/>
        <v>3</v>
      </c>
      <c r="BM370" s="48">
        <f t="shared" ca="1" si="262"/>
        <v>2</v>
      </c>
      <c r="BN370" s="48">
        <f t="shared" ca="1" si="262"/>
        <v>3</v>
      </c>
      <c r="BO370" s="48">
        <f t="shared" ca="1" si="262"/>
        <v>2</v>
      </c>
    </row>
    <row r="371" spans="1:67" x14ac:dyDescent="0.25">
      <c r="A371" s="48">
        <v>370</v>
      </c>
      <c r="B371" s="48">
        <f t="shared" ca="1" si="225"/>
        <v>14</v>
      </c>
      <c r="C371" s="48">
        <f ca="1">SUM($P371:S371)</f>
        <v>9</v>
      </c>
      <c r="D371" s="48">
        <f t="shared" ca="1" si="231"/>
        <v>18</v>
      </c>
      <c r="E371" s="48">
        <f t="shared" ca="1" si="232"/>
        <v>29</v>
      </c>
      <c r="F371" s="48">
        <f t="shared" ca="1" si="233"/>
        <v>40</v>
      </c>
      <c r="G371" s="48">
        <f t="shared" ca="1" si="234"/>
        <v>50</v>
      </c>
      <c r="H371" s="48">
        <f t="shared" ca="1" si="235"/>
        <v>60</v>
      </c>
      <c r="I371" s="48">
        <f t="shared" ca="1" si="236"/>
        <v>70</v>
      </c>
      <c r="J371" s="48">
        <f t="shared" ca="1" si="237"/>
        <v>81</v>
      </c>
      <c r="K371" s="48">
        <f t="shared" ca="1" si="238"/>
        <v>90</v>
      </c>
      <c r="L371" s="48">
        <f t="shared" ca="1" si="239"/>
        <v>99</v>
      </c>
      <c r="M371" s="48">
        <f t="shared" ca="1" si="240"/>
        <v>111</v>
      </c>
      <c r="N371" s="48">
        <f t="shared" ca="1" si="241"/>
        <v>121</v>
      </c>
      <c r="O371" s="48">
        <f t="shared" ca="1" si="242"/>
        <v>131</v>
      </c>
      <c r="P371" s="48">
        <f t="shared" ca="1" si="258"/>
        <v>2</v>
      </c>
      <c r="Q371" s="48">
        <f t="shared" ca="1" si="258"/>
        <v>2</v>
      </c>
      <c r="R371" s="48">
        <f t="shared" ca="1" si="258"/>
        <v>2</v>
      </c>
      <c r="S371" s="48">
        <f t="shared" ca="1" si="258"/>
        <v>3</v>
      </c>
      <c r="T371" s="48">
        <f t="shared" ca="1" si="258"/>
        <v>2</v>
      </c>
      <c r="U371" s="48">
        <f t="shared" ca="1" si="258"/>
        <v>3</v>
      </c>
      <c r="V371" s="48">
        <f t="shared" ca="1" si="258"/>
        <v>2</v>
      </c>
      <c r="W371" s="48">
        <f t="shared" ca="1" si="258"/>
        <v>2</v>
      </c>
      <c r="X371" s="48">
        <f t="shared" ca="1" si="258"/>
        <v>3</v>
      </c>
      <c r="Y371" s="48">
        <f t="shared" ca="1" si="258"/>
        <v>3</v>
      </c>
      <c r="Z371" s="48">
        <f t="shared" ca="1" si="259"/>
        <v>2</v>
      </c>
      <c r="AA371" s="48">
        <f t="shared" ca="1" si="259"/>
        <v>3</v>
      </c>
      <c r="AB371" s="48">
        <f t="shared" ca="1" si="259"/>
        <v>3</v>
      </c>
      <c r="AC371" s="48">
        <f t="shared" ca="1" si="259"/>
        <v>3</v>
      </c>
      <c r="AD371" s="48">
        <f t="shared" ca="1" si="259"/>
        <v>2</v>
      </c>
      <c r="AE371" s="48">
        <f t="shared" ca="1" si="259"/>
        <v>3</v>
      </c>
      <c r="AF371" s="48">
        <f t="shared" ca="1" si="259"/>
        <v>3</v>
      </c>
      <c r="AG371" s="48">
        <f t="shared" ca="1" si="259"/>
        <v>3</v>
      </c>
      <c r="AH371" s="48">
        <f t="shared" ca="1" si="259"/>
        <v>2</v>
      </c>
      <c r="AI371" s="48">
        <f t="shared" ca="1" si="259"/>
        <v>2</v>
      </c>
      <c r="AJ371" s="48">
        <f t="shared" ca="1" si="260"/>
        <v>3</v>
      </c>
      <c r="AK371" s="48">
        <f t="shared" ca="1" si="260"/>
        <v>2</v>
      </c>
      <c r="AL371" s="48">
        <f t="shared" ca="1" si="260"/>
        <v>2</v>
      </c>
      <c r="AM371" s="48">
        <f t="shared" ca="1" si="260"/>
        <v>3</v>
      </c>
      <c r="AN371" s="48">
        <f t="shared" ca="1" si="260"/>
        <v>2</v>
      </c>
      <c r="AO371" s="48">
        <f t="shared" ca="1" si="260"/>
        <v>3</v>
      </c>
      <c r="AP371" s="48">
        <f t="shared" ca="1" si="260"/>
        <v>2</v>
      </c>
      <c r="AQ371" s="48">
        <f t="shared" ca="1" si="260"/>
        <v>3</v>
      </c>
      <c r="AR371" s="48">
        <f t="shared" ca="1" si="260"/>
        <v>3</v>
      </c>
      <c r="AS371" s="48">
        <f t="shared" ca="1" si="260"/>
        <v>3</v>
      </c>
      <c r="AT371" s="48">
        <f t="shared" ca="1" si="261"/>
        <v>2</v>
      </c>
      <c r="AU371" s="48">
        <f t="shared" ca="1" si="261"/>
        <v>3</v>
      </c>
      <c r="AV371" s="48">
        <f t="shared" ca="1" si="261"/>
        <v>2</v>
      </c>
      <c r="AW371" s="48">
        <f t="shared" ca="1" si="261"/>
        <v>3</v>
      </c>
      <c r="AX371" s="48">
        <f t="shared" ca="1" si="261"/>
        <v>2</v>
      </c>
      <c r="AY371" s="48">
        <f t="shared" ca="1" si="261"/>
        <v>2</v>
      </c>
      <c r="AZ371" s="48">
        <f t="shared" ca="1" si="261"/>
        <v>2</v>
      </c>
      <c r="BA371" s="48">
        <f t="shared" ca="1" si="261"/>
        <v>3</v>
      </c>
      <c r="BB371" s="48">
        <f t="shared" ca="1" si="261"/>
        <v>2</v>
      </c>
      <c r="BC371" s="48">
        <f t="shared" ca="1" si="261"/>
        <v>2</v>
      </c>
      <c r="BD371" s="48">
        <f t="shared" ca="1" si="262"/>
        <v>3</v>
      </c>
      <c r="BE371" s="48">
        <f t="shared" ca="1" si="262"/>
        <v>3</v>
      </c>
      <c r="BF371" s="48">
        <f t="shared" ca="1" si="262"/>
        <v>3</v>
      </c>
      <c r="BG371" s="48">
        <f t="shared" ca="1" si="262"/>
        <v>3</v>
      </c>
      <c r="BH371" s="48">
        <f t="shared" ca="1" si="262"/>
        <v>2</v>
      </c>
      <c r="BI371" s="48">
        <f t="shared" ca="1" si="262"/>
        <v>3</v>
      </c>
      <c r="BJ371" s="48">
        <f t="shared" ca="1" si="262"/>
        <v>3</v>
      </c>
      <c r="BK371" s="48">
        <f t="shared" ca="1" si="262"/>
        <v>2</v>
      </c>
      <c r="BL371" s="48">
        <f t="shared" ca="1" si="262"/>
        <v>2</v>
      </c>
      <c r="BM371" s="48">
        <f t="shared" ca="1" si="262"/>
        <v>2</v>
      </c>
      <c r="BN371" s="48">
        <f t="shared" ca="1" si="262"/>
        <v>3</v>
      </c>
      <c r="BO371" s="48">
        <f t="shared" ca="1" si="262"/>
        <v>3</v>
      </c>
    </row>
    <row r="372" spans="1:67" x14ac:dyDescent="0.25">
      <c r="A372" s="48">
        <v>371</v>
      </c>
      <c r="B372" s="48">
        <f t="shared" ca="1" si="225"/>
        <v>16</v>
      </c>
      <c r="C372" s="48">
        <f ca="1">SUM($P372:S372)</f>
        <v>10</v>
      </c>
      <c r="D372" s="48">
        <f t="shared" ca="1" si="231"/>
        <v>21</v>
      </c>
      <c r="E372" s="48">
        <f t="shared" ca="1" si="232"/>
        <v>32</v>
      </c>
      <c r="F372" s="48">
        <f t="shared" ca="1" si="233"/>
        <v>41</v>
      </c>
      <c r="G372" s="48">
        <f t="shared" ca="1" si="234"/>
        <v>52</v>
      </c>
      <c r="H372" s="48">
        <f t="shared" ca="1" si="235"/>
        <v>63</v>
      </c>
      <c r="I372" s="48">
        <f t="shared" ca="1" si="236"/>
        <v>73</v>
      </c>
      <c r="J372" s="48">
        <f t="shared" ca="1" si="237"/>
        <v>84</v>
      </c>
      <c r="K372" s="48">
        <f t="shared" ca="1" si="238"/>
        <v>95</v>
      </c>
      <c r="L372" s="48">
        <f t="shared" ca="1" si="239"/>
        <v>105</v>
      </c>
      <c r="M372" s="48">
        <f t="shared" ca="1" si="240"/>
        <v>116</v>
      </c>
      <c r="N372" s="48">
        <f t="shared" ca="1" si="241"/>
        <v>125</v>
      </c>
      <c r="O372" s="48">
        <f t="shared" ca="1" si="242"/>
        <v>135</v>
      </c>
      <c r="P372" s="48">
        <f t="shared" ref="P372:Y381" ca="1" si="263">MAX(1,IF(SamplesOrEstimateFlag = "Data", INDEX(Samples,RANDBETWEEN(1, TotalCount), 0), RANDBETWEEN(ThroughputLowEstimate,ThroughputHighEstimate)) / RANDBETWEEN(StorySplitRateLowEstimate,StorySplitRateHighEstimate))</f>
        <v>2</v>
      </c>
      <c r="Q372" s="48">
        <f t="shared" ca="1" si="263"/>
        <v>3</v>
      </c>
      <c r="R372" s="48">
        <f t="shared" ca="1" si="263"/>
        <v>2</v>
      </c>
      <c r="S372" s="48">
        <f t="shared" ca="1" si="263"/>
        <v>3</v>
      </c>
      <c r="T372" s="48">
        <f t="shared" ca="1" si="263"/>
        <v>3</v>
      </c>
      <c r="U372" s="48">
        <f t="shared" ca="1" si="263"/>
        <v>3</v>
      </c>
      <c r="V372" s="48">
        <f t="shared" ca="1" si="263"/>
        <v>2</v>
      </c>
      <c r="W372" s="48">
        <f t="shared" ca="1" si="263"/>
        <v>3</v>
      </c>
      <c r="X372" s="48">
        <f t="shared" ca="1" si="263"/>
        <v>3</v>
      </c>
      <c r="Y372" s="48">
        <f t="shared" ca="1" si="263"/>
        <v>3</v>
      </c>
      <c r="Z372" s="48">
        <f t="shared" ref="Z372:AI381" ca="1" si="264">MAX(1,IF(SamplesOrEstimateFlag = "Data", INDEX(Samples,RANDBETWEEN(1, TotalCount), 0), RANDBETWEEN(ThroughputLowEstimate,ThroughputHighEstimate)) / RANDBETWEEN(StorySplitRateLowEstimate,StorySplitRateHighEstimate))</f>
        <v>2</v>
      </c>
      <c r="AA372" s="48">
        <f t="shared" ca="1" si="264"/>
        <v>3</v>
      </c>
      <c r="AB372" s="48">
        <f t="shared" ca="1" si="264"/>
        <v>2</v>
      </c>
      <c r="AC372" s="48">
        <f t="shared" ca="1" si="264"/>
        <v>2</v>
      </c>
      <c r="AD372" s="48">
        <f t="shared" ca="1" si="264"/>
        <v>2</v>
      </c>
      <c r="AE372" s="48">
        <f t="shared" ca="1" si="264"/>
        <v>3</v>
      </c>
      <c r="AF372" s="48">
        <f t="shared" ca="1" si="264"/>
        <v>2</v>
      </c>
      <c r="AG372" s="48">
        <f t="shared" ca="1" si="264"/>
        <v>3</v>
      </c>
      <c r="AH372" s="48">
        <f t="shared" ca="1" si="264"/>
        <v>3</v>
      </c>
      <c r="AI372" s="48">
        <f t="shared" ca="1" si="264"/>
        <v>3</v>
      </c>
      <c r="AJ372" s="48">
        <f t="shared" ref="AJ372:AS381" ca="1" si="265">MAX(1,IF(SamplesOrEstimateFlag = "Data", INDEX(Samples,RANDBETWEEN(1, TotalCount), 0), RANDBETWEEN(ThroughputLowEstimate,ThroughputHighEstimate)) / RANDBETWEEN(StorySplitRateLowEstimate,StorySplitRateHighEstimate))</f>
        <v>3</v>
      </c>
      <c r="AK372" s="48">
        <f t="shared" ca="1" si="265"/>
        <v>2</v>
      </c>
      <c r="AL372" s="48">
        <f t="shared" ca="1" si="265"/>
        <v>3</v>
      </c>
      <c r="AM372" s="48">
        <f t="shared" ca="1" si="265"/>
        <v>3</v>
      </c>
      <c r="AN372" s="48">
        <f t="shared" ca="1" si="265"/>
        <v>2</v>
      </c>
      <c r="AO372" s="48">
        <f t="shared" ca="1" si="265"/>
        <v>2</v>
      </c>
      <c r="AP372" s="48">
        <f t="shared" ca="1" si="265"/>
        <v>3</v>
      </c>
      <c r="AQ372" s="48">
        <f t="shared" ca="1" si="265"/>
        <v>3</v>
      </c>
      <c r="AR372" s="48">
        <f t="shared" ca="1" si="265"/>
        <v>3</v>
      </c>
      <c r="AS372" s="48">
        <f t="shared" ca="1" si="265"/>
        <v>2</v>
      </c>
      <c r="AT372" s="48">
        <f t="shared" ref="AT372:BC381" ca="1" si="266">MAX(1,IF(SamplesOrEstimateFlag = "Data", INDEX(Samples,RANDBETWEEN(1, TotalCount), 0), RANDBETWEEN(ThroughputLowEstimate,ThroughputHighEstimate)) / RANDBETWEEN(StorySplitRateLowEstimate,StorySplitRateHighEstimate))</f>
        <v>3</v>
      </c>
      <c r="AU372" s="48">
        <f t="shared" ca="1" si="266"/>
        <v>3</v>
      </c>
      <c r="AV372" s="48">
        <f t="shared" ca="1" si="266"/>
        <v>3</v>
      </c>
      <c r="AW372" s="48">
        <f t="shared" ca="1" si="266"/>
        <v>3</v>
      </c>
      <c r="AX372" s="48">
        <f t="shared" ca="1" si="266"/>
        <v>3</v>
      </c>
      <c r="AY372" s="48">
        <f t="shared" ca="1" si="266"/>
        <v>2</v>
      </c>
      <c r="AZ372" s="48">
        <f t="shared" ca="1" si="266"/>
        <v>2</v>
      </c>
      <c r="BA372" s="48">
        <f t="shared" ca="1" si="266"/>
        <v>2</v>
      </c>
      <c r="BB372" s="48">
        <f t="shared" ca="1" si="266"/>
        <v>3</v>
      </c>
      <c r="BC372" s="48">
        <f t="shared" ca="1" si="266"/>
        <v>3</v>
      </c>
      <c r="BD372" s="48">
        <f t="shared" ref="BD372:BO381" ca="1" si="267">MAX(1,IF(SamplesOrEstimateFlag = "Data", INDEX(Samples,RANDBETWEEN(1, TotalCount), 0), RANDBETWEEN(ThroughputLowEstimate,ThroughputHighEstimate)) / RANDBETWEEN(StorySplitRateLowEstimate,StorySplitRateHighEstimate))</f>
        <v>2</v>
      </c>
      <c r="BE372" s="48">
        <f t="shared" ca="1" si="267"/>
        <v>3</v>
      </c>
      <c r="BF372" s="48">
        <f t="shared" ca="1" si="267"/>
        <v>3</v>
      </c>
      <c r="BG372" s="48">
        <f t="shared" ca="1" si="267"/>
        <v>3</v>
      </c>
      <c r="BH372" s="48">
        <f t="shared" ca="1" si="267"/>
        <v>2</v>
      </c>
      <c r="BI372" s="48">
        <f t="shared" ca="1" si="267"/>
        <v>2</v>
      </c>
      <c r="BJ372" s="48">
        <f t="shared" ca="1" si="267"/>
        <v>2</v>
      </c>
      <c r="BK372" s="48">
        <f t="shared" ca="1" si="267"/>
        <v>3</v>
      </c>
      <c r="BL372" s="48">
        <f t="shared" ca="1" si="267"/>
        <v>2</v>
      </c>
      <c r="BM372" s="48">
        <f t="shared" ca="1" si="267"/>
        <v>3</v>
      </c>
      <c r="BN372" s="48">
        <f t="shared" ca="1" si="267"/>
        <v>3</v>
      </c>
      <c r="BO372" s="48">
        <f t="shared" ca="1" si="267"/>
        <v>2</v>
      </c>
    </row>
    <row r="373" spans="1:67" x14ac:dyDescent="0.25">
      <c r="A373" s="48">
        <v>372</v>
      </c>
      <c r="B373" s="48">
        <f t="shared" ca="1" si="225"/>
        <v>14</v>
      </c>
      <c r="C373" s="48">
        <f ca="1">SUM($P373:S373)</f>
        <v>10</v>
      </c>
      <c r="D373" s="48">
        <f t="shared" ca="1" si="231"/>
        <v>19</v>
      </c>
      <c r="E373" s="48">
        <f t="shared" ca="1" si="232"/>
        <v>29</v>
      </c>
      <c r="F373" s="48">
        <f t="shared" ca="1" si="233"/>
        <v>39</v>
      </c>
      <c r="G373" s="48">
        <f t="shared" ca="1" si="234"/>
        <v>49</v>
      </c>
      <c r="H373" s="48">
        <f t="shared" ca="1" si="235"/>
        <v>58</v>
      </c>
      <c r="I373" s="48">
        <f t="shared" ca="1" si="236"/>
        <v>68</v>
      </c>
      <c r="J373" s="48">
        <f t="shared" ca="1" si="237"/>
        <v>77</v>
      </c>
      <c r="K373" s="48">
        <f t="shared" ca="1" si="238"/>
        <v>86</v>
      </c>
      <c r="L373" s="48">
        <f t="shared" ca="1" si="239"/>
        <v>95</v>
      </c>
      <c r="M373" s="48">
        <f t="shared" ca="1" si="240"/>
        <v>105</v>
      </c>
      <c r="N373" s="48">
        <f t="shared" ca="1" si="241"/>
        <v>117</v>
      </c>
      <c r="O373" s="48">
        <f t="shared" ca="1" si="242"/>
        <v>127</v>
      </c>
      <c r="P373" s="48">
        <f t="shared" ca="1" si="263"/>
        <v>3</v>
      </c>
      <c r="Q373" s="48">
        <f t="shared" ca="1" si="263"/>
        <v>2</v>
      </c>
      <c r="R373" s="48">
        <f t="shared" ca="1" si="263"/>
        <v>2</v>
      </c>
      <c r="S373" s="48">
        <f t="shared" ca="1" si="263"/>
        <v>3</v>
      </c>
      <c r="T373" s="48">
        <f t="shared" ca="1" si="263"/>
        <v>2</v>
      </c>
      <c r="U373" s="48">
        <f t="shared" ca="1" si="263"/>
        <v>2</v>
      </c>
      <c r="V373" s="48">
        <f t="shared" ca="1" si="263"/>
        <v>3</v>
      </c>
      <c r="W373" s="48">
        <f t="shared" ca="1" si="263"/>
        <v>2</v>
      </c>
      <c r="X373" s="48">
        <f t="shared" ca="1" si="263"/>
        <v>3</v>
      </c>
      <c r="Y373" s="48">
        <f t="shared" ca="1" si="263"/>
        <v>2</v>
      </c>
      <c r="Z373" s="48">
        <f t="shared" ca="1" si="264"/>
        <v>3</v>
      </c>
      <c r="AA373" s="48">
        <f t="shared" ca="1" si="264"/>
        <v>2</v>
      </c>
      <c r="AB373" s="48">
        <f t="shared" ca="1" si="264"/>
        <v>3</v>
      </c>
      <c r="AC373" s="48">
        <f t="shared" ca="1" si="264"/>
        <v>3</v>
      </c>
      <c r="AD373" s="48">
        <f t="shared" ca="1" si="264"/>
        <v>2</v>
      </c>
      <c r="AE373" s="48">
        <f t="shared" ca="1" si="264"/>
        <v>2</v>
      </c>
      <c r="AF373" s="48">
        <f t="shared" ca="1" si="264"/>
        <v>2</v>
      </c>
      <c r="AG373" s="48">
        <f t="shared" ca="1" si="264"/>
        <v>2</v>
      </c>
      <c r="AH373" s="48">
        <f t="shared" ca="1" si="264"/>
        <v>3</v>
      </c>
      <c r="AI373" s="48">
        <f t="shared" ca="1" si="264"/>
        <v>3</v>
      </c>
      <c r="AJ373" s="48">
        <f t="shared" ca="1" si="265"/>
        <v>2</v>
      </c>
      <c r="AK373" s="48">
        <f t="shared" ca="1" si="265"/>
        <v>2</v>
      </c>
      <c r="AL373" s="48">
        <f t="shared" ca="1" si="265"/>
        <v>3</v>
      </c>
      <c r="AM373" s="48">
        <f t="shared" ca="1" si="265"/>
        <v>2</v>
      </c>
      <c r="AN373" s="48">
        <f t="shared" ca="1" si="265"/>
        <v>3</v>
      </c>
      <c r="AO373" s="48">
        <f t="shared" ca="1" si="265"/>
        <v>3</v>
      </c>
      <c r="AP373" s="48">
        <f t="shared" ca="1" si="265"/>
        <v>2</v>
      </c>
      <c r="AQ373" s="48">
        <f t="shared" ca="1" si="265"/>
        <v>2</v>
      </c>
      <c r="AR373" s="48">
        <f t="shared" ca="1" si="265"/>
        <v>3</v>
      </c>
      <c r="AS373" s="48">
        <f t="shared" ca="1" si="265"/>
        <v>2</v>
      </c>
      <c r="AT373" s="48">
        <f t="shared" ca="1" si="266"/>
        <v>2</v>
      </c>
      <c r="AU373" s="48">
        <f t="shared" ca="1" si="266"/>
        <v>2</v>
      </c>
      <c r="AV373" s="48">
        <f t="shared" ca="1" si="266"/>
        <v>2</v>
      </c>
      <c r="AW373" s="48">
        <f t="shared" ca="1" si="266"/>
        <v>3</v>
      </c>
      <c r="AX373" s="48">
        <f t="shared" ca="1" si="266"/>
        <v>2</v>
      </c>
      <c r="AY373" s="48">
        <f t="shared" ca="1" si="266"/>
        <v>2</v>
      </c>
      <c r="AZ373" s="48">
        <f t="shared" ca="1" si="266"/>
        <v>2</v>
      </c>
      <c r="BA373" s="48">
        <f t="shared" ca="1" si="266"/>
        <v>2</v>
      </c>
      <c r="BB373" s="48">
        <f t="shared" ca="1" si="266"/>
        <v>2</v>
      </c>
      <c r="BC373" s="48">
        <f t="shared" ca="1" si="266"/>
        <v>3</v>
      </c>
      <c r="BD373" s="48">
        <f t="shared" ca="1" si="267"/>
        <v>2</v>
      </c>
      <c r="BE373" s="48">
        <f t="shared" ca="1" si="267"/>
        <v>3</v>
      </c>
      <c r="BF373" s="48">
        <f t="shared" ca="1" si="267"/>
        <v>2</v>
      </c>
      <c r="BG373" s="48">
        <f t="shared" ca="1" si="267"/>
        <v>3</v>
      </c>
      <c r="BH373" s="48">
        <f t="shared" ca="1" si="267"/>
        <v>3</v>
      </c>
      <c r="BI373" s="48">
        <f t="shared" ca="1" si="267"/>
        <v>3</v>
      </c>
      <c r="BJ373" s="48">
        <f t="shared" ca="1" si="267"/>
        <v>3</v>
      </c>
      <c r="BK373" s="48">
        <f t="shared" ca="1" si="267"/>
        <v>3</v>
      </c>
      <c r="BL373" s="48">
        <f t="shared" ca="1" si="267"/>
        <v>3</v>
      </c>
      <c r="BM373" s="48">
        <f t="shared" ca="1" si="267"/>
        <v>2</v>
      </c>
      <c r="BN373" s="48">
        <f t="shared" ca="1" si="267"/>
        <v>2</v>
      </c>
      <c r="BO373" s="48">
        <f t="shared" ca="1" si="267"/>
        <v>3</v>
      </c>
    </row>
    <row r="374" spans="1:67" x14ac:dyDescent="0.25">
      <c r="A374" s="48">
        <v>373</v>
      </c>
      <c r="B374" s="48">
        <f t="shared" ca="1" si="225"/>
        <v>16</v>
      </c>
      <c r="C374" s="48">
        <f ca="1">SUM($P374:S374)</f>
        <v>10</v>
      </c>
      <c r="D374" s="48">
        <f t="shared" ca="1" si="231"/>
        <v>21</v>
      </c>
      <c r="E374" s="48">
        <f t="shared" ca="1" si="232"/>
        <v>32</v>
      </c>
      <c r="F374" s="48">
        <f t="shared" ca="1" si="233"/>
        <v>42</v>
      </c>
      <c r="G374" s="48">
        <f t="shared" ca="1" si="234"/>
        <v>52</v>
      </c>
      <c r="H374" s="48">
        <f t="shared" ca="1" si="235"/>
        <v>60</v>
      </c>
      <c r="I374" s="48">
        <f t="shared" ca="1" si="236"/>
        <v>70</v>
      </c>
      <c r="J374" s="48">
        <f t="shared" ca="1" si="237"/>
        <v>80</v>
      </c>
      <c r="K374" s="48">
        <f t="shared" ca="1" si="238"/>
        <v>89</v>
      </c>
      <c r="L374" s="48">
        <f t="shared" ca="1" si="239"/>
        <v>99</v>
      </c>
      <c r="M374" s="48">
        <f t="shared" ca="1" si="240"/>
        <v>109</v>
      </c>
      <c r="N374" s="48">
        <f t="shared" ca="1" si="241"/>
        <v>120</v>
      </c>
      <c r="O374" s="48">
        <f t="shared" ca="1" si="242"/>
        <v>131</v>
      </c>
      <c r="P374" s="48">
        <f t="shared" ca="1" si="263"/>
        <v>3</v>
      </c>
      <c r="Q374" s="48">
        <f t="shared" ca="1" si="263"/>
        <v>2</v>
      </c>
      <c r="R374" s="48">
        <f t="shared" ca="1" si="263"/>
        <v>2</v>
      </c>
      <c r="S374" s="48">
        <f t="shared" ca="1" si="263"/>
        <v>3</v>
      </c>
      <c r="T374" s="48">
        <f t="shared" ca="1" si="263"/>
        <v>3</v>
      </c>
      <c r="U374" s="48">
        <f t="shared" ca="1" si="263"/>
        <v>3</v>
      </c>
      <c r="V374" s="48">
        <f t="shared" ca="1" si="263"/>
        <v>2</v>
      </c>
      <c r="W374" s="48">
        <f t="shared" ca="1" si="263"/>
        <v>3</v>
      </c>
      <c r="X374" s="48">
        <f t="shared" ca="1" si="263"/>
        <v>3</v>
      </c>
      <c r="Y374" s="48">
        <f t="shared" ca="1" si="263"/>
        <v>3</v>
      </c>
      <c r="Z374" s="48">
        <f t="shared" ca="1" si="264"/>
        <v>3</v>
      </c>
      <c r="AA374" s="48">
        <f t="shared" ca="1" si="264"/>
        <v>2</v>
      </c>
      <c r="AB374" s="48">
        <f t="shared" ca="1" si="264"/>
        <v>2</v>
      </c>
      <c r="AC374" s="48">
        <f t="shared" ca="1" si="264"/>
        <v>3</v>
      </c>
      <c r="AD374" s="48">
        <f t="shared" ca="1" si="264"/>
        <v>2</v>
      </c>
      <c r="AE374" s="48">
        <f t="shared" ca="1" si="264"/>
        <v>3</v>
      </c>
      <c r="AF374" s="48">
        <f t="shared" ca="1" si="264"/>
        <v>3</v>
      </c>
      <c r="AG374" s="48">
        <f t="shared" ca="1" si="264"/>
        <v>2</v>
      </c>
      <c r="AH374" s="48">
        <f t="shared" ca="1" si="264"/>
        <v>2</v>
      </c>
      <c r="AI374" s="48">
        <f t="shared" ca="1" si="264"/>
        <v>3</v>
      </c>
      <c r="AJ374" s="48">
        <f t="shared" ca="1" si="265"/>
        <v>2</v>
      </c>
      <c r="AK374" s="48">
        <f t="shared" ca="1" si="265"/>
        <v>2</v>
      </c>
      <c r="AL374" s="48">
        <f t="shared" ca="1" si="265"/>
        <v>2</v>
      </c>
      <c r="AM374" s="48">
        <f t="shared" ca="1" si="265"/>
        <v>2</v>
      </c>
      <c r="AN374" s="48">
        <f t="shared" ca="1" si="265"/>
        <v>2</v>
      </c>
      <c r="AO374" s="48">
        <f t="shared" ca="1" si="265"/>
        <v>2</v>
      </c>
      <c r="AP374" s="48">
        <f t="shared" ca="1" si="265"/>
        <v>3</v>
      </c>
      <c r="AQ374" s="48">
        <f t="shared" ca="1" si="265"/>
        <v>3</v>
      </c>
      <c r="AR374" s="48">
        <f t="shared" ca="1" si="265"/>
        <v>2</v>
      </c>
      <c r="AS374" s="48">
        <f t="shared" ca="1" si="265"/>
        <v>2</v>
      </c>
      <c r="AT374" s="48">
        <f t="shared" ca="1" si="266"/>
        <v>3</v>
      </c>
      <c r="AU374" s="48">
        <f t="shared" ca="1" si="266"/>
        <v>3</v>
      </c>
      <c r="AV374" s="48">
        <f t="shared" ca="1" si="266"/>
        <v>2</v>
      </c>
      <c r="AW374" s="48">
        <f t="shared" ca="1" si="266"/>
        <v>2</v>
      </c>
      <c r="AX374" s="48">
        <f t="shared" ca="1" si="266"/>
        <v>3</v>
      </c>
      <c r="AY374" s="48">
        <f t="shared" ca="1" si="266"/>
        <v>2</v>
      </c>
      <c r="AZ374" s="48">
        <f t="shared" ca="1" si="266"/>
        <v>3</v>
      </c>
      <c r="BA374" s="48">
        <f t="shared" ca="1" si="266"/>
        <v>2</v>
      </c>
      <c r="BB374" s="48">
        <f t="shared" ca="1" si="266"/>
        <v>2</v>
      </c>
      <c r="BC374" s="48">
        <f t="shared" ca="1" si="266"/>
        <v>3</v>
      </c>
      <c r="BD374" s="48">
        <f t="shared" ca="1" si="267"/>
        <v>2</v>
      </c>
      <c r="BE374" s="48">
        <f t="shared" ca="1" si="267"/>
        <v>3</v>
      </c>
      <c r="BF374" s="48">
        <f t="shared" ca="1" si="267"/>
        <v>3</v>
      </c>
      <c r="BG374" s="48">
        <f t="shared" ca="1" si="267"/>
        <v>2</v>
      </c>
      <c r="BH374" s="48">
        <f t="shared" ca="1" si="267"/>
        <v>3</v>
      </c>
      <c r="BI374" s="48">
        <f t="shared" ca="1" si="267"/>
        <v>3</v>
      </c>
      <c r="BJ374" s="48">
        <f t="shared" ca="1" si="267"/>
        <v>2</v>
      </c>
      <c r="BK374" s="48">
        <f t="shared" ca="1" si="267"/>
        <v>3</v>
      </c>
      <c r="BL374" s="48">
        <f t="shared" ca="1" si="267"/>
        <v>3</v>
      </c>
      <c r="BM374" s="48">
        <f t="shared" ca="1" si="267"/>
        <v>2</v>
      </c>
      <c r="BN374" s="48">
        <f t="shared" ca="1" si="267"/>
        <v>3</v>
      </c>
      <c r="BO374" s="48">
        <f t="shared" ca="1" si="267"/>
        <v>3</v>
      </c>
    </row>
    <row r="375" spans="1:67" x14ac:dyDescent="0.25">
      <c r="A375" s="48">
        <v>374</v>
      </c>
      <c r="B375" s="48">
        <f t="shared" ca="1" si="225"/>
        <v>16</v>
      </c>
      <c r="C375" s="48">
        <f ca="1">SUM($P375:S375)</f>
        <v>10</v>
      </c>
      <c r="D375" s="48">
        <f t="shared" ca="1" si="231"/>
        <v>21</v>
      </c>
      <c r="E375" s="48">
        <f t="shared" ca="1" si="232"/>
        <v>30</v>
      </c>
      <c r="F375" s="48">
        <f t="shared" ca="1" si="233"/>
        <v>42</v>
      </c>
      <c r="G375" s="48">
        <f t="shared" ca="1" si="234"/>
        <v>51</v>
      </c>
      <c r="H375" s="48">
        <f t="shared" ca="1" si="235"/>
        <v>63</v>
      </c>
      <c r="I375" s="48">
        <f t="shared" ca="1" si="236"/>
        <v>73</v>
      </c>
      <c r="J375" s="48">
        <f t="shared" ca="1" si="237"/>
        <v>82</v>
      </c>
      <c r="K375" s="48">
        <f t="shared" ca="1" si="238"/>
        <v>90</v>
      </c>
      <c r="L375" s="48">
        <f t="shared" ca="1" si="239"/>
        <v>100</v>
      </c>
      <c r="M375" s="48">
        <f t="shared" ca="1" si="240"/>
        <v>110</v>
      </c>
      <c r="N375" s="48">
        <f t="shared" ca="1" si="241"/>
        <v>121</v>
      </c>
      <c r="O375" s="48">
        <f t="shared" ca="1" si="242"/>
        <v>133</v>
      </c>
      <c r="P375" s="48">
        <f t="shared" ca="1" si="263"/>
        <v>3</v>
      </c>
      <c r="Q375" s="48">
        <f t="shared" ca="1" si="263"/>
        <v>2</v>
      </c>
      <c r="R375" s="48">
        <f t="shared" ca="1" si="263"/>
        <v>2</v>
      </c>
      <c r="S375" s="48">
        <f t="shared" ca="1" si="263"/>
        <v>3</v>
      </c>
      <c r="T375" s="48">
        <f t="shared" ca="1" si="263"/>
        <v>3</v>
      </c>
      <c r="U375" s="48">
        <f t="shared" ca="1" si="263"/>
        <v>3</v>
      </c>
      <c r="V375" s="48">
        <f t="shared" ca="1" si="263"/>
        <v>2</v>
      </c>
      <c r="W375" s="48">
        <f t="shared" ca="1" si="263"/>
        <v>3</v>
      </c>
      <c r="X375" s="48">
        <f t="shared" ca="1" si="263"/>
        <v>2</v>
      </c>
      <c r="Y375" s="48">
        <f t="shared" ca="1" si="263"/>
        <v>2</v>
      </c>
      <c r="Z375" s="48">
        <f t="shared" ca="1" si="264"/>
        <v>2</v>
      </c>
      <c r="AA375" s="48">
        <f t="shared" ca="1" si="264"/>
        <v>3</v>
      </c>
      <c r="AB375" s="48">
        <f t="shared" ca="1" si="264"/>
        <v>3</v>
      </c>
      <c r="AC375" s="48">
        <f t="shared" ca="1" si="264"/>
        <v>3</v>
      </c>
      <c r="AD375" s="48">
        <f t="shared" ca="1" si="264"/>
        <v>3</v>
      </c>
      <c r="AE375" s="48">
        <f t="shared" ca="1" si="264"/>
        <v>3</v>
      </c>
      <c r="AF375" s="48">
        <f t="shared" ca="1" si="264"/>
        <v>2</v>
      </c>
      <c r="AG375" s="48">
        <f t="shared" ca="1" si="264"/>
        <v>3</v>
      </c>
      <c r="AH375" s="48">
        <f t="shared" ca="1" si="264"/>
        <v>2</v>
      </c>
      <c r="AI375" s="48">
        <f t="shared" ca="1" si="264"/>
        <v>2</v>
      </c>
      <c r="AJ375" s="48">
        <f t="shared" ca="1" si="265"/>
        <v>3</v>
      </c>
      <c r="AK375" s="48">
        <f t="shared" ca="1" si="265"/>
        <v>3</v>
      </c>
      <c r="AL375" s="48">
        <f t="shared" ca="1" si="265"/>
        <v>3</v>
      </c>
      <c r="AM375" s="48">
        <f t="shared" ca="1" si="265"/>
        <v>3</v>
      </c>
      <c r="AN375" s="48">
        <f t="shared" ca="1" si="265"/>
        <v>3</v>
      </c>
      <c r="AO375" s="48">
        <f t="shared" ca="1" si="265"/>
        <v>2</v>
      </c>
      <c r="AP375" s="48">
        <f t="shared" ca="1" si="265"/>
        <v>3</v>
      </c>
      <c r="AQ375" s="48">
        <f t="shared" ca="1" si="265"/>
        <v>2</v>
      </c>
      <c r="AR375" s="48">
        <f t="shared" ca="1" si="265"/>
        <v>2</v>
      </c>
      <c r="AS375" s="48">
        <f t="shared" ca="1" si="265"/>
        <v>3</v>
      </c>
      <c r="AT375" s="48">
        <f t="shared" ca="1" si="266"/>
        <v>2</v>
      </c>
      <c r="AU375" s="48">
        <f t="shared" ca="1" si="266"/>
        <v>2</v>
      </c>
      <c r="AV375" s="48">
        <f t="shared" ca="1" si="266"/>
        <v>2</v>
      </c>
      <c r="AW375" s="48">
        <f t="shared" ca="1" si="266"/>
        <v>2</v>
      </c>
      <c r="AX375" s="48">
        <f t="shared" ca="1" si="266"/>
        <v>2</v>
      </c>
      <c r="AY375" s="48">
        <f t="shared" ca="1" si="266"/>
        <v>2</v>
      </c>
      <c r="AZ375" s="48">
        <f t="shared" ca="1" si="266"/>
        <v>3</v>
      </c>
      <c r="BA375" s="48">
        <f t="shared" ca="1" si="266"/>
        <v>3</v>
      </c>
      <c r="BB375" s="48">
        <f t="shared" ca="1" si="266"/>
        <v>2</v>
      </c>
      <c r="BC375" s="48">
        <f t="shared" ca="1" si="266"/>
        <v>2</v>
      </c>
      <c r="BD375" s="48">
        <f t="shared" ca="1" si="267"/>
        <v>3</v>
      </c>
      <c r="BE375" s="48">
        <f t="shared" ca="1" si="267"/>
        <v>2</v>
      </c>
      <c r="BF375" s="48">
        <f t="shared" ca="1" si="267"/>
        <v>3</v>
      </c>
      <c r="BG375" s="48">
        <f t="shared" ca="1" si="267"/>
        <v>2</v>
      </c>
      <c r="BH375" s="48">
        <f t="shared" ca="1" si="267"/>
        <v>3</v>
      </c>
      <c r="BI375" s="48">
        <f t="shared" ca="1" si="267"/>
        <v>3</v>
      </c>
      <c r="BJ375" s="48">
        <f t="shared" ca="1" si="267"/>
        <v>3</v>
      </c>
      <c r="BK375" s="48">
        <f t="shared" ca="1" si="267"/>
        <v>2</v>
      </c>
      <c r="BL375" s="48">
        <f t="shared" ca="1" si="267"/>
        <v>3</v>
      </c>
      <c r="BM375" s="48">
        <f t="shared" ca="1" si="267"/>
        <v>3</v>
      </c>
      <c r="BN375" s="48">
        <f t="shared" ca="1" si="267"/>
        <v>3</v>
      </c>
      <c r="BO375" s="48">
        <f t="shared" ca="1" si="267"/>
        <v>3</v>
      </c>
    </row>
    <row r="376" spans="1:67" x14ac:dyDescent="0.25">
      <c r="A376" s="48">
        <v>375</v>
      </c>
      <c r="B376" s="48">
        <f t="shared" ca="1" si="225"/>
        <v>16</v>
      </c>
      <c r="C376" s="48">
        <f ca="1">SUM($P376:S376)</f>
        <v>10</v>
      </c>
      <c r="D376" s="48">
        <f t="shared" ca="1" si="231"/>
        <v>21</v>
      </c>
      <c r="E376" s="48">
        <f t="shared" ca="1" si="232"/>
        <v>30</v>
      </c>
      <c r="F376" s="48">
        <f t="shared" ca="1" si="233"/>
        <v>41</v>
      </c>
      <c r="G376" s="48">
        <f t="shared" ca="1" si="234"/>
        <v>50</v>
      </c>
      <c r="H376" s="48">
        <f t="shared" ca="1" si="235"/>
        <v>60</v>
      </c>
      <c r="I376" s="48">
        <f t="shared" ca="1" si="236"/>
        <v>70</v>
      </c>
      <c r="J376" s="48">
        <f t="shared" ca="1" si="237"/>
        <v>81</v>
      </c>
      <c r="K376" s="48">
        <f t="shared" ca="1" si="238"/>
        <v>90</v>
      </c>
      <c r="L376" s="48">
        <f t="shared" ca="1" si="239"/>
        <v>101</v>
      </c>
      <c r="M376" s="48">
        <f t="shared" ca="1" si="240"/>
        <v>113</v>
      </c>
      <c r="N376" s="48">
        <f t="shared" ca="1" si="241"/>
        <v>124</v>
      </c>
      <c r="O376" s="48">
        <f t="shared" ca="1" si="242"/>
        <v>133</v>
      </c>
      <c r="P376" s="48">
        <f t="shared" ca="1" si="263"/>
        <v>2</v>
      </c>
      <c r="Q376" s="48">
        <f t="shared" ca="1" si="263"/>
        <v>3</v>
      </c>
      <c r="R376" s="48">
        <f t="shared" ca="1" si="263"/>
        <v>2</v>
      </c>
      <c r="S376" s="48">
        <f t="shared" ca="1" si="263"/>
        <v>3</v>
      </c>
      <c r="T376" s="48">
        <f t="shared" ca="1" si="263"/>
        <v>3</v>
      </c>
      <c r="U376" s="48">
        <f t="shared" ca="1" si="263"/>
        <v>3</v>
      </c>
      <c r="V376" s="48">
        <f t="shared" ca="1" si="263"/>
        <v>3</v>
      </c>
      <c r="W376" s="48">
        <f t="shared" ca="1" si="263"/>
        <v>2</v>
      </c>
      <c r="X376" s="48">
        <f t="shared" ca="1" si="263"/>
        <v>2</v>
      </c>
      <c r="Y376" s="48">
        <f t="shared" ca="1" si="263"/>
        <v>2</v>
      </c>
      <c r="Z376" s="48">
        <f t="shared" ca="1" si="264"/>
        <v>3</v>
      </c>
      <c r="AA376" s="48">
        <f t="shared" ca="1" si="264"/>
        <v>2</v>
      </c>
      <c r="AB376" s="48">
        <f t="shared" ca="1" si="264"/>
        <v>2</v>
      </c>
      <c r="AC376" s="48">
        <f t="shared" ca="1" si="264"/>
        <v>3</v>
      </c>
      <c r="AD376" s="48">
        <f t="shared" ca="1" si="264"/>
        <v>3</v>
      </c>
      <c r="AE376" s="48">
        <f t="shared" ca="1" si="264"/>
        <v>3</v>
      </c>
      <c r="AF376" s="48">
        <f t="shared" ca="1" si="264"/>
        <v>2</v>
      </c>
      <c r="AG376" s="48">
        <f t="shared" ca="1" si="264"/>
        <v>2</v>
      </c>
      <c r="AH376" s="48">
        <f t="shared" ca="1" si="264"/>
        <v>3</v>
      </c>
      <c r="AI376" s="48">
        <f t="shared" ca="1" si="264"/>
        <v>2</v>
      </c>
      <c r="AJ376" s="48">
        <f t="shared" ca="1" si="265"/>
        <v>3</v>
      </c>
      <c r="AK376" s="48">
        <f t="shared" ca="1" si="265"/>
        <v>3</v>
      </c>
      <c r="AL376" s="48">
        <f t="shared" ca="1" si="265"/>
        <v>2</v>
      </c>
      <c r="AM376" s="48">
        <f t="shared" ca="1" si="265"/>
        <v>2</v>
      </c>
      <c r="AN376" s="48">
        <f t="shared" ca="1" si="265"/>
        <v>3</v>
      </c>
      <c r="AO376" s="48">
        <f t="shared" ca="1" si="265"/>
        <v>2</v>
      </c>
      <c r="AP376" s="48">
        <f t="shared" ca="1" si="265"/>
        <v>3</v>
      </c>
      <c r="AQ376" s="48">
        <f t="shared" ca="1" si="265"/>
        <v>2</v>
      </c>
      <c r="AR376" s="48">
        <f t="shared" ca="1" si="265"/>
        <v>3</v>
      </c>
      <c r="AS376" s="48">
        <f t="shared" ca="1" si="265"/>
        <v>3</v>
      </c>
      <c r="AT376" s="48">
        <f t="shared" ca="1" si="266"/>
        <v>3</v>
      </c>
      <c r="AU376" s="48">
        <f t="shared" ca="1" si="266"/>
        <v>2</v>
      </c>
      <c r="AV376" s="48">
        <f t="shared" ca="1" si="266"/>
        <v>2</v>
      </c>
      <c r="AW376" s="48">
        <f t="shared" ca="1" si="266"/>
        <v>3</v>
      </c>
      <c r="AX376" s="48">
        <f t="shared" ca="1" si="266"/>
        <v>2</v>
      </c>
      <c r="AY376" s="48">
        <f t="shared" ca="1" si="266"/>
        <v>2</v>
      </c>
      <c r="AZ376" s="48">
        <f t="shared" ca="1" si="266"/>
        <v>3</v>
      </c>
      <c r="BA376" s="48">
        <f t="shared" ca="1" si="266"/>
        <v>3</v>
      </c>
      <c r="BB376" s="48">
        <f t="shared" ca="1" si="266"/>
        <v>2</v>
      </c>
      <c r="BC376" s="48">
        <f t="shared" ca="1" si="266"/>
        <v>3</v>
      </c>
      <c r="BD376" s="48">
        <f t="shared" ca="1" si="267"/>
        <v>3</v>
      </c>
      <c r="BE376" s="48">
        <f t="shared" ca="1" si="267"/>
        <v>3</v>
      </c>
      <c r="BF376" s="48">
        <f t="shared" ca="1" si="267"/>
        <v>3</v>
      </c>
      <c r="BG376" s="48">
        <f t="shared" ca="1" si="267"/>
        <v>3</v>
      </c>
      <c r="BH376" s="48">
        <f t="shared" ca="1" si="267"/>
        <v>3</v>
      </c>
      <c r="BI376" s="48">
        <f t="shared" ca="1" si="267"/>
        <v>3</v>
      </c>
      <c r="BJ376" s="48">
        <f t="shared" ca="1" si="267"/>
        <v>2</v>
      </c>
      <c r="BK376" s="48">
        <f t="shared" ca="1" si="267"/>
        <v>3</v>
      </c>
      <c r="BL376" s="48">
        <f t="shared" ca="1" si="267"/>
        <v>2</v>
      </c>
      <c r="BM376" s="48">
        <f t="shared" ca="1" si="267"/>
        <v>2</v>
      </c>
      <c r="BN376" s="48">
        <f t="shared" ca="1" si="267"/>
        <v>3</v>
      </c>
      <c r="BO376" s="48">
        <f t="shared" ca="1" si="267"/>
        <v>2</v>
      </c>
    </row>
    <row r="377" spans="1:67" x14ac:dyDescent="0.25">
      <c r="A377" s="48">
        <v>376</v>
      </c>
      <c r="B377" s="48">
        <f t="shared" ca="1" si="225"/>
        <v>16</v>
      </c>
      <c r="C377" s="48">
        <f ca="1">SUM($P377:S377)</f>
        <v>10</v>
      </c>
      <c r="D377" s="48">
        <f t="shared" ca="1" si="231"/>
        <v>21</v>
      </c>
      <c r="E377" s="48">
        <f t="shared" ca="1" si="232"/>
        <v>32</v>
      </c>
      <c r="F377" s="48">
        <f t="shared" ca="1" si="233"/>
        <v>42</v>
      </c>
      <c r="G377" s="48">
        <f t="shared" ca="1" si="234"/>
        <v>54</v>
      </c>
      <c r="H377" s="48">
        <f t="shared" ca="1" si="235"/>
        <v>64</v>
      </c>
      <c r="I377" s="48">
        <f t="shared" ca="1" si="236"/>
        <v>75</v>
      </c>
      <c r="J377" s="48">
        <f t="shared" ca="1" si="237"/>
        <v>86</v>
      </c>
      <c r="K377" s="48">
        <f t="shared" ca="1" si="238"/>
        <v>97</v>
      </c>
      <c r="L377" s="48">
        <f t="shared" ca="1" si="239"/>
        <v>109</v>
      </c>
      <c r="M377" s="48">
        <f t="shared" ca="1" si="240"/>
        <v>120</v>
      </c>
      <c r="N377" s="48">
        <f t="shared" ca="1" si="241"/>
        <v>130</v>
      </c>
      <c r="O377" s="48">
        <f t="shared" ca="1" si="242"/>
        <v>140</v>
      </c>
      <c r="P377" s="48">
        <f t="shared" ca="1" si="263"/>
        <v>2</v>
      </c>
      <c r="Q377" s="48">
        <f t="shared" ca="1" si="263"/>
        <v>3</v>
      </c>
      <c r="R377" s="48">
        <f t="shared" ca="1" si="263"/>
        <v>3</v>
      </c>
      <c r="S377" s="48">
        <f t="shared" ca="1" si="263"/>
        <v>2</v>
      </c>
      <c r="T377" s="48">
        <f t="shared" ca="1" si="263"/>
        <v>3</v>
      </c>
      <c r="U377" s="48">
        <f t="shared" ca="1" si="263"/>
        <v>3</v>
      </c>
      <c r="V377" s="48">
        <f t="shared" ca="1" si="263"/>
        <v>2</v>
      </c>
      <c r="W377" s="48">
        <f t="shared" ca="1" si="263"/>
        <v>3</v>
      </c>
      <c r="X377" s="48">
        <f t="shared" ca="1" si="263"/>
        <v>3</v>
      </c>
      <c r="Y377" s="48">
        <f t="shared" ca="1" si="263"/>
        <v>3</v>
      </c>
      <c r="Z377" s="48">
        <f t="shared" ca="1" si="264"/>
        <v>2</v>
      </c>
      <c r="AA377" s="48">
        <f t="shared" ca="1" si="264"/>
        <v>3</v>
      </c>
      <c r="AB377" s="48">
        <f t="shared" ca="1" si="264"/>
        <v>2</v>
      </c>
      <c r="AC377" s="48">
        <f t="shared" ca="1" si="264"/>
        <v>2</v>
      </c>
      <c r="AD377" s="48">
        <f t="shared" ca="1" si="264"/>
        <v>3</v>
      </c>
      <c r="AE377" s="48">
        <f t="shared" ca="1" si="264"/>
        <v>3</v>
      </c>
      <c r="AF377" s="48">
        <f t="shared" ca="1" si="264"/>
        <v>3</v>
      </c>
      <c r="AG377" s="48">
        <f t="shared" ca="1" si="264"/>
        <v>3</v>
      </c>
      <c r="AH377" s="48">
        <f t="shared" ca="1" si="264"/>
        <v>3</v>
      </c>
      <c r="AI377" s="48">
        <f t="shared" ca="1" si="264"/>
        <v>3</v>
      </c>
      <c r="AJ377" s="48">
        <f t="shared" ca="1" si="265"/>
        <v>2</v>
      </c>
      <c r="AK377" s="48">
        <f t="shared" ca="1" si="265"/>
        <v>3</v>
      </c>
      <c r="AL377" s="48">
        <f t="shared" ca="1" si="265"/>
        <v>3</v>
      </c>
      <c r="AM377" s="48">
        <f t="shared" ca="1" si="265"/>
        <v>2</v>
      </c>
      <c r="AN377" s="48">
        <f t="shared" ca="1" si="265"/>
        <v>3</v>
      </c>
      <c r="AO377" s="48">
        <f t="shared" ca="1" si="265"/>
        <v>2</v>
      </c>
      <c r="AP377" s="48">
        <f t="shared" ca="1" si="265"/>
        <v>3</v>
      </c>
      <c r="AQ377" s="48">
        <f t="shared" ca="1" si="265"/>
        <v>3</v>
      </c>
      <c r="AR377" s="48">
        <f t="shared" ca="1" si="265"/>
        <v>3</v>
      </c>
      <c r="AS377" s="48">
        <f t="shared" ca="1" si="265"/>
        <v>2</v>
      </c>
      <c r="AT377" s="48">
        <f t="shared" ca="1" si="266"/>
        <v>3</v>
      </c>
      <c r="AU377" s="48">
        <f t="shared" ca="1" si="266"/>
        <v>3</v>
      </c>
      <c r="AV377" s="48">
        <f t="shared" ca="1" si="266"/>
        <v>3</v>
      </c>
      <c r="AW377" s="48">
        <f t="shared" ca="1" si="266"/>
        <v>3</v>
      </c>
      <c r="AX377" s="48">
        <f t="shared" ca="1" si="266"/>
        <v>2</v>
      </c>
      <c r="AY377" s="48">
        <f t="shared" ca="1" si="266"/>
        <v>3</v>
      </c>
      <c r="AZ377" s="48">
        <f t="shared" ca="1" si="266"/>
        <v>3</v>
      </c>
      <c r="BA377" s="48">
        <f t="shared" ca="1" si="266"/>
        <v>3</v>
      </c>
      <c r="BB377" s="48">
        <f t="shared" ca="1" si="266"/>
        <v>3</v>
      </c>
      <c r="BC377" s="48">
        <f t="shared" ca="1" si="266"/>
        <v>3</v>
      </c>
      <c r="BD377" s="48">
        <f t="shared" ca="1" si="267"/>
        <v>3</v>
      </c>
      <c r="BE377" s="48">
        <f t="shared" ca="1" si="267"/>
        <v>2</v>
      </c>
      <c r="BF377" s="48">
        <f t="shared" ca="1" si="267"/>
        <v>3</v>
      </c>
      <c r="BG377" s="48">
        <f t="shared" ca="1" si="267"/>
        <v>3</v>
      </c>
      <c r="BH377" s="48">
        <f t="shared" ca="1" si="267"/>
        <v>3</v>
      </c>
      <c r="BI377" s="48">
        <f t="shared" ca="1" si="267"/>
        <v>2</v>
      </c>
      <c r="BJ377" s="48">
        <f t="shared" ca="1" si="267"/>
        <v>2</v>
      </c>
      <c r="BK377" s="48">
        <f t="shared" ca="1" si="267"/>
        <v>3</v>
      </c>
      <c r="BL377" s="48">
        <f t="shared" ca="1" si="267"/>
        <v>2</v>
      </c>
      <c r="BM377" s="48">
        <f t="shared" ca="1" si="267"/>
        <v>3</v>
      </c>
      <c r="BN377" s="48">
        <f t="shared" ca="1" si="267"/>
        <v>3</v>
      </c>
      <c r="BO377" s="48">
        <f t="shared" ca="1" si="267"/>
        <v>2</v>
      </c>
    </row>
    <row r="378" spans="1:67" x14ac:dyDescent="0.25">
      <c r="A378" s="48">
        <v>377</v>
      </c>
      <c r="B378" s="48">
        <f t="shared" ca="1" si="225"/>
        <v>15</v>
      </c>
      <c r="C378" s="48">
        <f ca="1">SUM($P378:S378)</f>
        <v>10</v>
      </c>
      <c r="D378" s="48">
        <f t="shared" ca="1" si="231"/>
        <v>20</v>
      </c>
      <c r="E378" s="48">
        <f t="shared" ca="1" si="232"/>
        <v>31</v>
      </c>
      <c r="F378" s="48">
        <f t="shared" ca="1" si="233"/>
        <v>40</v>
      </c>
      <c r="G378" s="48">
        <f t="shared" ca="1" si="234"/>
        <v>49</v>
      </c>
      <c r="H378" s="48">
        <f t="shared" ca="1" si="235"/>
        <v>59</v>
      </c>
      <c r="I378" s="48">
        <f t="shared" ca="1" si="236"/>
        <v>68</v>
      </c>
      <c r="J378" s="48">
        <f t="shared" ca="1" si="237"/>
        <v>80</v>
      </c>
      <c r="K378" s="48">
        <f t="shared" ca="1" si="238"/>
        <v>91</v>
      </c>
      <c r="L378" s="48">
        <f t="shared" ca="1" si="239"/>
        <v>100</v>
      </c>
      <c r="M378" s="48">
        <f t="shared" ca="1" si="240"/>
        <v>110</v>
      </c>
      <c r="N378" s="48">
        <f t="shared" ca="1" si="241"/>
        <v>120</v>
      </c>
      <c r="O378" s="48">
        <f t="shared" ca="1" si="242"/>
        <v>130</v>
      </c>
      <c r="P378" s="48">
        <f t="shared" ca="1" si="263"/>
        <v>2</v>
      </c>
      <c r="Q378" s="48">
        <f t="shared" ca="1" si="263"/>
        <v>3</v>
      </c>
      <c r="R378" s="48">
        <f t="shared" ca="1" si="263"/>
        <v>2</v>
      </c>
      <c r="S378" s="48">
        <f t="shared" ca="1" si="263"/>
        <v>3</v>
      </c>
      <c r="T378" s="48">
        <f t="shared" ca="1" si="263"/>
        <v>2</v>
      </c>
      <c r="U378" s="48">
        <f t="shared" ca="1" si="263"/>
        <v>3</v>
      </c>
      <c r="V378" s="48">
        <f t="shared" ca="1" si="263"/>
        <v>2</v>
      </c>
      <c r="W378" s="48">
        <f t="shared" ca="1" si="263"/>
        <v>3</v>
      </c>
      <c r="X378" s="48">
        <f t="shared" ca="1" si="263"/>
        <v>2</v>
      </c>
      <c r="Y378" s="48">
        <f t="shared" ca="1" si="263"/>
        <v>3</v>
      </c>
      <c r="Z378" s="48">
        <f t="shared" ca="1" si="264"/>
        <v>3</v>
      </c>
      <c r="AA378" s="48">
        <f t="shared" ca="1" si="264"/>
        <v>3</v>
      </c>
      <c r="AB378" s="48">
        <f t="shared" ca="1" si="264"/>
        <v>2</v>
      </c>
      <c r="AC378" s="48">
        <f t="shared" ca="1" si="264"/>
        <v>3</v>
      </c>
      <c r="AD378" s="48">
        <f t="shared" ca="1" si="264"/>
        <v>2</v>
      </c>
      <c r="AE378" s="48">
        <f t="shared" ca="1" si="264"/>
        <v>2</v>
      </c>
      <c r="AF378" s="48">
        <f t="shared" ca="1" si="264"/>
        <v>2</v>
      </c>
      <c r="AG378" s="48">
        <f t="shared" ca="1" si="264"/>
        <v>3</v>
      </c>
      <c r="AH378" s="48">
        <f t="shared" ca="1" si="264"/>
        <v>2</v>
      </c>
      <c r="AI378" s="48">
        <f t="shared" ca="1" si="264"/>
        <v>2</v>
      </c>
      <c r="AJ378" s="48">
        <f t="shared" ca="1" si="265"/>
        <v>2</v>
      </c>
      <c r="AK378" s="48">
        <f t="shared" ca="1" si="265"/>
        <v>3</v>
      </c>
      <c r="AL378" s="48">
        <f t="shared" ca="1" si="265"/>
        <v>2</v>
      </c>
      <c r="AM378" s="48">
        <f t="shared" ca="1" si="265"/>
        <v>3</v>
      </c>
      <c r="AN378" s="48">
        <f t="shared" ca="1" si="265"/>
        <v>2</v>
      </c>
      <c r="AO378" s="48">
        <f t="shared" ca="1" si="265"/>
        <v>2</v>
      </c>
      <c r="AP378" s="48">
        <f t="shared" ca="1" si="265"/>
        <v>3</v>
      </c>
      <c r="AQ378" s="48">
        <f t="shared" ca="1" si="265"/>
        <v>2</v>
      </c>
      <c r="AR378" s="48">
        <f t="shared" ca="1" si="265"/>
        <v>3</v>
      </c>
      <c r="AS378" s="48">
        <f t="shared" ca="1" si="265"/>
        <v>3</v>
      </c>
      <c r="AT378" s="48">
        <f t="shared" ca="1" si="266"/>
        <v>3</v>
      </c>
      <c r="AU378" s="48">
        <f t="shared" ca="1" si="266"/>
        <v>3</v>
      </c>
      <c r="AV378" s="48">
        <f t="shared" ca="1" si="266"/>
        <v>3</v>
      </c>
      <c r="AW378" s="48">
        <f t="shared" ca="1" si="266"/>
        <v>3</v>
      </c>
      <c r="AX378" s="48">
        <f t="shared" ca="1" si="266"/>
        <v>3</v>
      </c>
      <c r="AY378" s="48">
        <f t="shared" ca="1" si="266"/>
        <v>2</v>
      </c>
      <c r="AZ378" s="48">
        <f t="shared" ca="1" si="266"/>
        <v>2</v>
      </c>
      <c r="BA378" s="48">
        <f t="shared" ca="1" si="266"/>
        <v>2</v>
      </c>
      <c r="BB378" s="48">
        <f t="shared" ca="1" si="266"/>
        <v>2</v>
      </c>
      <c r="BC378" s="48">
        <f t="shared" ca="1" si="266"/>
        <v>3</v>
      </c>
      <c r="BD378" s="48">
        <f t="shared" ca="1" si="267"/>
        <v>3</v>
      </c>
      <c r="BE378" s="48">
        <f t="shared" ca="1" si="267"/>
        <v>2</v>
      </c>
      <c r="BF378" s="48">
        <f t="shared" ca="1" si="267"/>
        <v>3</v>
      </c>
      <c r="BG378" s="48">
        <f t="shared" ca="1" si="267"/>
        <v>2</v>
      </c>
      <c r="BH378" s="48">
        <f t="shared" ca="1" si="267"/>
        <v>2</v>
      </c>
      <c r="BI378" s="48">
        <f t="shared" ca="1" si="267"/>
        <v>3</v>
      </c>
      <c r="BJ378" s="48">
        <f t="shared" ca="1" si="267"/>
        <v>3</v>
      </c>
      <c r="BK378" s="48">
        <f t="shared" ca="1" si="267"/>
        <v>2</v>
      </c>
      <c r="BL378" s="48">
        <f t="shared" ca="1" si="267"/>
        <v>3</v>
      </c>
      <c r="BM378" s="48">
        <f t="shared" ca="1" si="267"/>
        <v>2</v>
      </c>
      <c r="BN378" s="48">
        <f t="shared" ca="1" si="267"/>
        <v>3</v>
      </c>
      <c r="BO378" s="48">
        <f t="shared" ca="1" si="267"/>
        <v>2</v>
      </c>
    </row>
    <row r="379" spans="1:67" x14ac:dyDescent="0.25">
      <c r="A379" s="48">
        <v>378</v>
      </c>
      <c r="B379" s="48">
        <f t="shared" ca="1" si="225"/>
        <v>17</v>
      </c>
      <c r="C379" s="48">
        <f ca="1">SUM($P379:S379)</f>
        <v>12</v>
      </c>
      <c r="D379" s="48">
        <f t="shared" ca="1" si="231"/>
        <v>22</v>
      </c>
      <c r="E379" s="48">
        <f t="shared" ca="1" si="232"/>
        <v>31</v>
      </c>
      <c r="F379" s="48">
        <f t="shared" ca="1" si="233"/>
        <v>41</v>
      </c>
      <c r="G379" s="48">
        <f t="shared" ca="1" si="234"/>
        <v>52</v>
      </c>
      <c r="H379" s="48">
        <f t="shared" ca="1" si="235"/>
        <v>61</v>
      </c>
      <c r="I379" s="48">
        <f t="shared" ca="1" si="236"/>
        <v>70</v>
      </c>
      <c r="J379" s="48">
        <f t="shared" ca="1" si="237"/>
        <v>79</v>
      </c>
      <c r="K379" s="48">
        <f t="shared" ca="1" si="238"/>
        <v>87</v>
      </c>
      <c r="L379" s="48">
        <f t="shared" ca="1" si="239"/>
        <v>96</v>
      </c>
      <c r="M379" s="48">
        <f t="shared" ca="1" si="240"/>
        <v>107</v>
      </c>
      <c r="N379" s="48">
        <f t="shared" ca="1" si="241"/>
        <v>118</v>
      </c>
      <c r="O379" s="48">
        <f t="shared" ca="1" si="242"/>
        <v>128</v>
      </c>
      <c r="P379" s="48">
        <f t="shared" ca="1" si="263"/>
        <v>3</v>
      </c>
      <c r="Q379" s="48">
        <f t="shared" ca="1" si="263"/>
        <v>3</v>
      </c>
      <c r="R379" s="48">
        <f t="shared" ca="1" si="263"/>
        <v>3</v>
      </c>
      <c r="S379" s="48">
        <f t="shared" ca="1" si="263"/>
        <v>3</v>
      </c>
      <c r="T379" s="48">
        <f t="shared" ca="1" si="263"/>
        <v>3</v>
      </c>
      <c r="U379" s="48">
        <f t="shared" ca="1" si="263"/>
        <v>2</v>
      </c>
      <c r="V379" s="48">
        <f t="shared" ca="1" si="263"/>
        <v>3</v>
      </c>
      <c r="W379" s="48">
        <f t="shared" ca="1" si="263"/>
        <v>2</v>
      </c>
      <c r="X379" s="48">
        <f t="shared" ca="1" si="263"/>
        <v>2</v>
      </c>
      <c r="Y379" s="48">
        <f t="shared" ca="1" si="263"/>
        <v>3</v>
      </c>
      <c r="Z379" s="48">
        <f t="shared" ca="1" si="264"/>
        <v>2</v>
      </c>
      <c r="AA379" s="48">
        <f t="shared" ca="1" si="264"/>
        <v>2</v>
      </c>
      <c r="AB379" s="48">
        <f t="shared" ca="1" si="264"/>
        <v>3</v>
      </c>
      <c r="AC379" s="48">
        <f t="shared" ca="1" si="264"/>
        <v>3</v>
      </c>
      <c r="AD379" s="48">
        <f t="shared" ca="1" si="264"/>
        <v>2</v>
      </c>
      <c r="AE379" s="48">
        <f t="shared" ca="1" si="264"/>
        <v>2</v>
      </c>
      <c r="AF379" s="48">
        <f t="shared" ca="1" si="264"/>
        <v>3</v>
      </c>
      <c r="AG379" s="48">
        <f t="shared" ca="1" si="264"/>
        <v>3</v>
      </c>
      <c r="AH379" s="48">
        <f t="shared" ca="1" si="264"/>
        <v>2</v>
      </c>
      <c r="AI379" s="48">
        <f t="shared" ca="1" si="264"/>
        <v>3</v>
      </c>
      <c r="AJ379" s="48">
        <f t="shared" ca="1" si="265"/>
        <v>2</v>
      </c>
      <c r="AK379" s="48">
        <f t="shared" ca="1" si="265"/>
        <v>2</v>
      </c>
      <c r="AL379" s="48">
        <f t="shared" ca="1" si="265"/>
        <v>2</v>
      </c>
      <c r="AM379" s="48">
        <f t="shared" ca="1" si="265"/>
        <v>3</v>
      </c>
      <c r="AN379" s="48">
        <f t="shared" ca="1" si="265"/>
        <v>2</v>
      </c>
      <c r="AO379" s="48">
        <f t="shared" ca="1" si="265"/>
        <v>2</v>
      </c>
      <c r="AP379" s="48">
        <f t="shared" ca="1" si="265"/>
        <v>2</v>
      </c>
      <c r="AQ379" s="48">
        <f t="shared" ca="1" si="265"/>
        <v>3</v>
      </c>
      <c r="AR379" s="48">
        <f t="shared" ca="1" si="265"/>
        <v>2</v>
      </c>
      <c r="AS379" s="48">
        <f t="shared" ca="1" si="265"/>
        <v>2</v>
      </c>
      <c r="AT379" s="48">
        <f t="shared" ca="1" si="266"/>
        <v>2</v>
      </c>
      <c r="AU379" s="48">
        <f t="shared" ca="1" si="266"/>
        <v>3</v>
      </c>
      <c r="AV379" s="48">
        <f t="shared" ca="1" si="266"/>
        <v>2</v>
      </c>
      <c r="AW379" s="48">
        <f t="shared" ca="1" si="266"/>
        <v>2</v>
      </c>
      <c r="AX379" s="48">
        <f t="shared" ca="1" si="266"/>
        <v>2</v>
      </c>
      <c r="AY379" s="48">
        <f t="shared" ca="1" si="266"/>
        <v>2</v>
      </c>
      <c r="AZ379" s="48">
        <f t="shared" ca="1" si="266"/>
        <v>2</v>
      </c>
      <c r="BA379" s="48">
        <f t="shared" ca="1" si="266"/>
        <v>3</v>
      </c>
      <c r="BB379" s="48">
        <f t="shared" ca="1" si="266"/>
        <v>2</v>
      </c>
      <c r="BC379" s="48">
        <f t="shared" ca="1" si="266"/>
        <v>2</v>
      </c>
      <c r="BD379" s="48">
        <f t="shared" ca="1" si="267"/>
        <v>3</v>
      </c>
      <c r="BE379" s="48">
        <f t="shared" ca="1" si="267"/>
        <v>3</v>
      </c>
      <c r="BF379" s="48">
        <f t="shared" ca="1" si="267"/>
        <v>3</v>
      </c>
      <c r="BG379" s="48">
        <f t="shared" ca="1" si="267"/>
        <v>2</v>
      </c>
      <c r="BH379" s="48">
        <f t="shared" ca="1" si="267"/>
        <v>3</v>
      </c>
      <c r="BI379" s="48">
        <f t="shared" ca="1" si="267"/>
        <v>3</v>
      </c>
      <c r="BJ379" s="48">
        <f t="shared" ca="1" si="267"/>
        <v>3</v>
      </c>
      <c r="BK379" s="48">
        <f t="shared" ca="1" si="267"/>
        <v>2</v>
      </c>
      <c r="BL379" s="48">
        <f t="shared" ca="1" si="267"/>
        <v>2</v>
      </c>
      <c r="BM379" s="48">
        <f t="shared" ca="1" si="267"/>
        <v>2</v>
      </c>
      <c r="BN379" s="48">
        <f t="shared" ca="1" si="267"/>
        <v>3</v>
      </c>
      <c r="BO379" s="48">
        <f t="shared" ca="1" si="267"/>
        <v>3</v>
      </c>
    </row>
    <row r="380" spans="1:67" x14ac:dyDescent="0.25">
      <c r="A380" s="48">
        <v>379</v>
      </c>
      <c r="B380" s="48">
        <f t="shared" ca="1" si="225"/>
        <v>14</v>
      </c>
      <c r="C380" s="48">
        <f ca="1">SUM($P380:S380)</f>
        <v>9</v>
      </c>
      <c r="D380" s="48">
        <f t="shared" ca="1" si="231"/>
        <v>18</v>
      </c>
      <c r="E380" s="48">
        <f t="shared" ca="1" si="232"/>
        <v>27</v>
      </c>
      <c r="F380" s="48">
        <f t="shared" ca="1" si="233"/>
        <v>38</v>
      </c>
      <c r="G380" s="48">
        <f t="shared" ca="1" si="234"/>
        <v>49</v>
      </c>
      <c r="H380" s="48">
        <f t="shared" ca="1" si="235"/>
        <v>59</v>
      </c>
      <c r="I380" s="48">
        <f t="shared" ca="1" si="236"/>
        <v>69</v>
      </c>
      <c r="J380" s="48">
        <f t="shared" ca="1" si="237"/>
        <v>78</v>
      </c>
      <c r="K380" s="48">
        <f t="shared" ca="1" si="238"/>
        <v>89</v>
      </c>
      <c r="L380" s="48">
        <f t="shared" ca="1" si="239"/>
        <v>100</v>
      </c>
      <c r="M380" s="48">
        <f t="shared" ca="1" si="240"/>
        <v>110</v>
      </c>
      <c r="N380" s="48">
        <f t="shared" ca="1" si="241"/>
        <v>122</v>
      </c>
      <c r="O380" s="48">
        <f t="shared" ca="1" si="242"/>
        <v>132</v>
      </c>
      <c r="P380" s="48">
        <f t="shared" ca="1" si="263"/>
        <v>2</v>
      </c>
      <c r="Q380" s="48">
        <f t="shared" ca="1" si="263"/>
        <v>2</v>
      </c>
      <c r="R380" s="48">
        <f t="shared" ca="1" si="263"/>
        <v>3</v>
      </c>
      <c r="S380" s="48">
        <f t="shared" ca="1" si="263"/>
        <v>2</v>
      </c>
      <c r="T380" s="48">
        <f t="shared" ca="1" si="263"/>
        <v>3</v>
      </c>
      <c r="U380" s="48">
        <f t="shared" ca="1" si="263"/>
        <v>2</v>
      </c>
      <c r="V380" s="48">
        <f t="shared" ca="1" si="263"/>
        <v>2</v>
      </c>
      <c r="W380" s="48">
        <f t="shared" ca="1" si="263"/>
        <v>2</v>
      </c>
      <c r="X380" s="48">
        <f t="shared" ca="1" si="263"/>
        <v>2</v>
      </c>
      <c r="Y380" s="48">
        <f t="shared" ca="1" si="263"/>
        <v>2</v>
      </c>
      <c r="Z380" s="48">
        <f t="shared" ca="1" si="264"/>
        <v>3</v>
      </c>
      <c r="AA380" s="48">
        <f t="shared" ca="1" si="264"/>
        <v>2</v>
      </c>
      <c r="AB380" s="48">
        <f t="shared" ca="1" si="264"/>
        <v>3</v>
      </c>
      <c r="AC380" s="48">
        <f t="shared" ca="1" si="264"/>
        <v>3</v>
      </c>
      <c r="AD380" s="48">
        <f t="shared" ca="1" si="264"/>
        <v>2</v>
      </c>
      <c r="AE380" s="48">
        <f t="shared" ca="1" si="264"/>
        <v>3</v>
      </c>
      <c r="AF380" s="48">
        <f t="shared" ca="1" si="264"/>
        <v>2</v>
      </c>
      <c r="AG380" s="48">
        <f t="shared" ca="1" si="264"/>
        <v>3</v>
      </c>
      <c r="AH380" s="48">
        <f t="shared" ca="1" si="264"/>
        <v>3</v>
      </c>
      <c r="AI380" s="48">
        <f t="shared" ca="1" si="264"/>
        <v>3</v>
      </c>
      <c r="AJ380" s="48">
        <f t="shared" ca="1" si="265"/>
        <v>3</v>
      </c>
      <c r="AK380" s="48">
        <f t="shared" ca="1" si="265"/>
        <v>2</v>
      </c>
      <c r="AL380" s="48">
        <f t="shared" ca="1" si="265"/>
        <v>2</v>
      </c>
      <c r="AM380" s="48">
        <f t="shared" ca="1" si="265"/>
        <v>3</v>
      </c>
      <c r="AN380" s="48">
        <f t="shared" ca="1" si="265"/>
        <v>3</v>
      </c>
      <c r="AO380" s="48">
        <f t="shared" ca="1" si="265"/>
        <v>2</v>
      </c>
      <c r="AP380" s="48">
        <f t="shared" ca="1" si="265"/>
        <v>3</v>
      </c>
      <c r="AQ380" s="48">
        <f t="shared" ca="1" si="265"/>
        <v>2</v>
      </c>
      <c r="AR380" s="48">
        <f t="shared" ca="1" si="265"/>
        <v>3</v>
      </c>
      <c r="AS380" s="48">
        <f t="shared" ca="1" si="265"/>
        <v>2</v>
      </c>
      <c r="AT380" s="48">
        <f t="shared" ca="1" si="266"/>
        <v>2</v>
      </c>
      <c r="AU380" s="48">
        <f t="shared" ca="1" si="266"/>
        <v>2</v>
      </c>
      <c r="AV380" s="48">
        <f t="shared" ca="1" si="266"/>
        <v>2</v>
      </c>
      <c r="AW380" s="48">
        <f t="shared" ca="1" si="266"/>
        <v>3</v>
      </c>
      <c r="AX380" s="48">
        <f t="shared" ca="1" si="266"/>
        <v>3</v>
      </c>
      <c r="AY380" s="48">
        <f t="shared" ca="1" si="266"/>
        <v>3</v>
      </c>
      <c r="AZ380" s="48">
        <f t="shared" ca="1" si="266"/>
        <v>3</v>
      </c>
      <c r="BA380" s="48">
        <f t="shared" ca="1" si="266"/>
        <v>3</v>
      </c>
      <c r="BB380" s="48">
        <f t="shared" ca="1" si="266"/>
        <v>3</v>
      </c>
      <c r="BC380" s="48">
        <f t="shared" ca="1" si="266"/>
        <v>2</v>
      </c>
      <c r="BD380" s="48">
        <f t="shared" ca="1" si="267"/>
        <v>3</v>
      </c>
      <c r="BE380" s="48">
        <f t="shared" ca="1" si="267"/>
        <v>2</v>
      </c>
      <c r="BF380" s="48">
        <f t="shared" ca="1" si="267"/>
        <v>2</v>
      </c>
      <c r="BG380" s="48">
        <f t="shared" ca="1" si="267"/>
        <v>3</v>
      </c>
      <c r="BH380" s="48">
        <f t="shared" ca="1" si="267"/>
        <v>3</v>
      </c>
      <c r="BI380" s="48">
        <f t="shared" ca="1" si="267"/>
        <v>3</v>
      </c>
      <c r="BJ380" s="48">
        <f t="shared" ca="1" si="267"/>
        <v>3</v>
      </c>
      <c r="BK380" s="48">
        <f t="shared" ca="1" si="267"/>
        <v>3</v>
      </c>
      <c r="BL380" s="48">
        <f t="shared" ca="1" si="267"/>
        <v>2</v>
      </c>
      <c r="BM380" s="48">
        <f t="shared" ca="1" si="267"/>
        <v>3</v>
      </c>
      <c r="BN380" s="48">
        <f t="shared" ca="1" si="267"/>
        <v>2</v>
      </c>
      <c r="BO380" s="48">
        <f t="shared" ca="1" si="267"/>
        <v>3</v>
      </c>
    </row>
    <row r="381" spans="1:67" x14ac:dyDescent="0.25">
      <c r="A381" s="48">
        <v>380</v>
      </c>
      <c r="B381" s="48">
        <f t="shared" ca="1" si="225"/>
        <v>15</v>
      </c>
      <c r="C381" s="48">
        <f ca="1">SUM($P381:S381)</f>
        <v>9</v>
      </c>
      <c r="D381" s="48">
        <f t="shared" ca="1" si="231"/>
        <v>19</v>
      </c>
      <c r="E381" s="48">
        <f t="shared" ca="1" si="232"/>
        <v>30</v>
      </c>
      <c r="F381" s="48">
        <f t="shared" ca="1" si="233"/>
        <v>40</v>
      </c>
      <c r="G381" s="48">
        <f t="shared" ca="1" si="234"/>
        <v>50</v>
      </c>
      <c r="H381" s="48">
        <f t="shared" ca="1" si="235"/>
        <v>60</v>
      </c>
      <c r="I381" s="48">
        <f t="shared" ca="1" si="236"/>
        <v>70</v>
      </c>
      <c r="J381" s="48">
        <f t="shared" ca="1" si="237"/>
        <v>82</v>
      </c>
      <c r="K381" s="48">
        <f t="shared" ca="1" si="238"/>
        <v>92</v>
      </c>
      <c r="L381" s="48">
        <f t="shared" ca="1" si="239"/>
        <v>101</v>
      </c>
      <c r="M381" s="48">
        <f t="shared" ca="1" si="240"/>
        <v>111</v>
      </c>
      <c r="N381" s="48">
        <f t="shared" ca="1" si="241"/>
        <v>122</v>
      </c>
      <c r="O381" s="48">
        <f t="shared" ca="1" si="242"/>
        <v>131</v>
      </c>
      <c r="P381" s="48">
        <f t="shared" ca="1" si="263"/>
        <v>2</v>
      </c>
      <c r="Q381" s="48">
        <f t="shared" ca="1" si="263"/>
        <v>3</v>
      </c>
      <c r="R381" s="48">
        <f t="shared" ca="1" si="263"/>
        <v>2</v>
      </c>
      <c r="S381" s="48">
        <f t="shared" ca="1" si="263"/>
        <v>2</v>
      </c>
      <c r="T381" s="48">
        <f t="shared" ca="1" si="263"/>
        <v>3</v>
      </c>
      <c r="U381" s="48">
        <f t="shared" ca="1" si="263"/>
        <v>3</v>
      </c>
      <c r="V381" s="48">
        <f t="shared" ca="1" si="263"/>
        <v>2</v>
      </c>
      <c r="W381" s="48">
        <f t="shared" ca="1" si="263"/>
        <v>2</v>
      </c>
      <c r="X381" s="48">
        <f t="shared" ca="1" si="263"/>
        <v>3</v>
      </c>
      <c r="Y381" s="48">
        <f t="shared" ca="1" si="263"/>
        <v>3</v>
      </c>
      <c r="Z381" s="48">
        <f t="shared" ca="1" si="264"/>
        <v>3</v>
      </c>
      <c r="AA381" s="48">
        <f t="shared" ca="1" si="264"/>
        <v>2</v>
      </c>
      <c r="AB381" s="48">
        <f t="shared" ca="1" si="264"/>
        <v>3</v>
      </c>
      <c r="AC381" s="48">
        <f t="shared" ca="1" si="264"/>
        <v>2</v>
      </c>
      <c r="AD381" s="48">
        <f t="shared" ca="1" si="264"/>
        <v>3</v>
      </c>
      <c r="AE381" s="48">
        <f t="shared" ca="1" si="264"/>
        <v>2</v>
      </c>
      <c r="AF381" s="48">
        <f t="shared" ca="1" si="264"/>
        <v>3</v>
      </c>
      <c r="AG381" s="48">
        <f t="shared" ca="1" si="264"/>
        <v>2</v>
      </c>
      <c r="AH381" s="48">
        <f t="shared" ca="1" si="264"/>
        <v>2</v>
      </c>
      <c r="AI381" s="48">
        <f t="shared" ca="1" si="264"/>
        <v>3</v>
      </c>
      <c r="AJ381" s="48">
        <f t="shared" ca="1" si="265"/>
        <v>3</v>
      </c>
      <c r="AK381" s="48">
        <f t="shared" ca="1" si="265"/>
        <v>2</v>
      </c>
      <c r="AL381" s="48">
        <f t="shared" ca="1" si="265"/>
        <v>2</v>
      </c>
      <c r="AM381" s="48">
        <f t="shared" ca="1" si="265"/>
        <v>3</v>
      </c>
      <c r="AN381" s="48">
        <f t="shared" ca="1" si="265"/>
        <v>3</v>
      </c>
      <c r="AO381" s="48">
        <f t="shared" ca="1" si="265"/>
        <v>2</v>
      </c>
      <c r="AP381" s="48">
        <f t="shared" ca="1" si="265"/>
        <v>3</v>
      </c>
      <c r="AQ381" s="48">
        <f t="shared" ca="1" si="265"/>
        <v>2</v>
      </c>
      <c r="AR381" s="48">
        <f t="shared" ca="1" si="265"/>
        <v>3</v>
      </c>
      <c r="AS381" s="48">
        <f t="shared" ca="1" si="265"/>
        <v>3</v>
      </c>
      <c r="AT381" s="48">
        <f t="shared" ca="1" si="266"/>
        <v>3</v>
      </c>
      <c r="AU381" s="48">
        <f t="shared" ca="1" si="266"/>
        <v>3</v>
      </c>
      <c r="AV381" s="48">
        <f t="shared" ca="1" si="266"/>
        <v>3</v>
      </c>
      <c r="AW381" s="48">
        <f t="shared" ca="1" si="266"/>
        <v>2</v>
      </c>
      <c r="AX381" s="48">
        <f t="shared" ca="1" si="266"/>
        <v>3</v>
      </c>
      <c r="AY381" s="48">
        <f t="shared" ca="1" si="266"/>
        <v>2</v>
      </c>
      <c r="AZ381" s="48">
        <f t="shared" ca="1" si="266"/>
        <v>2</v>
      </c>
      <c r="BA381" s="48">
        <f t="shared" ca="1" si="266"/>
        <v>2</v>
      </c>
      <c r="BB381" s="48">
        <f t="shared" ca="1" si="266"/>
        <v>3</v>
      </c>
      <c r="BC381" s="48">
        <f t="shared" ca="1" si="266"/>
        <v>2</v>
      </c>
      <c r="BD381" s="48">
        <f t="shared" ca="1" si="267"/>
        <v>3</v>
      </c>
      <c r="BE381" s="48">
        <f t="shared" ca="1" si="267"/>
        <v>2</v>
      </c>
      <c r="BF381" s="48">
        <f t="shared" ca="1" si="267"/>
        <v>2</v>
      </c>
      <c r="BG381" s="48">
        <f t="shared" ca="1" si="267"/>
        <v>3</v>
      </c>
      <c r="BH381" s="48">
        <f t="shared" ca="1" si="267"/>
        <v>3</v>
      </c>
      <c r="BI381" s="48">
        <f t="shared" ca="1" si="267"/>
        <v>2</v>
      </c>
      <c r="BJ381" s="48">
        <f t="shared" ca="1" si="267"/>
        <v>3</v>
      </c>
      <c r="BK381" s="48">
        <f t="shared" ca="1" si="267"/>
        <v>3</v>
      </c>
      <c r="BL381" s="48">
        <f t="shared" ca="1" si="267"/>
        <v>2</v>
      </c>
      <c r="BM381" s="48">
        <f t="shared" ca="1" si="267"/>
        <v>2</v>
      </c>
      <c r="BN381" s="48">
        <f t="shared" ca="1" si="267"/>
        <v>2</v>
      </c>
      <c r="BO381" s="48">
        <f t="shared" ca="1" si="267"/>
        <v>3</v>
      </c>
    </row>
    <row r="382" spans="1:67" x14ac:dyDescent="0.25">
      <c r="A382" s="48">
        <v>381</v>
      </c>
      <c r="B382" s="48">
        <f t="shared" ca="1" si="225"/>
        <v>16</v>
      </c>
      <c r="C382" s="48">
        <f ca="1">SUM($P382:S382)</f>
        <v>11</v>
      </c>
      <c r="D382" s="48">
        <f t="shared" ca="1" si="231"/>
        <v>22</v>
      </c>
      <c r="E382" s="48">
        <f t="shared" ca="1" si="232"/>
        <v>32</v>
      </c>
      <c r="F382" s="48">
        <f t="shared" ca="1" si="233"/>
        <v>40</v>
      </c>
      <c r="G382" s="48">
        <f t="shared" ca="1" si="234"/>
        <v>50</v>
      </c>
      <c r="H382" s="48">
        <f t="shared" ca="1" si="235"/>
        <v>59</v>
      </c>
      <c r="I382" s="48">
        <f t="shared" ca="1" si="236"/>
        <v>69</v>
      </c>
      <c r="J382" s="48">
        <f t="shared" ca="1" si="237"/>
        <v>77</v>
      </c>
      <c r="K382" s="48">
        <f t="shared" ca="1" si="238"/>
        <v>88</v>
      </c>
      <c r="L382" s="48">
        <f t="shared" ca="1" si="239"/>
        <v>98</v>
      </c>
      <c r="M382" s="48">
        <f t="shared" ca="1" si="240"/>
        <v>107</v>
      </c>
      <c r="N382" s="48">
        <f t="shared" ca="1" si="241"/>
        <v>117</v>
      </c>
      <c r="O382" s="48">
        <f t="shared" ca="1" si="242"/>
        <v>126</v>
      </c>
      <c r="P382" s="48">
        <f t="shared" ref="P382:Y391" ca="1" si="268">MAX(1,IF(SamplesOrEstimateFlag = "Data", INDEX(Samples,RANDBETWEEN(1, TotalCount), 0), RANDBETWEEN(ThroughputLowEstimate,ThroughputHighEstimate)) / RANDBETWEEN(StorySplitRateLowEstimate,StorySplitRateHighEstimate))</f>
        <v>3</v>
      </c>
      <c r="Q382" s="48">
        <f t="shared" ca="1" si="268"/>
        <v>3</v>
      </c>
      <c r="R382" s="48">
        <f t="shared" ca="1" si="268"/>
        <v>3</v>
      </c>
      <c r="S382" s="48">
        <f t="shared" ca="1" si="268"/>
        <v>2</v>
      </c>
      <c r="T382" s="48">
        <f t="shared" ca="1" si="268"/>
        <v>3</v>
      </c>
      <c r="U382" s="48">
        <f t="shared" ca="1" si="268"/>
        <v>2</v>
      </c>
      <c r="V382" s="48">
        <f t="shared" ca="1" si="268"/>
        <v>3</v>
      </c>
      <c r="W382" s="48">
        <f t="shared" ca="1" si="268"/>
        <v>3</v>
      </c>
      <c r="X382" s="48">
        <f t="shared" ca="1" si="268"/>
        <v>3</v>
      </c>
      <c r="Y382" s="48">
        <f t="shared" ca="1" si="268"/>
        <v>2</v>
      </c>
      <c r="Z382" s="48">
        <f t="shared" ref="Z382:AI391" ca="1" si="269">MAX(1,IF(SamplesOrEstimateFlag = "Data", INDEX(Samples,RANDBETWEEN(1, TotalCount), 0), RANDBETWEEN(ThroughputLowEstimate,ThroughputHighEstimate)) / RANDBETWEEN(StorySplitRateLowEstimate,StorySplitRateHighEstimate))</f>
        <v>2</v>
      </c>
      <c r="AA382" s="48">
        <f t="shared" ca="1" si="269"/>
        <v>3</v>
      </c>
      <c r="AB382" s="48">
        <f t="shared" ca="1" si="269"/>
        <v>2</v>
      </c>
      <c r="AC382" s="48">
        <f t="shared" ca="1" si="269"/>
        <v>2</v>
      </c>
      <c r="AD382" s="48">
        <f t="shared" ca="1" si="269"/>
        <v>2</v>
      </c>
      <c r="AE382" s="48">
        <f t="shared" ca="1" si="269"/>
        <v>2</v>
      </c>
      <c r="AF382" s="48">
        <f t="shared" ca="1" si="269"/>
        <v>2</v>
      </c>
      <c r="AG382" s="48">
        <f t="shared" ca="1" si="269"/>
        <v>3</v>
      </c>
      <c r="AH382" s="48">
        <f t="shared" ca="1" si="269"/>
        <v>3</v>
      </c>
      <c r="AI382" s="48">
        <f t="shared" ca="1" si="269"/>
        <v>2</v>
      </c>
      <c r="AJ382" s="48">
        <f t="shared" ref="AJ382:AS391" ca="1" si="270">MAX(1,IF(SamplesOrEstimateFlag = "Data", INDEX(Samples,RANDBETWEEN(1, TotalCount), 0), RANDBETWEEN(ThroughputLowEstimate,ThroughputHighEstimate)) / RANDBETWEEN(StorySplitRateLowEstimate,StorySplitRateHighEstimate))</f>
        <v>2</v>
      </c>
      <c r="AK382" s="48">
        <f t="shared" ca="1" si="270"/>
        <v>2</v>
      </c>
      <c r="AL382" s="48">
        <f t="shared" ca="1" si="270"/>
        <v>3</v>
      </c>
      <c r="AM382" s="48">
        <f t="shared" ca="1" si="270"/>
        <v>2</v>
      </c>
      <c r="AN382" s="48">
        <f t="shared" ca="1" si="270"/>
        <v>3</v>
      </c>
      <c r="AO382" s="48">
        <f t="shared" ca="1" si="270"/>
        <v>3</v>
      </c>
      <c r="AP382" s="48">
        <f t="shared" ca="1" si="270"/>
        <v>2</v>
      </c>
      <c r="AQ382" s="48">
        <f t="shared" ca="1" si="270"/>
        <v>2</v>
      </c>
      <c r="AR382" s="48">
        <f t="shared" ca="1" si="270"/>
        <v>2</v>
      </c>
      <c r="AS382" s="48">
        <f t="shared" ca="1" si="270"/>
        <v>2</v>
      </c>
      <c r="AT382" s="48">
        <f t="shared" ref="AT382:BC391" ca="1" si="271">MAX(1,IF(SamplesOrEstimateFlag = "Data", INDEX(Samples,RANDBETWEEN(1, TotalCount), 0), RANDBETWEEN(ThroughputLowEstimate,ThroughputHighEstimate)) / RANDBETWEEN(StorySplitRateLowEstimate,StorySplitRateHighEstimate))</f>
        <v>2</v>
      </c>
      <c r="AU382" s="48">
        <f t="shared" ca="1" si="271"/>
        <v>2</v>
      </c>
      <c r="AV382" s="48">
        <f t="shared" ca="1" si="271"/>
        <v>3</v>
      </c>
      <c r="AW382" s="48">
        <f t="shared" ca="1" si="271"/>
        <v>3</v>
      </c>
      <c r="AX382" s="48">
        <f t="shared" ca="1" si="271"/>
        <v>2</v>
      </c>
      <c r="AY382" s="48">
        <f t="shared" ca="1" si="271"/>
        <v>3</v>
      </c>
      <c r="AZ382" s="48">
        <f t="shared" ca="1" si="271"/>
        <v>2</v>
      </c>
      <c r="BA382" s="48">
        <f t="shared" ca="1" si="271"/>
        <v>3</v>
      </c>
      <c r="BB382" s="48">
        <f t="shared" ca="1" si="271"/>
        <v>2</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2</v>
      </c>
      <c r="BE382" s="48">
        <f t="shared" ca="1" si="272"/>
        <v>2</v>
      </c>
      <c r="BF382" s="48">
        <f t="shared" ca="1" si="272"/>
        <v>2</v>
      </c>
      <c r="BG382" s="48">
        <f t="shared" ca="1" si="272"/>
        <v>3</v>
      </c>
      <c r="BH382" s="48">
        <f t="shared" ca="1" si="272"/>
        <v>2</v>
      </c>
      <c r="BI382" s="48">
        <f t="shared" ca="1" si="272"/>
        <v>3</v>
      </c>
      <c r="BJ382" s="48">
        <f t="shared" ca="1" si="272"/>
        <v>2</v>
      </c>
      <c r="BK382" s="48">
        <f t="shared" ca="1" si="272"/>
        <v>3</v>
      </c>
      <c r="BL382" s="48">
        <f t="shared" ca="1" si="272"/>
        <v>2</v>
      </c>
      <c r="BM382" s="48">
        <f t="shared" ca="1" si="272"/>
        <v>3</v>
      </c>
      <c r="BN382" s="48">
        <f t="shared" ca="1" si="272"/>
        <v>2</v>
      </c>
      <c r="BO382" s="48">
        <f t="shared" ca="1" si="272"/>
        <v>2</v>
      </c>
    </row>
    <row r="383" spans="1:67" x14ac:dyDescent="0.25">
      <c r="A383" s="48">
        <v>382</v>
      </c>
      <c r="B383" s="48">
        <f t="shared" ca="1" si="225"/>
        <v>15</v>
      </c>
      <c r="C383" s="48">
        <f ca="1">SUM($P383:S383)</f>
        <v>10</v>
      </c>
      <c r="D383" s="48">
        <f t="shared" ca="1" si="231"/>
        <v>19</v>
      </c>
      <c r="E383" s="48">
        <f t="shared" ca="1" si="232"/>
        <v>29</v>
      </c>
      <c r="F383" s="48">
        <f t="shared" ca="1" si="233"/>
        <v>40</v>
      </c>
      <c r="G383" s="48">
        <f t="shared" ca="1" si="234"/>
        <v>51</v>
      </c>
      <c r="H383" s="48">
        <f t="shared" ca="1" si="235"/>
        <v>60</v>
      </c>
      <c r="I383" s="48">
        <f t="shared" ca="1" si="236"/>
        <v>70</v>
      </c>
      <c r="J383" s="48">
        <f t="shared" ca="1" si="237"/>
        <v>81</v>
      </c>
      <c r="K383" s="48">
        <f t="shared" ca="1" si="238"/>
        <v>92</v>
      </c>
      <c r="L383" s="48">
        <f t="shared" ca="1" si="239"/>
        <v>101</v>
      </c>
      <c r="M383" s="48">
        <f t="shared" ca="1" si="240"/>
        <v>111</v>
      </c>
      <c r="N383" s="48">
        <f t="shared" ca="1" si="241"/>
        <v>121</v>
      </c>
      <c r="O383" s="48">
        <f t="shared" ca="1" si="242"/>
        <v>131</v>
      </c>
      <c r="P383" s="48">
        <f t="shared" ca="1" si="268"/>
        <v>2</v>
      </c>
      <c r="Q383" s="48">
        <f t="shared" ca="1" si="268"/>
        <v>3</v>
      </c>
      <c r="R383" s="48">
        <f t="shared" ca="1" si="268"/>
        <v>2</v>
      </c>
      <c r="S383" s="48">
        <f t="shared" ca="1" si="268"/>
        <v>3</v>
      </c>
      <c r="T383" s="48">
        <f t="shared" ca="1" si="268"/>
        <v>3</v>
      </c>
      <c r="U383" s="48">
        <f t="shared" ca="1" si="268"/>
        <v>2</v>
      </c>
      <c r="V383" s="48">
        <f t="shared" ca="1" si="268"/>
        <v>2</v>
      </c>
      <c r="W383" s="48">
        <f t="shared" ca="1" si="268"/>
        <v>2</v>
      </c>
      <c r="X383" s="48">
        <f t="shared" ca="1" si="268"/>
        <v>3</v>
      </c>
      <c r="Y383" s="48">
        <f t="shared" ca="1" si="268"/>
        <v>3</v>
      </c>
      <c r="Z383" s="48">
        <f t="shared" ca="1" si="269"/>
        <v>2</v>
      </c>
      <c r="AA383" s="48">
        <f t="shared" ca="1" si="269"/>
        <v>2</v>
      </c>
      <c r="AB383" s="48">
        <f t="shared" ca="1" si="269"/>
        <v>3</v>
      </c>
      <c r="AC383" s="48">
        <f t="shared" ca="1" si="269"/>
        <v>3</v>
      </c>
      <c r="AD383" s="48">
        <f t="shared" ca="1" si="269"/>
        <v>3</v>
      </c>
      <c r="AE383" s="48">
        <f t="shared" ca="1" si="269"/>
        <v>2</v>
      </c>
      <c r="AF383" s="48">
        <f t="shared" ca="1" si="269"/>
        <v>3</v>
      </c>
      <c r="AG383" s="48">
        <f t="shared" ca="1" si="269"/>
        <v>3</v>
      </c>
      <c r="AH383" s="48">
        <f t="shared" ca="1" si="269"/>
        <v>3</v>
      </c>
      <c r="AI383" s="48">
        <f t="shared" ca="1" si="269"/>
        <v>2</v>
      </c>
      <c r="AJ383" s="48">
        <f t="shared" ca="1" si="270"/>
        <v>2</v>
      </c>
      <c r="AK383" s="48">
        <f t="shared" ca="1" si="270"/>
        <v>2</v>
      </c>
      <c r="AL383" s="48">
        <f t="shared" ca="1" si="270"/>
        <v>3</v>
      </c>
      <c r="AM383" s="48">
        <f t="shared" ca="1" si="270"/>
        <v>2</v>
      </c>
      <c r="AN383" s="48">
        <f t="shared" ca="1" si="270"/>
        <v>2</v>
      </c>
      <c r="AO383" s="48">
        <f t="shared" ca="1" si="270"/>
        <v>3</v>
      </c>
      <c r="AP383" s="48">
        <f t="shared" ca="1" si="270"/>
        <v>3</v>
      </c>
      <c r="AQ383" s="48">
        <f t="shared" ca="1" si="270"/>
        <v>2</v>
      </c>
      <c r="AR383" s="48">
        <f t="shared" ca="1" si="270"/>
        <v>3</v>
      </c>
      <c r="AS383" s="48">
        <f t="shared" ca="1" si="270"/>
        <v>3</v>
      </c>
      <c r="AT383" s="48">
        <f t="shared" ca="1" si="271"/>
        <v>3</v>
      </c>
      <c r="AU383" s="48">
        <f t="shared" ca="1" si="271"/>
        <v>2</v>
      </c>
      <c r="AV383" s="48">
        <f t="shared" ca="1" si="271"/>
        <v>3</v>
      </c>
      <c r="AW383" s="48">
        <f t="shared" ca="1" si="271"/>
        <v>3</v>
      </c>
      <c r="AX383" s="48">
        <f t="shared" ca="1" si="271"/>
        <v>3</v>
      </c>
      <c r="AY383" s="48">
        <f t="shared" ca="1" si="271"/>
        <v>2</v>
      </c>
      <c r="AZ383" s="48">
        <f t="shared" ca="1" si="271"/>
        <v>2</v>
      </c>
      <c r="BA383" s="48">
        <f t="shared" ca="1" si="271"/>
        <v>2</v>
      </c>
      <c r="BB383" s="48">
        <f t="shared" ca="1" si="271"/>
        <v>3</v>
      </c>
      <c r="BC383" s="48">
        <f t="shared" ca="1" si="271"/>
        <v>2</v>
      </c>
      <c r="BD383" s="48">
        <f t="shared" ca="1" si="272"/>
        <v>2</v>
      </c>
      <c r="BE383" s="48">
        <f t="shared" ca="1" si="272"/>
        <v>3</v>
      </c>
      <c r="BF383" s="48">
        <f t="shared" ca="1" si="272"/>
        <v>2</v>
      </c>
      <c r="BG383" s="48">
        <f t="shared" ca="1" si="272"/>
        <v>3</v>
      </c>
      <c r="BH383" s="48">
        <f t="shared" ca="1" si="272"/>
        <v>2</v>
      </c>
      <c r="BI383" s="48">
        <f t="shared" ca="1" si="272"/>
        <v>3</v>
      </c>
      <c r="BJ383" s="48">
        <f t="shared" ca="1" si="272"/>
        <v>2</v>
      </c>
      <c r="BK383" s="48">
        <f t="shared" ca="1" si="272"/>
        <v>3</v>
      </c>
      <c r="BL383" s="48">
        <f t="shared" ca="1" si="272"/>
        <v>3</v>
      </c>
      <c r="BM383" s="48">
        <f t="shared" ca="1" si="272"/>
        <v>2</v>
      </c>
      <c r="BN383" s="48">
        <f t="shared" ca="1" si="272"/>
        <v>2</v>
      </c>
      <c r="BO383" s="48">
        <f t="shared" ca="1" si="272"/>
        <v>3</v>
      </c>
    </row>
    <row r="384" spans="1:67" x14ac:dyDescent="0.25">
      <c r="A384" s="48">
        <v>383</v>
      </c>
      <c r="B384" s="48">
        <f t="shared" ca="1" si="225"/>
        <v>14</v>
      </c>
      <c r="C384" s="48">
        <f ca="1">SUM($P384:S384)</f>
        <v>10</v>
      </c>
      <c r="D384" s="48">
        <f t="shared" ca="1" si="231"/>
        <v>19</v>
      </c>
      <c r="E384" s="48">
        <f t="shared" ca="1" si="232"/>
        <v>27</v>
      </c>
      <c r="F384" s="48">
        <f t="shared" ca="1" si="233"/>
        <v>37</v>
      </c>
      <c r="G384" s="48">
        <f t="shared" ca="1" si="234"/>
        <v>47</v>
      </c>
      <c r="H384" s="48">
        <f t="shared" ca="1" si="235"/>
        <v>57</v>
      </c>
      <c r="I384" s="48">
        <f t="shared" ca="1" si="236"/>
        <v>65</v>
      </c>
      <c r="J384" s="48">
        <f t="shared" ca="1" si="237"/>
        <v>75</v>
      </c>
      <c r="K384" s="48">
        <f t="shared" ca="1" si="238"/>
        <v>85</v>
      </c>
      <c r="L384" s="48">
        <f t="shared" ca="1" si="239"/>
        <v>95</v>
      </c>
      <c r="M384" s="48">
        <f t="shared" ca="1" si="240"/>
        <v>107</v>
      </c>
      <c r="N384" s="48">
        <f t="shared" ca="1" si="241"/>
        <v>118</v>
      </c>
      <c r="O384" s="48">
        <f t="shared" ca="1" si="242"/>
        <v>129</v>
      </c>
      <c r="P384" s="48">
        <f t="shared" ca="1" si="268"/>
        <v>2</v>
      </c>
      <c r="Q384" s="48">
        <f t="shared" ca="1" si="268"/>
        <v>2</v>
      </c>
      <c r="R384" s="48">
        <f t="shared" ca="1" si="268"/>
        <v>3</v>
      </c>
      <c r="S384" s="48">
        <f t="shared" ca="1" si="268"/>
        <v>3</v>
      </c>
      <c r="T384" s="48">
        <f t="shared" ca="1" si="268"/>
        <v>2</v>
      </c>
      <c r="U384" s="48">
        <f t="shared" ca="1" si="268"/>
        <v>2</v>
      </c>
      <c r="V384" s="48">
        <f t="shared" ca="1" si="268"/>
        <v>3</v>
      </c>
      <c r="W384" s="48">
        <f t="shared" ca="1" si="268"/>
        <v>2</v>
      </c>
      <c r="X384" s="48">
        <f t="shared" ca="1" si="268"/>
        <v>2</v>
      </c>
      <c r="Y384" s="48">
        <f t="shared" ca="1" si="268"/>
        <v>2</v>
      </c>
      <c r="Z384" s="48">
        <f t="shared" ca="1" si="269"/>
        <v>2</v>
      </c>
      <c r="AA384" s="48">
        <f t="shared" ca="1" si="269"/>
        <v>2</v>
      </c>
      <c r="AB384" s="48">
        <f t="shared" ca="1" si="269"/>
        <v>2</v>
      </c>
      <c r="AC384" s="48">
        <f t="shared" ca="1" si="269"/>
        <v>2</v>
      </c>
      <c r="AD384" s="48">
        <f t="shared" ca="1" si="269"/>
        <v>3</v>
      </c>
      <c r="AE384" s="48">
        <f t="shared" ca="1" si="269"/>
        <v>3</v>
      </c>
      <c r="AF384" s="48">
        <f t="shared" ca="1" si="269"/>
        <v>2</v>
      </c>
      <c r="AG384" s="48">
        <f t="shared" ca="1" si="269"/>
        <v>3</v>
      </c>
      <c r="AH384" s="48">
        <f t="shared" ca="1" si="269"/>
        <v>2</v>
      </c>
      <c r="AI384" s="48">
        <f t="shared" ca="1" si="269"/>
        <v>3</v>
      </c>
      <c r="AJ384" s="48">
        <f t="shared" ca="1" si="270"/>
        <v>3</v>
      </c>
      <c r="AK384" s="48">
        <f t="shared" ca="1" si="270"/>
        <v>2</v>
      </c>
      <c r="AL384" s="48">
        <f t="shared" ca="1" si="270"/>
        <v>3</v>
      </c>
      <c r="AM384" s="48">
        <f t="shared" ca="1" si="270"/>
        <v>2</v>
      </c>
      <c r="AN384" s="48">
        <f t="shared" ca="1" si="270"/>
        <v>2</v>
      </c>
      <c r="AO384" s="48">
        <f t="shared" ca="1" si="270"/>
        <v>2</v>
      </c>
      <c r="AP384" s="48">
        <f t="shared" ca="1" si="270"/>
        <v>2</v>
      </c>
      <c r="AQ384" s="48">
        <f t="shared" ca="1" si="270"/>
        <v>2</v>
      </c>
      <c r="AR384" s="48">
        <f t="shared" ca="1" si="270"/>
        <v>2</v>
      </c>
      <c r="AS384" s="48">
        <f t="shared" ca="1" si="270"/>
        <v>3</v>
      </c>
      <c r="AT384" s="48">
        <f t="shared" ca="1" si="271"/>
        <v>3</v>
      </c>
      <c r="AU384" s="48">
        <f t="shared" ca="1" si="271"/>
        <v>2</v>
      </c>
      <c r="AV384" s="48">
        <f t="shared" ca="1" si="271"/>
        <v>2</v>
      </c>
      <c r="AW384" s="48">
        <f t="shared" ca="1" si="271"/>
        <v>3</v>
      </c>
      <c r="AX384" s="48">
        <f t="shared" ca="1" si="271"/>
        <v>3</v>
      </c>
      <c r="AY384" s="48">
        <f t="shared" ca="1" si="271"/>
        <v>2</v>
      </c>
      <c r="AZ384" s="48">
        <f t="shared" ca="1" si="271"/>
        <v>2</v>
      </c>
      <c r="BA384" s="48">
        <f t="shared" ca="1" si="271"/>
        <v>2</v>
      </c>
      <c r="BB384" s="48">
        <f t="shared" ca="1" si="271"/>
        <v>3</v>
      </c>
      <c r="BC384" s="48">
        <f t="shared" ca="1" si="271"/>
        <v>3</v>
      </c>
      <c r="BD384" s="48">
        <f t="shared" ca="1" si="272"/>
        <v>3</v>
      </c>
      <c r="BE384" s="48">
        <f t="shared" ca="1" si="272"/>
        <v>3</v>
      </c>
      <c r="BF384" s="48">
        <f t="shared" ca="1" si="272"/>
        <v>3</v>
      </c>
      <c r="BG384" s="48">
        <f t="shared" ca="1" si="272"/>
        <v>3</v>
      </c>
      <c r="BH384" s="48">
        <f t="shared" ca="1" si="272"/>
        <v>3</v>
      </c>
      <c r="BI384" s="48">
        <f t="shared" ca="1" si="272"/>
        <v>2</v>
      </c>
      <c r="BJ384" s="48">
        <f t="shared" ca="1" si="272"/>
        <v>3</v>
      </c>
      <c r="BK384" s="48">
        <f t="shared" ca="1" si="272"/>
        <v>3</v>
      </c>
      <c r="BL384" s="48">
        <f t="shared" ca="1" si="272"/>
        <v>2</v>
      </c>
      <c r="BM384" s="48">
        <f t="shared" ca="1" si="272"/>
        <v>3</v>
      </c>
      <c r="BN384" s="48">
        <f t="shared" ca="1" si="272"/>
        <v>3</v>
      </c>
      <c r="BO384" s="48">
        <f t="shared" ca="1" si="272"/>
        <v>3</v>
      </c>
    </row>
    <row r="385" spans="1:67" x14ac:dyDescent="0.25">
      <c r="A385" s="48">
        <v>384</v>
      </c>
      <c r="B385" s="48">
        <f t="shared" ca="1" si="225"/>
        <v>14</v>
      </c>
      <c r="C385" s="48">
        <f ca="1">SUM($P385:S385)</f>
        <v>10</v>
      </c>
      <c r="D385" s="48">
        <f t="shared" ca="1" si="231"/>
        <v>19</v>
      </c>
      <c r="E385" s="48">
        <f t="shared" ca="1" si="232"/>
        <v>30</v>
      </c>
      <c r="F385" s="48">
        <f t="shared" ca="1" si="233"/>
        <v>42</v>
      </c>
      <c r="G385" s="48">
        <f t="shared" ca="1" si="234"/>
        <v>53</v>
      </c>
      <c r="H385" s="48">
        <f t="shared" ca="1" si="235"/>
        <v>63</v>
      </c>
      <c r="I385" s="48">
        <f t="shared" ca="1" si="236"/>
        <v>74</v>
      </c>
      <c r="J385" s="48">
        <f t="shared" ca="1" si="237"/>
        <v>84</v>
      </c>
      <c r="K385" s="48">
        <f t="shared" ca="1" si="238"/>
        <v>92</v>
      </c>
      <c r="L385" s="48">
        <f t="shared" ca="1" si="239"/>
        <v>104</v>
      </c>
      <c r="M385" s="48">
        <f t="shared" ca="1" si="240"/>
        <v>114</v>
      </c>
      <c r="N385" s="48">
        <f t="shared" ca="1" si="241"/>
        <v>125</v>
      </c>
      <c r="O385" s="48">
        <f t="shared" ca="1" si="242"/>
        <v>137</v>
      </c>
      <c r="P385" s="48">
        <f t="shared" ca="1" si="268"/>
        <v>3</v>
      </c>
      <c r="Q385" s="48">
        <f t="shared" ca="1" si="268"/>
        <v>3</v>
      </c>
      <c r="R385" s="48">
        <f t="shared" ca="1" si="268"/>
        <v>2</v>
      </c>
      <c r="S385" s="48">
        <f t="shared" ca="1" si="268"/>
        <v>2</v>
      </c>
      <c r="T385" s="48">
        <f t="shared" ca="1" si="268"/>
        <v>2</v>
      </c>
      <c r="U385" s="48">
        <f t="shared" ca="1" si="268"/>
        <v>2</v>
      </c>
      <c r="V385" s="48">
        <f t="shared" ca="1" si="268"/>
        <v>2</v>
      </c>
      <c r="W385" s="48">
        <f t="shared" ca="1" si="268"/>
        <v>3</v>
      </c>
      <c r="X385" s="48">
        <f t="shared" ca="1" si="268"/>
        <v>3</v>
      </c>
      <c r="Y385" s="48">
        <f t="shared" ca="1" si="268"/>
        <v>3</v>
      </c>
      <c r="Z385" s="48">
        <f t="shared" ca="1" si="269"/>
        <v>3</v>
      </c>
      <c r="AA385" s="48">
        <f t="shared" ca="1" si="269"/>
        <v>2</v>
      </c>
      <c r="AB385" s="48">
        <f t="shared" ca="1" si="269"/>
        <v>3</v>
      </c>
      <c r="AC385" s="48">
        <f t="shared" ca="1" si="269"/>
        <v>3</v>
      </c>
      <c r="AD385" s="48">
        <f t="shared" ca="1" si="269"/>
        <v>3</v>
      </c>
      <c r="AE385" s="48">
        <f t="shared" ca="1" si="269"/>
        <v>3</v>
      </c>
      <c r="AF385" s="48">
        <f t="shared" ca="1" si="269"/>
        <v>3</v>
      </c>
      <c r="AG385" s="48">
        <f t="shared" ca="1" si="269"/>
        <v>3</v>
      </c>
      <c r="AH385" s="48">
        <f t="shared" ca="1" si="269"/>
        <v>2</v>
      </c>
      <c r="AI385" s="48">
        <f t="shared" ca="1" si="269"/>
        <v>3</v>
      </c>
      <c r="AJ385" s="48">
        <f t="shared" ca="1" si="270"/>
        <v>3</v>
      </c>
      <c r="AK385" s="48">
        <f t="shared" ca="1" si="270"/>
        <v>2</v>
      </c>
      <c r="AL385" s="48">
        <f t="shared" ca="1" si="270"/>
        <v>3</v>
      </c>
      <c r="AM385" s="48">
        <f t="shared" ca="1" si="270"/>
        <v>2</v>
      </c>
      <c r="AN385" s="48">
        <f t="shared" ca="1" si="270"/>
        <v>3</v>
      </c>
      <c r="AO385" s="48">
        <f t="shared" ca="1" si="270"/>
        <v>2</v>
      </c>
      <c r="AP385" s="48">
        <f t="shared" ca="1" si="270"/>
        <v>3</v>
      </c>
      <c r="AQ385" s="48">
        <f t="shared" ca="1" si="270"/>
        <v>3</v>
      </c>
      <c r="AR385" s="48">
        <f t="shared" ca="1" si="270"/>
        <v>2</v>
      </c>
      <c r="AS385" s="48">
        <f t="shared" ca="1" si="270"/>
        <v>3</v>
      </c>
      <c r="AT385" s="48">
        <f t="shared" ca="1" si="271"/>
        <v>2</v>
      </c>
      <c r="AU385" s="48">
        <f t="shared" ca="1" si="271"/>
        <v>3</v>
      </c>
      <c r="AV385" s="48">
        <f t="shared" ca="1" si="271"/>
        <v>2</v>
      </c>
      <c r="AW385" s="48">
        <f t="shared" ca="1" si="271"/>
        <v>2</v>
      </c>
      <c r="AX385" s="48">
        <f t="shared" ca="1" si="271"/>
        <v>2</v>
      </c>
      <c r="AY385" s="48">
        <f t="shared" ca="1" si="271"/>
        <v>2</v>
      </c>
      <c r="AZ385" s="48">
        <f t="shared" ca="1" si="271"/>
        <v>3</v>
      </c>
      <c r="BA385" s="48">
        <f t="shared" ca="1" si="271"/>
        <v>3</v>
      </c>
      <c r="BB385" s="48">
        <f t="shared" ca="1" si="271"/>
        <v>3</v>
      </c>
      <c r="BC385" s="48">
        <f t="shared" ca="1" si="271"/>
        <v>3</v>
      </c>
      <c r="BD385" s="48">
        <f t="shared" ca="1" si="272"/>
        <v>3</v>
      </c>
      <c r="BE385" s="48">
        <f t="shared" ca="1" si="272"/>
        <v>2</v>
      </c>
      <c r="BF385" s="48">
        <f t="shared" ca="1" si="272"/>
        <v>3</v>
      </c>
      <c r="BG385" s="48">
        <f t="shared" ca="1" si="272"/>
        <v>2</v>
      </c>
      <c r="BH385" s="48">
        <f t="shared" ca="1" si="272"/>
        <v>3</v>
      </c>
      <c r="BI385" s="48">
        <f t="shared" ca="1" si="272"/>
        <v>2</v>
      </c>
      <c r="BJ385" s="48">
        <f t="shared" ca="1" si="272"/>
        <v>3</v>
      </c>
      <c r="BK385" s="48">
        <f t="shared" ca="1" si="272"/>
        <v>3</v>
      </c>
      <c r="BL385" s="48">
        <f t="shared" ca="1" si="272"/>
        <v>3</v>
      </c>
      <c r="BM385" s="48">
        <f t="shared" ca="1" si="272"/>
        <v>3</v>
      </c>
      <c r="BN385" s="48">
        <f t="shared" ca="1" si="272"/>
        <v>3</v>
      </c>
      <c r="BO385" s="48">
        <f t="shared" ca="1" si="272"/>
        <v>3</v>
      </c>
    </row>
    <row r="386" spans="1:67" x14ac:dyDescent="0.25">
      <c r="A386" s="48">
        <v>385</v>
      </c>
      <c r="B386" s="48">
        <f t="shared" ref="B386:B449" ca="1" si="273">SUMIF(P$1:BO$1,"&lt;=" &amp; WeeksToForecast,P386:BO386)</f>
        <v>15</v>
      </c>
      <c r="C386" s="48">
        <f ca="1">SUM($P386:S386)</f>
        <v>9</v>
      </c>
      <c r="D386" s="48">
        <f t="shared" ca="1" si="231"/>
        <v>19</v>
      </c>
      <c r="E386" s="48">
        <f t="shared" ca="1" si="232"/>
        <v>30</v>
      </c>
      <c r="F386" s="48">
        <f t="shared" ca="1" si="233"/>
        <v>42</v>
      </c>
      <c r="G386" s="48">
        <f t="shared" ca="1" si="234"/>
        <v>51</v>
      </c>
      <c r="H386" s="48">
        <f t="shared" ca="1" si="235"/>
        <v>61</v>
      </c>
      <c r="I386" s="48">
        <f t="shared" ca="1" si="236"/>
        <v>72</v>
      </c>
      <c r="J386" s="48">
        <f t="shared" ca="1" si="237"/>
        <v>82</v>
      </c>
      <c r="K386" s="48">
        <f t="shared" ca="1" si="238"/>
        <v>91</v>
      </c>
      <c r="L386" s="48">
        <f t="shared" ca="1" si="239"/>
        <v>99</v>
      </c>
      <c r="M386" s="48">
        <f t="shared" ca="1" si="240"/>
        <v>109</v>
      </c>
      <c r="N386" s="48">
        <f t="shared" ca="1" si="241"/>
        <v>120</v>
      </c>
      <c r="O386" s="48">
        <f t="shared" ca="1" si="242"/>
        <v>130</v>
      </c>
      <c r="P386" s="48">
        <f t="shared" ca="1" si="268"/>
        <v>2</v>
      </c>
      <c r="Q386" s="48">
        <f t="shared" ca="1" si="268"/>
        <v>2</v>
      </c>
      <c r="R386" s="48">
        <f t="shared" ca="1" si="268"/>
        <v>2</v>
      </c>
      <c r="S386" s="48">
        <f t="shared" ca="1" si="268"/>
        <v>3</v>
      </c>
      <c r="T386" s="48">
        <f t="shared" ca="1" si="268"/>
        <v>3</v>
      </c>
      <c r="U386" s="48">
        <f t="shared" ca="1" si="268"/>
        <v>3</v>
      </c>
      <c r="V386" s="48">
        <f t="shared" ca="1" si="268"/>
        <v>2</v>
      </c>
      <c r="W386" s="48">
        <f t="shared" ca="1" si="268"/>
        <v>2</v>
      </c>
      <c r="X386" s="48">
        <f t="shared" ca="1" si="268"/>
        <v>3</v>
      </c>
      <c r="Y386" s="48">
        <f t="shared" ca="1" si="268"/>
        <v>3</v>
      </c>
      <c r="Z386" s="48">
        <f t="shared" ca="1" si="269"/>
        <v>2</v>
      </c>
      <c r="AA386" s="48">
        <f t="shared" ca="1" si="269"/>
        <v>3</v>
      </c>
      <c r="AB386" s="48">
        <f t="shared" ca="1" si="269"/>
        <v>3</v>
      </c>
      <c r="AC386" s="48">
        <f t="shared" ca="1" si="269"/>
        <v>3</v>
      </c>
      <c r="AD386" s="48">
        <f t="shared" ca="1" si="269"/>
        <v>3</v>
      </c>
      <c r="AE386" s="48">
        <f t="shared" ca="1" si="269"/>
        <v>3</v>
      </c>
      <c r="AF386" s="48">
        <f t="shared" ca="1" si="269"/>
        <v>2</v>
      </c>
      <c r="AG386" s="48">
        <f t="shared" ca="1" si="269"/>
        <v>3</v>
      </c>
      <c r="AH386" s="48">
        <f t="shared" ca="1" si="269"/>
        <v>2</v>
      </c>
      <c r="AI386" s="48">
        <f t="shared" ca="1" si="269"/>
        <v>2</v>
      </c>
      <c r="AJ386" s="48">
        <f t="shared" ca="1" si="270"/>
        <v>2</v>
      </c>
      <c r="AK386" s="48">
        <f t="shared" ca="1" si="270"/>
        <v>3</v>
      </c>
      <c r="AL386" s="48">
        <f t="shared" ca="1" si="270"/>
        <v>3</v>
      </c>
      <c r="AM386" s="48">
        <f t="shared" ca="1" si="270"/>
        <v>2</v>
      </c>
      <c r="AN386" s="48">
        <f t="shared" ca="1" si="270"/>
        <v>3</v>
      </c>
      <c r="AO386" s="48">
        <f t="shared" ca="1" si="270"/>
        <v>3</v>
      </c>
      <c r="AP386" s="48">
        <f t="shared" ca="1" si="270"/>
        <v>2</v>
      </c>
      <c r="AQ386" s="48">
        <f t="shared" ca="1" si="270"/>
        <v>3</v>
      </c>
      <c r="AR386" s="48">
        <f t="shared" ca="1" si="270"/>
        <v>3</v>
      </c>
      <c r="AS386" s="48">
        <f t="shared" ca="1" si="270"/>
        <v>2</v>
      </c>
      <c r="AT386" s="48">
        <f t="shared" ca="1" si="271"/>
        <v>2</v>
      </c>
      <c r="AU386" s="48">
        <f t="shared" ca="1" si="271"/>
        <v>3</v>
      </c>
      <c r="AV386" s="48">
        <f t="shared" ca="1" si="271"/>
        <v>2</v>
      </c>
      <c r="AW386" s="48">
        <f t="shared" ca="1" si="271"/>
        <v>2</v>
      </c>
      <c r="AX386" s="48">
        <f t="shared" ca="1" si="271"/>
        <v>3</v>
      </c>
      <c r="AY386" s="48">
        <f t="shared" ca="1" si="271"/>
        <v>2</v>
      </c>
      <c r="AZ386" s="48">
        <f t="shared" ca="1" si="271"/>
        <v>2</v>
      </c>
      <c r="BA386" s="48">
        <f t="shared" ca="1" si="271"/>
        <v>2</v>
      </c>
      <c r="BB386" s="48">
        <f t="shared" ca="1" si="271"/>
        <v>2</v>
      </c>
      <c r="BC386" s="48">
        <f t="shared" ca="1" si="271"/>
        <v>2</v>
      </c>
      <c r="BD386" s="48">
        <f t="shared" ca="1" si="272"/>
        <v>3</v>
      </c>
      <c r="BE386" s="48">
        <f t="shared" ca="1" si="272"/>
        <v>3</v>
      </c>
      <c r="BF386" s="48">
        <f t="shared" ca="1" si="272"/>
        <v>2</v>
      </c>
      <c r="BG386" s="48">
        <f t="shared" ca="1" si="272"/>
        <v>2</v>
      </c>
      <c r="BH386" s="48">
        <f t="shared" ca="1" si="272"/>
        <v>3</v>
      </c>
      <c r="BI386" s="48">
        <f t="shared" ca="1" si="272"/>
        <v>2</v>
      </c>
      <c r="BJ386" s="48">
        <f t="shared" ca="1" si="272"/>
        <v>3</v>
      </c>
      <c r="BK386" s="48">
        <f t="shared" ca="1" si="272"/>
        <v>3</v>
      </c>
      <c r="BL386" s="48">
        <f t="shared" ca="1" si="272"/>
        <v>3</v>
      </c>
      <c r="BM386" s="48">
        <f t="shared" ca="1" si="272"/>
        <v>2</v>
      </c>
      <c r="BN386" s="48">
        <f t="shared" ca="1" si="272"/>
        <v>3</v>
      </c>
      <c r="BO386" s="48">
        <f t="shared" ca="1" si="272"/>
        <v>2</v>
      </c>
    </row>
    <row r="387" spans="1:67" x14ac:dyDescent="0.25">
      <c r="A387" s="48">
        <v>386</v>
      </c>
      <c r="B387" s="48">
        <f t="shared" ca="1" si="273"/>
        <v>16</v>
      </c>
      <c r="C387" s="48">
        <f ca="1">SUM($P387:S387)</f>
        <v>11</v>
      </c>
      <c r="D387" s="48">
        <f t="shared" ref="D387:D450" ca="1" si="274">SUM(P387:W387)</f>
        <v>21</v>
      </c>
      <c r="E387" s="48">
        <f t="shared" ref="E387:E450" ca="1" si="275">SUM(P387:AA387)</f>
        <v>32</v>
      </c>
      <c r="F387" s="48">
        <f t="shared" ref="F387:F450" ca="1" si="276">SUM(P387:AE387)</f>
        <v>43</v>
      </c>
      <c r="G387" s="48">
        <f t="shared" ref="G387:G450" ca="1" si="277">SUM(P387:AI387)</f>
        <v>52</v>
      </c>
      <c r="H387" s="48">
        <f t="shared" ref="H387:H450" ca="1" si="278">SUM(P387:AM387)</f>
        <v>62</v>
      </c>
      <c r="I387" s="48">
        <f t="shared" ref="I387:I450" ca="1" si="279">SUM(P387:AQ387)</f>
        <v>74</v>
      </c>
      <c r="J387" s="48">
        <f t="shared" ref="J387:J450" ca="1" si="280">SUM(P387:AU387)</f>
        <v>84</v>
      </c>
      <c r="K387" s="48">
        <f t="shared" ref="K387:K450" ca="1" si="281">SUM(P387:AY387)</f>
        <v>93</v>
      </c>
      <c r="L387" s="48">
        <f t="shared" ref="L387:L450" ca="1" si="282">SUM(P387:BC387)</f>
        <v>102</v>
      </c>
      <c r="M387" s="48">
        <f t="shared" ref="M387:M450" ca="1" si="283">SUM(P387:BG387)</f>
        <v>112</v>
      </c>
      <c r="N387" s="48">
        <f t="shared" ref="N387:N450" ca="1" si="284">SUM(P387:BK387)</f>
        <v>121</v>
      </c>
      <c r="O387" s="48">
        <f t="shared" ref="O387:O450" ca="1" si="285">SUM(P387:BO387)</f>
        <v>130</v>
      </c>
      <c r="P387" s="48">
        <f t="shared" ca="1" si="268"/>
        <v>3</v>
      </c>
      <c r="Q387" s="48">
        <f t="shared" ca="1" si="268"/>
        <v>3</v>
      </c>
      <c r="R387" s="48">
        <f t="shared" ca="1" si="268"/>
        <v>3</v>
      </c>
      <c r="S387" s="48">
        <f t="shared" ca="1" si="268"/>
        <v>2</v>
      </c>
      <c r="T387" s="48">
        <f t="shared" ca="1" si="268"/>
        <v>3</v>
      </c>
      <c r="U387" s="48">
        <f t="shared" ca="1" si="268"/>
        <v>2</v>
      </c>
      <c r="V387" s="48">
        <f t="shared" ca="1" si="268"/>
        <v>3</v>
      </c>
      <c r="W387" s="48">
        <f t="shared" ca="1" si="268"/>
        <v>2</v>
      </c>
      <c r="X387" s="48">
        <f t="shared" ca="1" si="268"/>
        <v>2</v>
      </c>
      <c r="Y387" s="48">
        <f t="shared" ca="1" si="268"/>
        <v>3</v>
      </c>
      <c r="Z387" s="48">
        <f t="shared" ca="1" si="269"/>
        <v>3</v>
      </c>
      <c r="AA387" s="48">
        <f t="shared" ca="1" si="269"/>
        <v>3</v>
      </c>
      <c r="AB387" s="48">
        <f t="shared" ca="1" si="269"/>
        <v>3</v>
      </c>
      <c r="AC387" s="48">
        <f t="shared" ca="1" si="269"/>
        <v>3</v>
      </c>
      <c r="AD387" s="48">
        <f t="shared" ca="1" si="269"/>
        <v>3</v>
      </c>
      <c r="AE387" s="48">
        <f t="shared" ca="1" si="269"/>
        <v>2</v>
      </c>
      <c r="AF387" s="48">
        <f t="shared" ca="1" si="269"/>
        <v>3</v>
      </c>
      <c r="AG387" s="48">
        <f t="shared" ca="1" si="269"/>
        <v>2</v>
      </c>
      <c r="AH387" s="48">
        <f t="shared" ca="1" si="269"/>
        <v>2</v>
      </c>
      <c r="AI387" s="48">
        <f t="shared" ca="1" si="269"/>
        <v>2</v>
      </c>
      <c r="AJ387" s="48">
        <f t="shared" ca="1" si="270"/>
        <v>3</v>
      </c>
      <c r="AK387" s="48">
        <f t="shared" ca="1" si="270"/>
        <v>2</v>
      </c>
      <c r="AL387" s="48">
        <f t="shared" ca="1" si="270"/>
        <v>3</v>
      </c>
      <c r="AM387" s="48">
        <f t="shared" ca="1" si="270"/>
        <v>2</v>
      </c>
      <c r="AN387" s="48">
        <f t="shared" ca="1" si="270"/>
        <v>3</v>
      </c>
      <c r="AO387" s="48">
        <f t="shared" ca="1" si="270"/>
        <v>3</v>
      </c>
      <c r="AP387" s="48">
        <f t="shared" ca="1" si="270"/>
        <v>3</v>
      </c>
      <c r="AQ387" s="48">
        <f t="shared" ca="1" si="270"/>
        <v>3</v>
      </c>
      <c r="AR387" s="48">
        <f t="shared" ca="1" si="270"/>
        <v>2</v>
      </c>
      <c r="AS387" s="48">
        <f t="shared" ca="1" si="270"/>
        <v>3</v>
      </c>
      <c r="AT387" s="48">
        <f t="shared" ca="1" si="271"/>
        <v>3</v>
      </c>
      <c r="AU387" s="48">
        <f t="shared" ca="1" si="271"/>
        <v>2</v>
      </c>
      <c r="AV387" s="48">
        <f t="shared" ca="1" si="271"/>
        <v>3</v>
      </c>
      <c r="AW387" s="48">
        <f t="shared" ca="1" si="271"/>
        <v>2</v>
      </c>
      <c r="AX387" s="48">
        <f t="shared" ca="1" si="271"/>
        <v>2</v>
      </c>
      <c r="AY387" s="48">
        <f t="shared" ca="1" si="271"/>
        <v>2</v>
      </c>
      <c r="AZ387" s="48">
        <f t="shared" ca="1" si="271"/>
        <v>2</v>
      </c>
      <c r="BA387" s="48">
        <f t="shared" ca="1" si="271"/>
        <v>3</v>
      </c>
      <c r="BB387" s="48">
        <f t="shared" ca="1" si="271"/>
        <v>2</v>
      </c>
      <c r="BC387" s="48">
        <f t="shared" ca="1" si="271"/>
        <v>2</v>
      </c>
      <c r="BD387" s="48">
        <f t="shared" ca="1" si="272"/>
        <v>2</v>
      </c>
      <c r="BE387" s="48">
        <f t="shared" ca="1" si="272"/>
        <v>3</v>
      </c>
      <c r="BF387" s="48">
        <f t="shared" ca="1" si="272"/>
        <v>2</v>
      </c>
      <c r="BG387" s="48">
        <f t="shared" ca="1" si="272"/>
        <v>3</v>
      </c>
      <c r="BH387" s="48">
        <f t="shared" ca="1" si="272"/>
        <v>2</v>
      </c>
      <c r="BI387" s="48">
        <f t="shared" ca="1" si="272"/>
        <v>3</v>
      </c>
      <c r="BJ387" s="48">
        <f t="shared" ca="1" si="272"/>
        <v>2</v>
      </c>
      <c r="BK387" s="48">
        <f t="shared" ca="1" si="272"/>
        <v>2</v>
      </c>
      <c r="BL387" s="48">
        <f t="shared" ca="1" si="272"/>
        <v>2</v>
      </c>
      <c r="BM387" s="48">
        <f t="shared" ca="1" si="272"/>
        <v>2</v>
      </c>
      <c r="BN387" s="48">
        <f t="shared" ca="1" si="272"/>
        <v>2</v>
      </c>
      <c r="BO387" s="48">
        <f t="shared" ca="1" si="272"/>
        <v>3</v>
      </c>
    </row>
    <row r="388" spans="1:67" x14ac:dyDescent="0.25">
      <c r="A388" s="48">
        <v>387</v>
      </c>
      <c r="B388" s="48">
        <f t="shared" ca="1" si="273"/>
        <v>13</v>
      </c>
      <c r="C388" s="48">
        <f ca="1">SUM($P388:S388)</f>
        <v>9</v>
      </c>
      <c r="D388" s="48">
        <f t="shared" ca="1" si="274"/>
        <v>18</v>
      </c>
      <c r="E388" s="48">
        <f t="shared" ca="1" si="275"/>
        <v>28</v>
      </c>
      <c r="F388" s="48">
        <f t="shared" ca="1" si="276"/>
        <v>36</v>
      </c>
      <c r="G388" s="48">
        <f t="shared" ca="1" si="277"/>
        <v>46</v>
      </c>
      <c r="H388" s="48">
        <f t="shared" ca="1" si="278"/>
        <v>57</v>
      </c>
      <c r="I388" s="48">
        <f t="shared" ca="1" si="279"/>
        <v>66</v>
      </c>
      <c r="J388" s="48">
        <f t="shared" ca="1" si="280"/>
        <v>77</v>
      </c>
      <c r="K388" s="48">
        <f t="shared" ca="1" si="281"/>
        <v>87</v>
      </c>
      <c r="L388" s="48">
        <f t="shared" ca="1" si="282"/>
        <v>96</v>
      </c>
      <c r="M388" s="48">
        <f t="shared" ca="1" si="283"/>
        <v>104</v>
      </c>
      <c r="N388" s="48">
        <f t="shared" ca="1" si="284"/>
        <v>115</v>
      </c>
      <c r="O388" s="48">
        <f t="shared" ca="1" si="285"/>
        <v>126</v>
      </c>
      <c r="P388" s="48">
        <f t="shared" ca="1" si="268"/>
        <v>3</v>
      </c>
      <c r="Q388" s="48">
        <f t="shared" ca="1" si="268"/>
        <v>2</v>
      </c>
      <c r="R388" s="48">
        <f t="shared" ca="1" si="268"/>
        <v>2</v>
      </c>
      <c r="S388" s="48">
        <f t="shared" ca="1" si="268"/>
        <v>2</v>
      </c>
      <c r="T388" s="48">
        <f t="shared" ca="1" si="268"/>
        <v>2</v>
      </c>
      <c r="U388" s="48">
        <f t="shared" ca="1" si="268"/>
        <v>2</v>
      </c>
      <c r="V388" s="48">
        <f t="shared" ca="1" si="268"/>
        <v>3</v>
      </c>
      <c r="W388" s="48">
        <f t="shared" ca="1" si="268"/>
        <v>2</v>
      </c>
      <c r="X388" s="48">
        <f t="shared" ca="1" si="268"/>
        <v>3</v>
      </c>
      <c r="Y388" s="48">
        <f t="shared" ca="1" si="268"/>
        <v>2</v>
      </c>
      <c r="Z388" s="48">
        <f t="shared" ca="1" si="269"/>
        <v>2</v>
      </c>
      <c r="AA388" s="48">
        <f t="shared" ca="1" si="269"/>
        <v>3</v>
      </c>
      <c r="AB388" s="48">
        <f t="shared" ca="1" si="269"/>
        <v>2</v>
      </c>
      <c r="AC388" s="48">
        <f t="shared" ca="1" si="269"/>
        <v>2</v>
      </c>
      <c r="AD388" s="48">
        <f t="shared" ca="1" si="269"/>
        <v>2</v>
      </c>
      <c r="AE388" s="48">
        <f t="shared" ca="1" si="269"/>
        <v>2</v>
      </c>
      <c r="AF388" s="48">
        <f t="shared" ca="1" si="269"/>
        <v>3</v>
      </c>
      <c r="AG388" s="48">
        <f t="shared" ca="1" si="269"/>
        <v>3</v>
      </c>
      <c r="AH388" s="48">
        <f t="shared" ca="1" si="269"/>
        <v>2</v>
      </c>
      <c r="AI388" s="48">
        <f t="shared" ca="1" si="269"/>
        <v>2</v>
      </c>
      <c r="AJ388" s="48">
        <f t="shared" ca="1" si="270"/>
        <v>3</v>
      </c>
      <c r="AK388" s="48">
        <f t="shared" ca="1" si="270"/>
        <v>2</v>
      </c>
      <c r="AL388" s="48">
        <f t="shared" ca="1" si="270"/>
        <v>3</v>
      </c>
      <c r="AM388" s="48">
        <f t="shared" ca="1" si="270"/>
        <v>3</v>
      </c>
      <c r="AN388" s="48">
        <f t="shared" ca="1" si="270"/>
        <v>2</v>
      </c>
      <c r="AO388" s="48">
        <f t="shared" ca="1" si="270"/>
        <v>2</v>
      </c>
      <c r="AP388" s="48">
        <f t="shared" ca="1" si="270"/>
        <v>3</v>
      </c>
      <c r="AQ388" s="48">
        <f t="shared" ca="1" si="270"/>
        <v>2</v>
      </c>
      <c r="AR388" s="48">
        <f t="shared" ca="1" si="270"/>
        <v>2</v>
      </c>
      <c r="AS388" s="48">
        <f t="shared" ca="1" si="270"/>
        <v>3</v>
      </c>
      <c r="AT388" s="48">
        <f t="shared" ca="1" si="271"/>
        <v>3</v>
      </c>
      <c r="AU388" s="48">
        <f t="shared" ca="1" si="271"/>
        <v>3</v>
      </c>
      <c r="AV388" s="48">
        <f t="shared" ca="1" si="271"/>
        <v>3</v>
      </c>
      <c r="AW388" s="48">
        <f t="shared" ca="1" si="271"/>
        <v>2</v>
      </c>
      <c r="AX388" s="48">
        <f t="shared" ca="1" si="271"/>
        <v>2</v>
      </c>
      <c r="AY388" s="48">
        <f t="shared" ca="1" si="271"/>
        <v>3</v>
      </c>
      <c r="AZ388" s="48">
        <f t="shared" ca="1" si="271"/>
        <v>2</v>
      </c>
      <c r="BA388" s="48">
        <f t="shared" ca="1" si="271"/>
        <v>2</v>
      </c>
      <c r="BB388" s="48">
        <f t="shared" ca="1" si="271"/>
        <v>2</v>
      </c>
      <c r="BC388" s="48">
        <f t="shared" ca="1" si="271"/>
        <v>3</v>
      </c>
      <c r="BD388" s="48">
        <f t="shared" ca="1" si="272"/>
        <v>2</v>
      </c>
      <c r="BE388" s="48">
        <f t="shared" ca="1" si="272"/>
        <v>2</v>
      </c>
      <c r="BF388" s="48">
        <f t="shared" ca="1" si="272"/>
        <v>2</v>
      </c>
      <c r="BG388" s="48">
        <f t="shared" ca="1" si="272"/>
        <v>2</v>
      </c>
      <c r="BH388" s="48">
        <f t="shared" ca="1" si="272"/>
        <v>3</v>
      </c>
      <c r="BI388" s="48">
        <f t="shared" ca="1" si="272"/>
        <v>3</v>
      </c>
      <c r="BJ388" s="48">
        <f t="shared" ca="1" si="272"/>
        <v>2</v>
      </c>
      <c r="BK388" s="48">
        <f t="shared" ca="1" si="272"/>
        <v>3</v>
      </c>
      <c r="BL388" s="48">
        <f t="shared" ca="1" si="272"/>
        <v>3</v>
      </c>
      <c r="BM388" s="48">
        <f t="shared" ca="1" si="272"/>
        <v>3</v>
      </c>
      <c r="BN388" s="48">
        <f t="shared" ca="1" si="272"/>
        <v>2</v>
      </c>
      <c r="BO388" s="48">
        <f t="shared" ca="1" si="272"/>
        <v>3</v>
      </c>
    </row>
    <row r="389" spans="1:67" x14ac:dyDescent="0.25">
      <c r="A389" s="48">
        <v>388</v>
      </c>
      <c r="B389" s="48">
        <f t="shared" ca="1" si="273"/>
        <v>15</v>
      </c>
      <c r="C389" s="48">
        <f ca="1">SUM($P389:S389)</f>
        <v>11</v>
      </c>
      <c r="D389" s="48">
        <f t="shared" ca="1" si="274"/>
        <v>19</v>
      </c>
      <c r="E389" s="48">
        <f t="shared" ca="1" si="275"/>
        <v>30</v>
      </c>
      <c r="F389" s="48">
        <f t="shared" ca="1" si="276"/>
        <v>41</v>
      </c>
      <c r="G389" s="48">
        <f t="shared" ca="1" si="277"/>
        <v>49</v>
      </c>
      <c r="H389" s="48">
        <f t="shared" ca="1" si="278"/>
        <v>59</v>
      </c>
      <c r="I389" s="48">
        <f t="shared" ca="1" si="279"/>
        <v>68</v>
      </c>
      <c r="J389" s="48">
        <f t="shared" ca="1" si="280"/>
        <v>79</v>
      </c>
      <c r="K389" s="48">
        <f t="shared" ca="1" si="281"/>
        <v>90</v>
      </c>
      <c r="L389" s="48">
        <f t="shared" ca="1" si="282"/>
        <v>98</v>
      </c>
      <c r="M389" s="48">
        <f t="shared" ca="1" si="283"/>
        <v>109</v>
      </c>
      <c r="N389" s="48">
        <f t="shared" ca="1" si="284"/>
        <v>119</v>
      </c>
      <c r="O389" s="48">
        <f t="shared" ca="1" si="285"/>
        <v>130</v>
      </c>
      <c r="P389" s="48">
        <f t="shared" ca="1" si="268"/>
        <v>2</v>
      </c>
      <c r="Q389" s="48">
        <f t="shared" ca="1" si="268"/>
        <v>3</v>
      </c>
      <c r="R389" s="48">
        <f t="shared" ca="1" si="268"/>
        <v>3</v>
      </c>
      <c r="S389" s="48">
        <f t="shared" ca="1" si="268"/>
        <v>3</v>
      </c>
      <c r="T389" s="48">
        <f t="shared" ca="1" si="268"/>
        <v>2</v>
      </c>
      <c r="U389" s="48">
        <f t="shared" ca="1" si="268"/>
        <v>2</v>
      </c>
      <c r="V389" s="48">
        <f t="shared" ca="1" si="268"/>
        <v>2</v>
      </c>
      <c r="W389" s="48">
        <f t="shared" ca="1" si="268"/>
        <v>2</v>
      </c>
      <c r="X389" s="48">
        <f t="shared" ca="1" si="268"/>
        <v>3</v>
      </c>
      <c r="Y389" s="48">
        <f t="shared" ca="1" si="268"/>
        <v>3</v>
      </c>
      <c r="Z389" s="48">
        <f t="shared" ca="1" si="269"/>
        <v>2</v>
      </c>
      <c r="AA389" s="48">
        <f t="shared" ca="1" si="269"/>
        <v>3</v>
      </c>
      <c r="AB389" s="48">
        <f t="shared" ca="1" si="269"/>
        <v>3</v>
      </c>
      <c r="AC389" s="48">
        <f t="shared" ca="1" si="269"/>
        <v>2</v>
      </c>
      <c r="AD389" s="48">
        <f t="shared" ca="1" si="269"/>
        <v>3</v>
      </c>
      <c r="AE389" s="48">
        <f t="shared" ca="1" si="269"/>
        <v>3</v>
      </c>
      <c r="AF389" s="48">
        <f t="shared" ca="1" si="269"/>
        <v>2</v>
      </c>
      <c r="AG389" s="48">
        <f t="shared" ca="1" si="269"/>
        <v>2</v>
      </c>
      <c r="AH389" s="48">
        <f t="shared" ca="1" si="269"/>
        <v>2</v>
      </c>
      <c r="AI389" s="48">
        <f t="shared" ca="1" si="269"/>
        <v>2</v>
      </c>
      <c r="AJ389" s="48">
        <f t="shared" ca="1" si="270"/>
        <v>2</v>
      </c>
      <c r="AK389" s="48">
        <f t="shared" ca="1" si="270"/>
        <v>3</v>
      </c>
      <c r="AL389" s="48">
        <f t="shared" ca="1" si="270"/>
        <v>2</v>
      </c>
      <c r="AM389" s="48">
        <f t="shared" ca="1" si="270"/>
        <v>3</v>
      </c>
      <c r="AN389" s="48">
        <f t="shared" ca="1" si="270"/>
        <v>3</v>
      </c>
      <c r="AO389" s="48">
        <f t="shared" ca="1" si="270"/>
        <v>2</v>
      </c>
      <c r="AP389" s="48">
        <f t="shared" ca="1" si="270"/>
        <v>2</v>
      </c>
      <c r="AQ389" s="48">
        <f t="shared" ca="1" si="270"/>
        <v>2</v>
      </c>
      <c r="AR389" s="48">
        <f t="shared" ca="1" si="270"/>
        <v>3</v>
      </c>
      <c r="AS389" s="48">
        <f t="shared" ca="1" si="270"/>
        <v>2</v>
      </c>
      <c r="AT389" s="48">
        <f t="shared" ca="1" si="271"/>
        <v>3</v>
      </c>
      <c r="AU389" s="48">
        <f t="shared" ca="1" si="271"/>
        <v>3</v>
      </c>
      <c r="AV389" s="48">
        <f t="shared" ca="1" si="271"/>
        <v>2</v>
      </c>
      <c r="AW389" s="48">
        <f t="shared" ca="1" si="271"/>
        <v>3</v>
      </c>
      <c r="AX389" s="48">
        <f t="shared" ca="1" si="271"/>
        <v>3</v>
      </c>
      <c r="AY389" s="48">
        <f t="shared" ca="1" si="271"/>
        <v>3</v>
      </c>
      <c r="AZ389" s="48">
        <f t="shared" ca="1" si="271"/>
        <v>2</v>
      </c>
      <c r="BA389" s="48">
        <f t="shared" ca="1" si="271"/>
        <v>2</v>
      </c>
      <c r="BB389" s="48">
        <f t="shared" ca="1" si="271"/>
        <v>2</v>
      </c>
      <c r="BC389" s="48">
        <f t="shared" ca="1" si="271"/>
        <v>2</v>
      </c>
      <c r="BD389" s="48">
        <f t="shared" ca="1" si="272"/>
        <v>3</v>
      </c>
      <c r="BE389" s="48">
        <f t="shared" ca="1" si="272"/>
        <v>3</v>
      </c>
      <c r="BF389" s="48">
        <f t="shared" ca="1" si="272"/>
        <v>3</v>
      </c>
      <c r="BG389" s="48">
        <f t="shared" ca="1" si="272"/>
        <v>2</v>
      </c>
      <c r="BH389" s="48">
        <f t="shared" ca="1" si="272"/>
        <v>2</v>
      </c>
      <c r="BI389" s="48">
        <f t="shared" ca="1" si="272"/>
        <v>3</v>
      </c>
      <c r="BJ389" s="48">
        <f t="shared" ca="1" si="272"/>
        <v>3</v>
      </c>
      <c r="BK389" s="48">
        <f t="shared" ca="1" si="272"/>
        <v>2</v>
      </c>
      <c r="BL389" s="48">
        <f t="shared" ca="1" si="272"/>
        <v>3</v>
      </c>
      <c r="BM389" s="48">
        <f t="shared" ca="1" si="272"/>
        <v>3</v>
      </c>
      <c r="BN389" s="48">
        <f t="shared" ca="1" si="272"/>
        <v>2</v>
      </c>
      <c r="BO389" s="48">
        <f t="shared" ca="1" si="272"/>
        <v>3</v>
      </c>
    </row>
    <row r="390" spans="1:67" x14ac:dyDescent="0.25">
      <c r="A390" s="48">
        <v>389</v>
      </c>
      <c r="B390" s="48">
        <f t="shared" ca="1" si="273"/>
        <v>15</v>
      </c>
      <c r="C390" s="48">
        <f ca="1">SUM($P390:S390)</f>
        <v>11</v>
      </c>
      <c r="D390" s="48">
        <f t="shared" ca="1" si="274"/>
        <v>20</v>
      </c>
      <c r="E390" s="48">
        <f t="shared" ca="1" si="275"/>
        <v>32</v>
      </c>
      <c r="F390" s="48">
        <f t="shared" ca="1" si="276"/>
        <v>43</v>
      </c>
      <c r="G390" s="48">
        <f t="shared" ca="1" si="277"/>
        <v>54</v>
      </c>
      <c r="H390" s="48">
        <f t="shared" ca="1" si="278"/>
        <v>63</v>
      </c>
      <c r="I390" s="48">
        <f t="shared" ca="1" si="279"/>
        <v>74</v>
      </c>
      <c r="J390" s="48">
        <f t="shared" ca="1" si="280"/>
        <v>85</v>
      </c>
      <c r="K390" s="48">
        <f t="shared" ca="1" si="281"/>
        <v>95</v>
      </c>
      <c r="L390" s="48">
        <f t="shared" ca="1" si="282"/>
        <v>104</v>
      </c>
      <c r="M390" s="48">
        <f t="shared" ca="1" si="283"/>
        <v>113</v>
      </c>
      <c r="N390" s="48">
        <f t="shared" ca="1" si="284"/>
        <v>122</v>
      </c>
      <c r="O390" s="48">
        <f t="shared" ca="1" si="285"/>
        <v>133</v>
      </c>
      <c r="P390" s="48">
        <f t="shared" ca="1" si="268"/>
        <v>3</v>
      </c>
      <c r="Q390" s="48">
        <f t="shared" ca="1" si="268"/>
        <v>3</v>
      </c>
      <c r="R390" s="48">
        <f t="shared" ca="1" si="268"/>
        <v>3</v>
      </c>
      <c r="S390" s="48">
        <f t="shared" ca="1" si="268"/>
        <v>2</v>
      </c>
      <c r="T390" s="48">
        <f t="shared" ca="1" si="268"/>
        <v>2</v>
      </c>
      <c r="U390" s="48">
        <f t="shared" ca="1" si="268"/>
        <v>2</v>
      </c>
      <c r="V390" s="48">
        <f t="shared" ca="1" si="268"/>
        <v>2</v>
      </c>
      <c r="W390" s="48">
        <f t="shared" ca="1" si="268"/>
        <v>3</v>
      </c>
      <c r="X390" s="48">
        <f t="shared" ca="1" si="268"/>
        <v>3</v>
      </c>
      <c r="Y390" s="48">
        <f t="shared" ca="1" si="268"/>
        <v>3</v>
      </c>
      <c r="Z390" s="48">
        <f t="shared" ca="1" si="269"/>
        <v>3</v>
      </c>
      <c r="AA390" s="48">
        <f t="shared" ca="1" si="269"/>
        <v>3</v>
      </c>
      <c r="AB390" s="48">
        <f t="shared" ca="1" si="269"/>
        <v>3</v>
      </c>
      <c r="AC390" s="48">
        <f t="shared" ca="1" si="269"/>
        <v>3</v>
      </c>
      <c r="AD390" s="48">
        <f t="shared" ca="1" si="269"/>
        <v>2</v>
      </c>
      <c r="AE390" s="48">
        <f t="shared" ca="1" si="269"/>
        <v>3</v>
      </c>
      <c r="AF390" s="48">
        <f t="shared" ca="1" si="269"/>
        <v>3</v>
      </c>
      <c r="AG390" s="48">
        <f t="shared" ca="1" si="269"/>
        <v>3</v>
      </c>
      <c r="AH390" s="48">
        <f t="shared" ca="1" si="269"/>
        <v>2</v>
      </c>
      <c r="AI390" s="48">
        <f t="shared" ca="1" si="269"/>
        <v>3</v>
      </c>
      <c r="AJ390" s="48">
        <f t="shared" ca="1" si="270"/>
        <v>3</v>
      </c>
      <c r="AK390" s="48">
        <f t="shared" ca="1" si="270"/>
        <v>2</v>
      </c>
      <c r="AL390" s="48">
        <f t="shared" ca="1" si="270"/>
        <v>2</v>
      </c>
      <c r="AM390" s="48">
        <f t="shared" ca="1" si="270"/>
        <v>2</v>
      </c>
      <c r="AN390" s="48">
        <f t="shared" ca="1" si="270"/>
        <v>3</v>
      </c>
      <c r="AO390" s="48">
        <f t="shared" ca="1" si="270"/>
        <v>2</v>
      </c>
      <c r="AP390" s="48">
        <f t="shared" ca="1" si="270"/>
        <v>3</v>
      </c>
      <c r="AQ390" s="48">
        <f t="shared" ca="1" si="270"/>
        <v>3</v>
      </c>
      <c r="AR390" s="48">
        <f t="shared" ca="1" si="270"/>
        <v>2</v>
      </c>
      <c r="AS390" s="48">
        <f t="shared" ca="1" si="270"/>
        <v>3</v>
      </c>
      <c r="AT390" s="48">
        <f t="shared" ca="1" si="271"/>
        <v>3</v>
      </c>
      <c r="AU390" s="48">
        <f t="shared" ca="1" si="271"/>
        <v>3</v>
      </c>
      <c r="AV390" s="48">
        <f t="shared" ca="1" si="271"/>
        <v>2</v>
      </c>
      <c r="AW390" s="48">
        <f t="shared" ca="1" si="271"/>
        <v>3</v>
      </c>
      <c r="AX390" s="48">
        <f t="shared" ca="1" si="271"/>
        <v>2</v>
      </c>
      <c r="AY390" s="48">
        <f t="shared" ca="1" si="271"/>
        <v>3</v>
      </c>
      <c r="AZ390" s="48">
        <f t="shared" ca="1" si="271"/>
        <v>2</v>
      </c>
      <c r="BA390" s="48">
        <f t="shared" ca="1" si="271"/>
        <v>2</v>
      </c>
      <c r="BB390" s="48">
        <f t="shared" ca="1" si="271"/>
        <v>3</v>
      </c>
      <c r="BC390" s="48">
        <f t="shared" ca="1" si="271"/>
        <v>2</v>
      </c>
      <c r="BD390" s="48">
        <f t="shared" ca="1" si="272"/>
        <v>3</v>
      </c>
      <c r="BE390" s="48">
        <f t="shared" ca="1" si="272"/>
        <v>2</v>
      </c>
      <c r="BF390" s="48">
        <f t="shared" ca="1" si="272"/>
        <v>2</v>
      </c>
      <c r="BG390" s="48">
        <f t="shared" ca="1" si="272"/>
        <v>2</v>
      </c>
      <c r="BH390" s="48">
        <f t="shared" ca="1" si="272"/>
        <v>3</v>
      </c>
      <c r="BI390" s="48">
        <f t="shared" ca="1" si="272"/>
        <v>2</v>
      </c>
      <c r="BJ390" s="48">
        <f t="shared" ca="1" si="272"/>
        <v>2</v>
      </c>
      <c r="BK390" s="48">
        <f t="shared" ca="1" si="272"/>
        <v>2</v>
      </c>
      <c r="BL390" s="48">
        <f t="shared" ca="1" si="272"/>
        <v>3</v>
      </c>
      <c r="BM390" s="48">
        <f t="shared" ca="1" si="272"/>
        <v>3</v>
      </c>
      <c r="BN390" s="48">
        <f t="shared" ca="1" si="272"/>
        <v>2</v>
      </c>
      <c r="BO390" s="48">
        <f t="shared" ca="1" si="272"/>
        <v>3</v>
      </c>
    </row>
    <row r="391" spans="1:67" x14ac:dyDescent="0.25">
      <c r="A391" s="48">
        <v>390</v>
      </c>
      <c r="B391" s="48">
        <f t="shared" ca="1" si="273"/>
        <v>15</v>
      </c>
      <c r="C391" s="48">
        <f ca="1">SUM($P391:S391)</f>
        <v>11</v>
      </c>
      <c r="D391" s="48">
        <f t="shared" ca="1" si="274"/>
        <v>19</v>
      </c>
      <c r="E391" s="48">
        <f t="shared" ca="1" si="275"/>
        <v>28</v>
      </c>
      <c r="F391" s="48">
        <f t="shared" ca="1" si="276"/>
        <v>37</v>
      </c>
      <c r="G391" s="48">
        <f t="shared" ca="1" si="277"/>
        <v>48</v>
      </c>
      <c r="H391" s="48">
        <f t="shared" ca="1" si="278"/>
        <v>59</v>
      </c>
      <c r="I391" s="48">
        <f t="shared" ca="1" si="279"/>
        <v>69</v>
      </c>
      <c r="J391" s="48">
        <f t="shared" ca="1" si="280"/>
        <v>79</v>
      </c>
      <c r="K391" s="48">
        <f t="shared" ca="1" si="281"/>
        <v>89</v>
      </c>
      <c r="L391" s="48">
        <f t="shared" ca="1" si="282"/>
        <v>101</v>
      </c>
      <c r="M391" s="48">
        <f t="shared" ca="1" si="283"/>
        <v>112</v>
      </c>
      <c r="N391" s="48">
        <f t="shared" ca="1" si="284"/>
        <v>123</v>
      </c>
      <c r="O391" s="48">
        <f t="shared" ca="1" si="285"/>
        <v>133</v>
      </c>
      <c r="P391" s="48">
        <f t="shared" ca="1" si="268"/>
        <v>2</v>
      </c>
      <c r="Q391" s="48">
        <f t="shared" ca="1" si="268"/>
        <v>3</v>
      </c>
      <c r="R391" s="48">
        <f t="shared" ca="1" si="268"/>
        <v>3</v>
      </c>
      <c r="S391" s="48">
        <f t="shared" ca="1" si="268"/>
        <v>3</v>
      </c>
      <c r="T391" s="48">
        <f t="shared" ca="1" si="268"/>
        <v>2</v>
      </c>
      <c r="U391" s="48">
        <f t="shared" ca="1" si="268"/>
        <v>2</v>
      </c>
      <c r="V391" s="48">
        <f t="shared" ca="1" si="268"/>
        <v>2</v>
      </c>
      <c r="W391" s="48">
        <f t="shared" ca="1" si="268"/>
        <v>2</v>
      </c>
      <c r="X391" s="48">
        <f t="shared" ca="1" si="268"/>
        <v>2</v>
      </c>
      <c r="Y391" s="48">
        <f t="shared" ca="1" si="268"/>
        <v>2</v>
      </c>
      <c r="Z391" s="48">
        <f t="shared" ca="1" si="269"/>
        <v>2</v>
      </c>
      <c r="AA391" s="48">
        <f t="shared" ca="1" si="269"/>
        <v>3</v>
      </c>
      <c r="AB391" s="48">
        <f t="shared" ca="1" si="269"/>
        <v>3</v>
      </c>
      <c r="AC391" s="48">
        <f t="shared" ca="1" si="269"/>
        <v>2</v>
      </c>
      <c r="AD391" s="48">
        <f t="shared" ca="1" si="269"/>
        <v>2</v>
      </c>
      <c r="AE391" s="48">
        <f t="shared" ca="1" si="269"/>
        <v>2</v>
      </c>
      <c r="AF391" s="48">
        <f t="shared" ca="1" si="269"/>
        <v>3</v>
      </c>
      <c r="AG391" s="48">
        <f t="shared" ca="1" si="269"/>
        <v>2</v>
      </c>
      <c r="AH391" s="48">
        <f t="shared" ca="1" si="269"/>
        <v>3</v>
      </c>
      <c r="AI391" s="48">
        <f t="shared" ca="1" si="269"/>
        <v>3</v>
      </c>
      <c r="AJ391" s="48">
        <f t="shared" ca="1" si="270"/>
        <v>2</v>
      </c>
      <c r="AK391" s="48">
        <f t="shared" ca="1" si="270"/>
        <v>3</v>
      </c>
      <c r="AL391" s="48">
        <f t="shared" ca="1" si="270"/>
        <v>3</v>
      </c>
      <c r="AM391" s="48">
        <f t="shared" ca="1" si="270"/>
        <v>3</v>
      </c>
      <c r="AN391" s="48">
        <f t="shared" ca="1" si="270"/>
        <v>2</v>
      </c>
      <c r="AO391" s="48">
        <f t="shared" ca="1" si="270"/>
        <v>3</v>
      </c>
      <c r="AP391" s="48">
        <f t="shared" ca="1" si="270"/>
        <v>3</v>
      </c>
      <c r="AQ391" s="48">
        <f t="shared" ca="1" si="270"/>
        <v>2</v>
      </c>
      <c r="AR391" s="48">
        <f t="shared" ca="1" si="270"/>
        <v>3</v>
      </c>
      <c r="AS391" s="48">
        <f t="shared" ca="1" si="270"/>
        <v>2</v>
      </c>
      <c r="AT391" s="48">
        <f t="shared" ca="1" si="271"/>
        <v>3</v>
      </c>
      <c r="AU391" s="48">
        <f t="shared" ca="1" si="271"/>
        <v>2</v>
      </c>
      <c r="AV391" s="48">
        <f t="shared" ca="1" si="271"/>
        <v>2</v>
      </c>
      <c r="AW391" s="48">
        <f t="shared" ca="1" si="271"/>
        <v>3</v>
      </c>
      <c r="AX391" s="48">
        <f t="shared" ca="1" si="271"/>
        <v>2</v>
      </c>
      <c r="AY391" s="48">
        <f t="shared" ca="1" si="271"/>
        <v>3</v>
      </c>
      <c r="AZ391" s="48">
        <f t="shared" ca="1" si="271"/>
        <v>3</v>
      </c>
      <c r="BA391" s="48">
        <f t="shared" ca="1" si="271"/>
        <v>3</v>
      </c>
      <c r="BB391" s="48">
        <f t="shared" ca="1" si="271"/>
        <v>3</v>
      </c>
      <c r="BC391" s="48">
        <f t="shared" ca="1" si="271"/>
        <v>3</v>
      </c>
      <c r="BD391" s="48">
        <f t="shared" ca="1" si="272"/>
        <v>2</v>
      </c>
      <c r="BE391" s="48">
        <f t="shared" ca="1" si="272"/>
        <v>3</v>
      </c>
      <c r="BF391" s="48">
        <f t="shared" ca="1" si="272"/>
        <v>3</v>
      </c>
      <c r="BG391" s="48">
        <f t="shared" ca="1" si="272"/>
        <v>3</v>
      </c>
      <c r="BH391" s="48">
        <f t="shared" ca="1" si="272"/>
        <v>2</v>
      </c>
      <c r="BI391" s="48">
        <f t="shared" ca="1" si="272"/>
        <v>3</v>
      </c>
      <c r="BJ391" s="48">
        <f t="shared" ca="1" si="272"/>
        <v>3</v>
      </c>
      <c r="BK391" s="48">
        <f t="shared" ca="1" si="272"/>
        <v>3</v>
      </c>
      <c r="BL391" s="48">
        <f t="shared" ca="1" si="272"/>
        <v>2</v>
      </c>
      <c r="BM391" s="48">
        <f t="shared" ca="1" si="272"/>
        <v>3</v>
      </c>
      <c r="BN391" s="48">
        <f t="shared" ca="1" si="272"/>
        <v>2</v>
      </c>
      <c r="BO391" s="48">
        <f t="shared" ca="1" si="272"/>
        <v>3</v>
      </c>
    </row>
    <row r="392" spans="1:67" x14ac:dyDescent="0.25">
      <c r="A392" s="48">
        <v>391</v>
      </c>
      <c r="B392" s="48">
        <f t="shared" ca="1" si="273"/>
        <v>16</v>
      </c>
      <c r="C392" s="48">
        <f ca="1">SUM($P392:S392)</f>
        <v>10</v>
      </c>
      <c r="D392" s="48">
        <f t="shared" ca="1" si="274"/>
        <v>21</v>
      </c>
      <c r="E392" s="48">
        <f t="shared" ca="1" si="275"/>
        <v>32</v>
      </c>
      <c r="F392" s="48">
        <f t="shared" ca="1" si="276"/>
        <v>43</v>
      </c>
      <c r="G392" s="48">
        <f t="shared" ca="1" si="277"/>
        <v>53</v>
      </c>
      <c r="H392" s="48">
        <f t="shared" ca="1" si="278"/>
        <v>63</v>
      </c>
      <c r="I392" s="48">
        <f t="shared" ca="1" si="279"/>
        <v>72</v>
      </c>
      <c r="J392" s="48">
        <f t="shared" ca="1" si="280"/>
        <v>84</v>
      </c>
      <c r="K392" s="48">
        <f t="shared" ca="1" si="281"/>
        <v>95</v>
      </c>
      <c r="L392" s="48">
        <f t="shared" ca="1" si="282"/>
        <v>106</v>
      </c>
      <c r="M392" s="48">
        <f t="shared" ca="1" si="283"/>
        <v>117</v>
      </c>
      <c r="N392" s="48">
        <f t="shared" ca="1" si="284"/>
        <v>127</v>
      </c>
      <c r="O392" s="48">
        <f t="shared" ca="1" si="285"/>
        <v>136</v>
      </c>
      <c r="P392" s="48">
        <f t="shared" ref="P392:Y401" ca="1" si="286">MAX(1,IF(SamplesOrEstimateFlag = "Data", INDEX(Samples,RANDBETWEEN(1, TotalCount), 0), RANDBETWEEN(ThroughputLowEstimate,ThroughputHighEstimate)) / RANDBETWEEN(StorySplitRateLowEstimate,StorySplitRateHighEstimate))</f>
        <v>2</v>
      </c>
      <c r="Q392" s="48">
        <f t="shared" ca="1" si="286"/>
        <v>3</v>
      </c>
      <c r="R392" s="48">
        <f t="shared" ca="1" si="286"/>
        <v>2</v>
      </c>
      <c r="S392" s="48">
        <f t="shared" ca="1" si="286"/>
        <v>3</v>
      </c>
      <c r="T392" s="48">
        <f t="shared" ca="1" si="286"/>
        <v>3</v>
      </c>
      <c r="U392" s="48">
        <f t="shared" ca="1" si="286"/>
        <v>3</v>
      </c>
      <c r="V392" s="48">
        <f t="shared" ca="1" si="286"/>
        <v>2</v>
      </c>
      <c r="W392" s="48">
        <f t="shared" ca="1" si="286"/>
        <v>3</v>
      </c>
      <c r="X392" s="48">
        <f t="shared" ca="1" si="286"/>
        <v>3</v>
      </c>
      <c r="Y392" s="48">
        <f t="shared" ca="1" si="286"/>
        <v>2</v>
      </c>
      <c r="Z392" s="48">
        <f t="shared" ref="Z392:AI401" ca="1" si="287">MAX(1,IF(SamplesOrEstimateFlag = "Data", INDEX(Samples,RANDBETWEEN(1, TotalCount), 0), RANDBETWEEN(ThroughputLowEstimate,ThroughputHighEstimate)) / RANDBETWEEN(StorySplitRateLowEstimate,StorySplitRateHighEstimate))</f>
        <v>3</v>
      </c>
      <c r="AA392" s="48">
        <f t="shared" ca="1" si="287"/>
        <v>3</v>
      </c>
      <c r="AB392" s="48">
        <f t="shared" ca="1" si="287"/>
        <v>2</v>
      </c>
      <c r="AC392" s="48">
        <f t="shared" ca="1" si="287"/>
        <v>3</v>
      </c>
      <c r="AD392" s="48">
        <f t="shared" ca="1" si="287"/>
        <v>3</v>
      </c>
      <c r="AE392" s="48">
        <f t="shared" ca="1" si="287"/>
        <v>3</v>
      </c>
      <c r="AF392" s="48">
        <f t="shared" ca="1" si="287"/>
        <v>3</v>
      </c>
      <c r="AG392" s="48">
        <f t="shared" ca="1" si="287"/>
        <v>3</v>
      </c>
      <c r="AH392" s="48">
        <f t="shared" ca="1" si="287"/>
        <v>2</v>
      </c>
      <c r="AI392" s="48">
        <f t="shared" ca="1" si="287"/>
        <v>2</v>
      </c>
      <c r="AJ392" s="48">
        <f t="shared" ref="AJ392:AS401" ca="1" si="288">MAX(1,IF(SamplesOrEstimateFlag = "Data", INDEX(Samples,RANDBETWEEN(1, TotalCount), 0), RANDBETWEEN(ThroughputLowEstimate,ThroughputHighEstimate)) / RANDBETWEEN(StorySplitRateLowEstimate,StorySplitRateHighEstimate))</f>
        <v>2</v>
      </c>
      <c r="AK392" s="48">
        <f t="shared" ca="1" si="288"/>
        <v>3</v>
      </c>
      <c r="AL392" s="48">
        <f t="shared" ca="1" si="288"/>
        <v>2</v>
      </c>
      <c r="AM392" s="48">
        <f t="shared" ca="1" si="288"/>
        <v>3</v>
      </c>
      <c r="AN392" s="48">
        <f t="shared" ca="1" si="288"/>
        <v>2</v>
      </c>
      <c r="AO392" s="48">
        <f t="shared" ca="1" si="288"/>
        <v>3</v>
      </c>
      <c r="AP392" s="48">
        <f t="shared" ca="1" si="288"/>
        <v>2</v>
      </c>
      <c r="AQ392" s="48">
        <f t="shared" ca="1" si="288"/>
        <v>2</v>
      </c>
      <c r="AR392" s="48">
        <f t="shared" ca="1" si="288"/>
        <v>3</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3</v>
      </c>
      <c r="AV392" s="48">
        <f t="shared" ca="1" si="289"/>
        <v>2</v>
      </c>
      <c r="AW392" s="48">
        <f t="shared" ca="1" si="289"/>
        <v>3</v>
      </c>
      <c r="AX392" s="48">
        <f t="shared" ca="1" si="289"/>
        <v>3</v>
      </c>
      <c r="AY392" s="48">
        <f t="shared" ca="1" si="289"/>
        <v>3</v>
      </c>
      <c r="AZ392" s="48">
        <f t="shared" ca="1" si="289"/>
        <v>3</v>
      </c>
      <c r="BA392" s="48">
        <f t="shared" ca="1" si="289"/>
        <v>3</v>
      </c>
      <c r="BB392" s="48">
        <f t="shared" ca="1" si="289"/>
        <v>2</v>
      </c>
      <c r="BC392" s="48">
        <f t="shared" ca="1" si="289"/>
        <v>3</v>
      </c>
      <c r="BD392" s="48">
        <f t="shared" ref="BD392:BO401" ca="1" si="290">MAX(1,IF(SamplesOrEstimateFlag = "Data", INDEX(Samples,RANDBETWEEN(1, TotalCount), 0), RANDBETWEEN(ThroughputLowEstimate,ThroughputHighEstimate)) / RANDBETWEEN(StorySplitRateLowEstimate,StorySplitRateHighEstimate))</f>
        <v>3</v>
      </c>
      <c r="BE392" s="48">
        <f t="shared" ca="1" si="290"/>
        <v>2</v>
      </c>
      <c r="BF392" s="48">
        <f t="shared" ca="1" si="290"/>
        <v>3</v>
      </c>
      <c r="BG392" s="48">
        <f t="shared" ca="1" si="290"/>
        <v>3</v>
      </c>
      <c r="BH392" s="48">
        <f t="shared" ca="1" si="290"/>
        <v>3</v>
      </c>
      <c r="BI392" s="48">
        <f t="shared" ca="1" si="290"/>
        <v>2</v>
      </c>
      <c r="BJ392" s="48">
        <f t="shared" ca="1" si="290"/>
        <v>2</v>
      </c>
      <c r="BK392" s="48">
        <f t="shared" ca="1" si="290"/>
        <v>3</v>
      </c>
      <c r="BL392" s="48">
        <f t="shared" ca="1" si="290"/>
        <v>2</v>
      </c>
      <c r="BM392" s="48">
        <f t="shared" ca="1" si="290"/>
        <v>3</v>
      </c>
      <c r="BN392" s="48">
        <f t="shared" ca="1" si="290"/>
        <v>2</v>
      </c>
      <c r="BO392" s="48">
        <f t="shared" ca="1" si="290"/>
        <v>2</v>
      </c>
    </row>
    <row r="393" spans="1:67" x14ac:dyDescent="0.25">
      <c r="A393" s="48">
        <v>392</v>
      </c>
      <c r="B393" s="48">
        <f t="shared" ca="1" si="273"/>
        <v>17</v>
      </c>
      <c r="C393" s="48">
        <f ca="1">SUM($P393:S393)</f>
        <v>11</v>
      </c>
      <c r="D393" s="48">
        <f t="shared" ca="1" si="274"/>
        <v>22</v>
      </c>
      <c r="E393" s="48">
        <f t="shared" ca="1" si="275"/>
        <v>31</v>
      </c>
      <c r="F393" s="48">
        <f t="shared" ca="1" si="276"/>
        <v>41</v>
      </c>
      <c r="G393" s="48">
        <f t="shared" ca="1" si="277"/>
        <v>53</v>
      </c>
      <c r="H393" s="48">
        <f t="shared" ca="1" si="278"/>
        <v>62</v>
      </c>
      <c r="I393" s="48">
        <f t="shared" ca="1" si="279"/>
        <v>71</v>
      </c>
      <c r="J393" s="48">
        <f t="shared" ca="1" si="280"/>
        <v>83</v>
      </c>
      <c r="K393" s="48">
        <f t="shared" ca="1" si="281"/>
        <v>92</v>
      </c>
      <c r="L393" s="48">
        <f t="shared" ca="1" si="282"/>
        <v>103</v>
      </c>
      <c r="M393" s="48">
        <f t="shared" ca="1" si="283"/>
        <v>112</v>
      </c>
      <c r="N393" s="48">
        <f t="shared" ca="1" si="284"/>
        <v>123</v>
      </c>
      <c r="O393" s="48">
        <f t="shared" ca="1" si="285"/>
        <v>133</v>
      </c>
      <c r="P393" s="48">
        <f t="shared" ca="1" si="286"/>
        <v>3</v>
      </c>
      <c r="Q393" s="48">
        <f t="shared" ca="1" si="286"/>
        <v>3</v>
      </c>
      <c r="R393" s="48">
        <f t="shared" ca="1" si="286"/>
        <v>3</v>
      </c>
      <c r="S393" s="48">
        <f t="shared" ca="1" si="286"/>
        <v>2</v>
      </c>
      <c r="T393" s="48">
        <f t="shared" ca="1" si="286"/>
        <v>3</v>
      </c>
      <c r="U393" s="48">
        <f t="shared" ca="1" si="286"/>
        <v>3</v>
      </c>
      <c r="V393" s="48">
        <f t="shared" ca="1" si="286"/>
        <v>3</v>
      </c>
      <c r="W393" s="48">
        <f t="shared" ca="1" si="286"/>
        <v>2</v>
      </c>
      <c r="X393" s="48">
        <f t="shared" ca="1" si="286"/>
        <v>2</v>
      </c>
      <c r="Y393" s="48">
        <f t="shared" ca="1" si="286"/>
        <v>2</v>
      </c>
      <c r="Z393" s="48">
        <f t="shared" ca="1" si="287"/>
        <v>3</v>
      </c>
      <c r="AA393" s="48">
        <f t="shared" ca="1" si="287"/>
        <v>2</v>
      </c>
      <c r="AB393" s="48">
        <f t="shared" ca="1" si="287"/>
        <v>2</v>
      </c>
      <c r="AC393" s="48">
        <f t="shared" ca="1" si="287"/>
        <v>3</v>
      </c>
      <c r="AD393" s="48">
        <f t="shared" ca="1" si="287"/>
        <v>3</v>
      </c>
      <c r="AE393" s="48">
        <f t="shared" ca="1" si="287"/>
        <v>2</v>
      </c>
      <c r="AF393" s="48">
        <f t="shared" ca="1" si="287"/>
        <v>3</v>
      </c>
      <c r="AG393" s="48">
        <f t="shared" ca="1" si="287"/>
        <v>3</v>
      </c>
      <c r="AH393" s="48">
        <f t="shared" ca="1" si="287"/>
        <v>3</v>
      </c>
      <c r="AI393" s="48">
        <f t="shared" ca="1" si="287"/>
        <v>3</v>
      </c>
      <c r="AJ393" s="48">
        <f t="shared" ca="1" si="288"/>
        <v>3</v>
      </c>
      <c r="AK393" s="48">
        <f t="shared" ca="1" si="288"/>
        <v>2</v>
      </c>
      <c r="AL393" s="48">
        <f t="shared" ca="1" si="288"/>
        <v>2</v>
      </c>
      <c r="AM393" s="48">
        <f t="shared" ca="1" si="288"/>
        <v>2</v>
      </c>
      <c r="AN393" s="48">
        <f t="shared" ca="1" si="288"/>
        <v>2</v>
      </c>
      <c r="AO393" s="48">
        <f t="shared" ca="1" si="288"/>
        <v>2</v>
      </c>
      <c r="AP393" s="48">
        <f t="shared" ca="1" si="288"/>
        <v>2</v>
      </c>
      <c r="AQ393" s="48">
        <f t="shared" ca="1" si="288"/>
        <v>3</v>
      </c>
      <c r="AR393" s="48">
        <f t="shared" ca="1" si="288"/>
        <v>3</v>
      </c>
      <c r="AS393" s="48">
        <f t="shared" ca="1" si="288"/>
        <v>3</v>
      </c>
      <c r="AT393" s="48">
        <f t="shared" ca="1" si="289"/>
        <v>3</v>
      </c>
      <c r="AU393" s="48">
        <f t="shared" ca="1" si="289"/>
        <v>3</v>
      </c>
      <c r="AV393" s="48">
        <f t="shared" ca="1" si="289"/>
        <v>2</v>
      </c>
      <c r="AW393" s="48">
        <f t="shared" ca="1" si="289"/>
        <v>2</v>
      </c>
      <c r="AX393" s="48">
        <f t="shared" ca="1" si="289"/>
        <v>3</v>
      </c>
      <c r="AY393" s="48">
        <f t="shared" ca="1" si="289"/>
        <v>2</v>
      </c>
      <c r="AZ393" s="48">
        <f t="shared" ca="1" si="289"/>
        <v>3</v>
      </c>
      <c r="BA393" s="48">
        <f t="shared" ca="1" si="289"/>
        <v>3</v>
      </c>
      <c r="BB393" s="48">
        <f t="shared" ca="1" si="289"/>
        <v>3</v>
      </c>
      <c r="BC393" s="48">
        <f t="shared" ca="1" si="289"/>
        <v>2</v>
      </c>
      <c r="BD393" s="48">
        <f t="shared" ca="1" si="290"/>
        <v>2</v>
      </c>
      <c r="BE393" s="48">
        <f t="shared" ca="1" si="290"/>
        <v>3</v>
      </c>
      <c r="BF393" s="48">
        <f t="shared" ca="1" si="290"/>
        <v>2</v>
      </c>
      <c r="BG393" s="48">
        <f t="shared" ca="1" si="290"/>
        <v>2</v>
      </c>
      <c r="BH393" s="48">
        <f t="shared" ca="1" si="290"/>
        <v>3</v>
      </c>
      <c r="BI393" s="48">
        <f t="shared" ca="1" si="290"/>
        <v>3</v>
      </c>
      <c r="BJ393" s="48">
        <f t="shared" ca="1" si="290"/>
        <v>2</v>
      </c>
      <c r="BK393" s="48">
        <f t="shared" ca="1" si="290"/>
        <v>3</v>
      </c>
      <c r="BL393" s="48">
        <f t="shared" ca="1" si="290"/>
        <v>3</v>
      </c>
      <c r="BM393" s="48">
        <f t="shared" ca="1" si="290"/>
        <v>3</v>
      </c>
      <c r="BN393" s="48">
        <f t="shared" ca="1" si="290"/>
        <v>2</v>
      </c>
      <c r="BO393" s="48">
        <f t="shared" ca="1" si="290"/>
        <v>2</v>
      </c>
    </row>
    <row r="394" spans="1:67" x14ac:dyDescent="0.25">
      <c r="A394" s="48">
        <v>393</v>
      </c>
      <c r="B394" s="48">
        <f t="shared" ca="1" si="273"/>
        <v>15</v>
      </c>
      <c r="C394" s="48">
        <f ca="1">SUM($P394:S394)</f>
        <v>9</v>
      </c>
      <c r="D394" s="48">
        <f t="shared" ca="1" si="274"/>
        <v>20</v>
      </c>
      <c r="E394" s="48">
        <f t="shared" ca="1" si="275"/>
        <v>32</v>
      </c>
      <c r="F394" s="48">
        <f t="shared" ca="1" si="276"/>
        <v>43</v>
      </c>
      <c r="G394" s="48">
        <f t="shared" ca="1" si="277"/>
        <v>53</v>
      </c>
      <c r="H394" s="48">
        <f t="shared" ca="1" si="278"/>
        <v>62</v>
      </c>
      <c r="I394" s="48">
        <f t="shared" ca="1" si="279"/>
        <v>72</v>
      </c>
      <c r="J394" s="48">
        <f t="shared" ca="1" si="280"/>
        <v>82</v>
      </c>
      <c r="K394" s="48">
        <f t="shared" ca="1" si="281"/>
        <v>92</v>
      </c>
      <c r="L394" s="48">
        <f t="shared" ca="1" si="282"/>
        <v>103</v>
      </c>
      <c r="M394" s="48">
        <f t="shared" ca="1" si="283"/>
        <v>111</v>
      </c>
      <c r="N394" s="48">
        <f t="shared" ca="1" si="284"/>
        <v>119</v>
      </c>
      <c r="O394" s="48">
        <f t="shared" ca="1" si="285"/>
        <v>129</v>
      </c>
      <c r="P394" s="48">
        <f t="shared" ca="1" si="286"/>
        <v>2</v>
      </c>
      <c r="Q394" s="48">
        <f t="shared" ca="1" si="286"/>
        <v>2</v>
      </c>
      <c r="R394" s="48">
        <f t="shared" ca="1" si="286"/>
        <v>3</v>
      </c>
      <c r="S394" s="48">
        <f t="shared" ca="1" si="286"/>
        <v>2</v>
      </c>
      <c r="T394" s="48">
        <f t="shared" ca="1" si="286"/>
        <v>3</v>
      </c>
      <c r="U394" s="48">
        <f t="shared" ca="1" si="286"/>
        <v>3</v>
      </c>
      <c r="V394" s="48">
        <f t="shared" ca="1" si="286"/>
        <v>2</v>
      </c>
      <c r="W394" s="48">
        <f t="shared" ca="1" si="286"/>
        <v>3</v>
      </c>
      <c r="X394" s="48">
        <f t="shared" ca="1" si="286"/>
        <v>3</v>
      </c>
      <c r="Y394" s="48">
        <f t="shared" ca="1" si="286"/>
        <v>3</v>
      </c>
      <c r="Z394" s="48">
        <f t="shared" ca="1" si="287"/>
        <v>3</v>
      </c>
      <c r="AA394" s="48">
        <f t="shared" ca="1" si="287"/>
        <v>3</v>
      </c>
      <c r="AB394" s="48">
        <f t="shared" ca="1" si="287"/>
        <v>2</v>
      </c>
      <c r="AC394" s="48">
        <f t="shared" ca="1" si="287"/>
        <v>3</v>
      </c>
      <c r="AD394" s="48">
        <f t="shared" ca="1" si="287"/>
        <v>3</v>
      </c>
      <c r="AE394" s="48">
        <f t="shared" ca="1" si="287"/>
        <v>3</v>
      </c>
      <c r="AF394" s="48">
        <f t="shared" ca="1" si="287"/>
        <v>2</v>
      </c>
      <c r="AG394" s="48">
        <f t="shared" ca="1" si="287"/>
        <v>3</v>
      </c>
      <c r="AH394" s="48">
        <f t="shared" ca="1" si="287"/>
        <v>3</v>
      </c>
      <c r="AI394" s="48">
        <f t="shared" ca="1" si="287"/>
        <v>2</v>
      </c>
      <c r="AJ394" s="48">
        <f t="shared" ca="1" si="288"/>
        <v>3</v>
      </c>
      <c r="AK394" s="48">
        <f t="shared" ca="1" si="288"/>
        <v>2</v>
      </c>
      <c r="AL394" s="48">
        <f t="shared" ca="1" si="288"/>
        <v>2</v>
      </c>
      <c r="AM394" s="48">
        <f t="shared" ca="1" si="288"/>
        <v>2</v>
      </c>
      <c r="AN394" s="48">
        <f t="shared" ca="1" si="288"/>
        <v>2</v>
      </c>
      <c r="AO394" s="48">
        <f t="shared" ca="1" si="288"/>
        <v>2</v>
      </c>
      <c r="AP394" s="48">
        <f t="shared" ca="1" si="288"/>
        <v>3</v>
      </c>
      <c r="AQ394" s="48">
        <f t="shared" ca="1" si="288"/>
        <v>3</v>
      </c>
      <c r="AR394" s="48">
        <f t="shared" ca="1" si="288"/>
        <v>2</v>
      </c>
      <c r="AS394" s="48">
        <f t="shared" ca="1" si="288"/>
        <v>3</v>
      </c>
      <c r="AT394" s="48">
        <f t="shared" ca="1" si="289"/>
        <v>2</v>
      </c>
      <c r="AU394" s="48">
        <f t="shared" ca="1" si="289"/>
        <v>3</v>
      </c>
      <c r="AV394" s="48">
        <f t="shared" ca="1" si="289"/>
        <v>2</v>
      </c>
      <c r="AW394" s="48">
        <f t="shared" ca="1" si="289"/>
        <v>2</v>
      </c>
      <c r="AX394" s="48">
        <f t="shared" ca="1" si="289"/>
        <v>3</v>
      </c>
      <c r="AY394" s="48">
        <f t="shared" ca="1" si="289"/>
        <v>3</v>
      </c>
      <c r="AZ394" s="48">
        <f t="shared" ca="1" si="289"/>
        <v>2</v>
      </c>
      <c r="BA394" s="48">
        <f t="shared" ca="1" si="289"/>
        <v>3</v>
      </c>
      <c r="BB394" s="48">
        <f t="shared" ca="1" si="289"/>
        <v>3</v>
      </c>
      <c r="BC394" s="48">
        <f t="shared" ca="1" si="289"/>
        <v>3</v>
      </c>
      <c r="BD394" s="48">
        <f t="shared" ca="1" si="290"/>
        <v>2</v>
      </c>
      <c r="BE394" s="48">
        <f t="shared" ca="1" si="290"/>
        <v>2</v>
      </c>
      <c r="BF394" s="48">
        <f t="shared" ca="1" si="290"/>
        <v>2</v>
      </c>
      <c r="BG394" s="48">
        <f t="shared" ca="1" si="290"/>
        <v>2</v>
      </c>
      <c r="BH394" s="48">
        <f t="shared" ca="1" si="290"/>
        <v>2</v>
      </c>
      <c r="BI394" s="48">
        <f t="shared" ca="1" si="290"/>
        <v>2</v>
      </c>
      <c r="BJ394" s="48">
        <f t="shared" ca="1" si="290"/>
        <v>2</v>
      </c>
      <c r="BK394" s="48">
        <f t="shared" ca="1" si="290"/>
        <v>2</v>
      </c>
      <c r="BL394" s="48">
        <f t="shared" ca="1" si="290"/>
        <v>3</v>
      </c>
      <c r="BM394" s="48">
        <f t="shared" ca="1" si="290"/>
        <v>2</v>
      </c>
      <c r="BN394" s="48">
        <f t="shared" ca="1" si="290"/>
        <v>3</v>
      </c>
      <c r="BO394" s="48">
        <f t="shared" ca="1" si="290"/>
        <v>2</v>
      </c>
    </row>
    <row r="395" spans="1:67" x14ac:dyDescent="0.25">
      <c r="A395" s="48">
        <v>394</v>
      </c>
      <c r="B395" s="48">
        <f t="shared" ca="1" si="273"/>
        <v>15</v>
      </c>
      <c r="C395" s="48">
        <f ca="1">SUM($P395:S395)</f>
        <v>11</v>
      </c>
      <c r="D395" s="48">
        <f t="shared" ca="1" si="274"/>
        <v>21</v>
      </c>
      <c r="E395" s="48">
        <f t="shared" ca="1" si="275"/>
        <v>32</v>
      </c>
      <c r="F395" s="48">
        <f t="shared" ca="1" si="276"/>
        <v>42</v>
      </c>
      <c r="G395" s="48">
        <f t="shared" ca="1" si="277"/>
        <v>52</v>
      </c>
      <c r="H395" s="48">
        <f t="shared" ca="1" si="278"/>
        <v>63</v>
      </c>
      <c r="I395" s="48">
        <f t="shared" ca="1" si="279"/>
        <v>73</v>
      </c>
      <c r="J395" s="48">
        <f t="shared" ca="1" si="280"/>
        <v>84</v>
      </c>
      <c r="K395" s="48">
        <f t="shared" ca="1" si="281"/>
        <v>94</v>
      </c>
      <c r="L395" s="48">
        <f t="shared" ca="1" si="282"/>
        <v>104</v>
      </c>
      <c r="M395" s="48">
        <f t="shared" ca="1" si="283"/>
        <v>116</v>
      </c>
      <c r="N395" s="48">
        <f t="shared" ca="1" si="284"/>
        <v>128</v>
      </c>
      <c r="O395" s="48">
        <f t="shared" ca="1" si="285"/>
        <v>139</v>
      </c>
      <c r="P395" s="48">
        <f t="shared" ca="1" si="286"/>
        <v>3</v>
      </c>
      <c r="Q395" s="48">
        <f t="shared" ca="1" si="286"/>
        <v>2</v>
      </c>
      <c r="R395" s="48">
        <f t="shared" ca="1" si="286"/>
        <v>3</v>
      </c>
      <c r="S395" s="48">
        <f t="shared" ca="1" si="286"/>
        <v>3</v>
      </c>
      <c r="T395" s="48">
        <f t="shared" ca="1" si="286"/>
        <v>2</v>
      </c>
      <c r="U395" s="48">
        <f t="shared" ca="1" si="286"/>
        <v>2</v>
      </c>
      <c r="V395" s="48">
        <f t="shared" ca="1" si="286"/>
        <v>3</v>
      </c>
      <c r="W395" s="48">
        <f t="shared" ca="1" si="286"/>
        <v>3</v>
      </c>
      <c r="X395" s="48">
        <f t="shared" ca="1" si="286"/>
        <v>3</v>
      </c>
      <c r="Y395" s="48">
        <f t="shared" ca="1" si="286"/>
        <v>2</v>
      </c>
      <c r="Z395" s="48">
        <f t="shared" ca="1" si="287"/>
        <v>3</v>
      </c>
      <c r="AA395" s="48">
        <f t="shared" ca="1" si="287"/>
        <v>3</v>
      </c>
      <c r="AB395" s="48">
        <f t="shared" ca="1" si="287"/>
        <v>3</v>
      </c>
      <c r="AC395" s="48">
        <f t="shared" ca="1" si="287"/>
        <v>2</v>
      </c>
      <c r="AD395" s="48">
        <f t="shared" ca="1" si="287"/>
        <v>3</v>
      </c>
      <c r="AE395" s="48">
        <f t="shared" ca="1" si="287"/>
        <v>2</v>
      </c>
      <c r="AF395" s="48">
        <f t="shared" ca="1" si="287"/>
        <v>3</v>
      </c>
      <c r="AG395" s="48">
        <f t="shared" ca="1" si="287"/>
        <v>2</v>
      </c>
      <c r="AH395" s="48">
        <f t="shared" ca="1" si="287"/>
        <v>3</v>
      </c>
      <c r="AI395" s="48">
        <f t="shared" ca="1" si="287"/>
        <v>2</v>
      </c>
      <c r="AJ395" s="48">
        <f t="shared" ca="1" si="288"/>
        <v>3</v>
      </c>
      <c r="AK395" s="48">
        <f t="shared" ca="1" si="288"/>
        <v>3</v>
      </c>
      <c r="AL395" s="48">
        <f t="shared" ca="1" si="288"/>
        <v>3</v>
      </c>
      <c r="AM395" s="48">
        <f t="shared" ca="1" si="288"/>
        <v>2</v>
      </c>
      <c r="AN395" s="48">
        <f t="shared" ca="1" si="288"/>
        <v>3</v>
      </c>
      <c r="AO395" s="48">
        <f t="shared" ca="1" si="288"/>
        <v>3</v>
      </c>
      <c r="AP395" s="48">
        <f t="shared" ca="1" si="288"/>
        <v>2</v>
      </c>
      <c r="AQ395" s="48">
        <f t="shared" ca="1" si="288"/>
        <v>2</v>
      </c>
      <c r="AR395" s="48">
        <f t="shared" ca="1" si="288"/>
        <v>3</v>
      </c>
      <c r="AS395" s="48">
        <f t="shared" ca="1" si="288"/>
        <v>2</v>
      </c>
      <c r="AT395" s="48">
        <f t="shared" ca="1" si="289"/>
        <v>3</v>
      </c>
      <c r="AU395" s="48">
        <f t="shared" ca="1" si="289"/>
        <v>3</v>
      </c>
      <c r="AV395" s="48">
        <f t="shared" ca="1" si="289"/>
        <v>3</v>
      </c>
      <c r="AW395" s="48">
        <f t="shared" ca="1" si="289"/>
        <v>3</v>
      </c>
      <c r="AX395" s="48">
        <f t="shared" ca="1" si="289"/>
        <v>2</v>
      </c>
      <c r="AY395" s="48">
        <f t="shared" ca="1" si="289"/>
        <v>2</v>
      </c>
      <c r="AZ395" s="48">
        <f t="shared" ca="1" si="289"/>
        <v>3</v>
      </c>
      <c r="BA395" s="48">
        <f t="shared" ca="1" si="289"/>
        <v>2</v>
      </c>
      <c r="BB395" s="48">
        <f t="shared" ca="1" si="289"/>
        <v>2</v>
      </c>
      <c r="BC395" s="48">
        <f t="shared" ca="1" si="289"/>
        <v>3</v>
      </c>
      <c r="BD395" s="48">
        <f t="shared" ca="1" si="290"/>
        <v>3</v>
      </c>
      <c r="BE395" s="48">
        <f t="shared" ca="1" si="290"/>
        <v>3</v>
      </c>
      <c r="BF395" s="48">
        <f t="shared" ca="1" si="290"/>
        <v>3</v>
      </c>
      <c r="BG395" s="48">
        <f t="shared" ca="1" si="290"/>
        <v>3</v>
      </c>
      <c r="BH395" s="48">
        <f t="shared" ca="1" si="290"/>
        <v>3</v>
      </c>
      <c r="BI395" s="48">
        <f t="shared" ca="1" si="290"/>
        <v>3</v>
      </c>
      <c r="BJ395" s="48">
        <f t="shared" ca="1" si="290"/>
        <v>3</v>
      </c>
      <c r="BK395" s="48">
        <f t="shared" ca="1" si="290"/>
        <v>3</v>
      </c>
      <c r="BL395" s="48">
        <f t="shared" ca="1" si="290"/>
        <v>3</v>
      </c>
      <c r="BM395" s="48">
        <f t="shared" ca="1" si="290"/>
        <v>3</v>
      </c>
      <c r="BN395" s="48">
        <f t="shared" ca="1" si="290"/>
        <v>2</v>
      </c>
      <c r="BO395" s="48">
        <f t="shared" ca="1" si="290"/>
        <v>3</v>
      </c>
    </row>
    <row r="396" spans="1:67" x14ac:dyDescent="0.25">
      <c r="A396" s="48">
        <v>395</v>
      </c>
      <c r="B396" s="48">
        <f t="shared" ca="1" si="273"/>
        <v>15</v>
      </c>
      <c r="C396" s="48">
        <f ca="1">SUM($P396:S396)</f>
        <v>9</v>
      </c>
      <c r="D396" s="48">
        <f t="shared" ca="1" si="274"/>
        <v>20</v>
      </c>
      <c r="E396" s="48">
        <f t="shared" ca="1" si="275"/>
        <v>29</v>
      </c>
      <c r="F396" s="48">
        <f t="shared" ca="1" si="276"/>
        <v>39</v>
      </c>
      <c r="G396" s="48">
        <f t="shared" ca="1" si="277"/>
        <v>49</v>
      </c>
      <c r="H396" s="48">
        <f t="shared" ca="1" si="278"/>
        <v>60</v>
      </c>
      <c r="I396" s="48">
        <f t="shared" ca="1" si="279"/>
        <v>71</v>
      </c>
      <c r="J396" s="48">
        <f t="shared" ca="1" si="280"/>
        <v>82</v>
      </c>
      <c r="K396" s="48">
        <f t="shared" ca="1" si="281"/>
        <v>91</v>
      </c>
      <c r="L396" s="48">
        <f t="shared" ca="1" si="282"/>
        <v>103</v>
      </c>
      <c r="M396" s="48">
        <f t="shared" ca="1" si="283"/>
        <v>115</v>
      </c>
      <c r="N396" s="48">
        <f t="shared" ca="1" si="284"/>
        <v>124</v>
      </c>
      <c r="O396" s="48">
        <f t="shared" ca="1" si="285"/>
        <v>132</v>
      </c>
      <c r="P396" s="48">
        <f t="shared" ca="1" si="286"/>
        <v>2</v>
      </c>
      <c r="Q396" s="48">
        <f t="shared" ca="1" si="286"/>
        <v>2</v>
      </c>
      <c r="R396" s="48">
        <f t="shared" ca="1" si="286"/>
        <v>3</v>
      </c>
      <c r="S396" s="48">
        <f t="shared" ca="1" si="286"/>
        <v>2</v>
      </c>
      <c r="T396" s="48">
        <f t="shared" ca="1" si="286"/>
        <v>3</v>
      </c>
      <c r="U396" s="48">
        <f t="shared" ca="1" si="286"/>
        <v>3</v>
      </c>
      <c r="V396" s="48">
        <f t="shared" ca="1" si="286"/>
        <v>2</v>
      </c>
      <c r="W396" s="48">
        <f t="shared" ca="1" si="286"/>
        <v>3</v>
      </c>
      <c r="X396" s="48">
        <f t="shared" ca="1" si="286"/>
        <v>2</v>
      </c>
      <c r="Y396" s="48">
        <f t="shared" ca="1" si="286"/>
        <v>2</v>
      </c>
      <c r="Z396" s="48">
        <f t="shared" ca="1" si="287"/>
        <v>3</v>
      </c>
      <c r="AA396" s="48">
        <f t="shared" ca="1" si="287"/>
        <v>2</v>
      </c>
      <c r="AB396" s="48">
        <f t="shared" ca="1" si="287"/>
        <v>2</v>
      </c>
      <c r="AC396" s="48">
        <f t="shared" ca="1" si="287"/>
        <v>2</v>
      </c>
      <c r="AD396" s="48">
        <f t="shared" ca="1" si="287"/>
        <v>3</v>
      </c>
      <c r="AE396" s="48">
        <f t="shared" ca="1" si="287"/>
        <v>3</v>
      </c>
      <c r="AF396" s="48">
        <f t="shared" ca="1" si="287"/>
        <v>2</v>
      </c>
      <c r="AG396" s="48">
        <f t="shared" ca="1" si="287"/>
        <v>3</v>
      </c>
      <c r="AH396" s="48">
        <f t="shared" ca="1" si="287"/>
        <v>2</v>
      </c>
      <c r="AI396" s="48">
        <f t="shared" ca="1" si="287"/>
        <v>3</v>
      </c>
      <c r="AJ396" s="48">
        <f t="shared" ca="1" si="288"/>
        <v>2</v>
      </c>
      <c r="AK396" s="48">
        <f t="shared" ca="1" si="288"/>
        <v>3</v>
      </c>
      <c r="AL396" s="48">
        <f t="shared" ca="1" si="288"/>
        <v>3</v>
      </c>
      <c r="AM396" s="48">
        <f t="shared" ca="1" si="288"/>
        <v>3</v>
      </c>
      <c r="AN396" s="48">
        <f t="shared" ca="1" si="288"/>
        <v>2</v>
      </c>
      <c r="AO396" s="48">
        <f t="shared" ca="1" si="288"/>
        <v>3</v>
      </c>
      <c r="AP396" s="48">
        <f t="shared" ca="1" si="288"/>
        <v>3</v>
      </c>
      <c r="AQ396" s="48">
        <f t="shared" ca="1" si="288"/>
        <v>3</v>
      </c>
      <c r="AR396" s="48">
        <f t="shared" ca="1" si="288"/>
        <v>3</v>
      </c>
      <c r="AS396" s="48">
        <f t="shared" ca="1" si="288"/>
        <v>3</v>
      </c>
      <c r="AT396" s="48">
        <f t="shared" ca="1" si="289"/>
        <v>2</v>
      </c>
      <c r="AU396" s="48">
        <f t="shared" ca="1" si="289"/>
        <v>3</v>
      </c>
      <c r="AV396" s="48">
        <f t="shared" ca="1" si="289"/>
        <v>2</v>
      </c>
      <c r="AW396" s="48">
        <f t="shared" ca="1" si="289"/>
        <v>2</v>
      </c>
      <c r="AX396" s="48">
        <f t="shared" ca="1" si="289"/>
        <v>2</v>
      </c>
      <c r="AY396" s="48">
        <f t="shared" ca="1" si="289"/>
        <v>3</v>
      </c>
      <c r="AZ396" s="48">
        <f t="shared" ca="1" si="289"/>
        <v>3</v>
      </c>
      <c r="BA396" s="48">
        <f t="shared" ca="1" si="289"/>
        <v>3</v>
      </c>
      <c r="BB396" s="48">
        <f t="shared" ca="1" si="289"/>
        <v>3</v>
      </c>
      <c r="BC396" s="48">
        <f t="shared" ca="1" si="289"/>
        <v>3</v>
      </c>
      <c r="BD396" s="48">
        <f t="shared" ca="1" si="290"/>
        <v>3</v>
      </c>
      <c r="BE396" s="48">
        <f t="shared" ca="1" si="290"/>
        <v>3</v>
      </c>
      <c r="BF396" s="48">
        <f t="shared" ca="1" si="290"/>
        <v>3</v>
      </c>
      <c r="BG396" s="48">
        <f t="shared" ca="1" si="290"/>
        <v>3</v>
      </c>
      <c r="BH396" s="48">
        <f t="shared" ca="1" si="290"/>
        <v>2</v>
      </c>
      <c r="BI396" s="48">
        <f t="shared" ca="1" si="290"/>
        <v>2</v>
      </c>
      <c r="BJ396" s="48">
        <f t="shared" ca="1" si="290"/>
        <v>3</v>
      </c>
      <c r="BK396" s="48">
        <f t="shared" ca="1" si="290"/>
        <v>2</v>
      </c>
      <c r="BL396" s="48">
        <f t="shared" ca="1" si="290"/>
        <v>2</v>
      </c>
      <c r="BM396" s="48">
        <f t="shared" ca="1" si="290"/>
        <v>2</v>
      </c>
      <c r="BN396" s="48">
        <f t="shared" ca="1" si="290"/>
        <v>2</v>
      </c>
      <c r="BO396" s="48">
        <f t="shared" ca="1" si="290"/>
        <v>2</v>
      </c>
    </row>
    <row r="397" spans="1:67" x14ac:dyDescent="0.25">
      <c r="A397" s="48">
        <v>396</v>
      </c>
      <c r="B397" s="48">
        <f t="shared" ca="1" si="273"/>
        <v>16</v>
      </c>
      <c r="C397" s="48">
        <f ca="1">SUM($P397:S397)</f>
        <v>10</v>
      </c>
      <c r="D397" s="48">
        <f t="shared" ca="1" si="274"/>
        <v>21</v>
      </c>
      <c r="E397" s="48">
        <f t="shared" ca="1" si="275"/>
        <v>31</v>
      </c>
      <c r="F397" s="48">
        <f t="shared" ca="1" si="276"/>
        <v>41</v>
      </c>
      <c r="G397" s="48">
        <f t="shared" ca="1" si="277"/>
        <v>50</v>
      </c>
      <c r="H397" s="48">
        <f t="shared" ca="1" si="278"/>
        <v>62</v>
      </c>
      <c r="I397" s="48">
        <f t="shared" ca="1" si="279"/>
        <v>70</v>
      </c>
      <c r="J397" s="48">
        <f t="shared" ca="1" si="280"/>
        <v>81</v>
      </c>
      <c r="K397" s="48">
        <f t="shared" ca="1" si="281"/>
        <v>91</v>
      </c>
      <c r="L397" s="48">
        <f t="shared" ca="1" si="282"/>
        <v>99</v>
      </c>
      <c r="M397" s="48">
        <f t="shared" ca="1" si="283"/>
        <v>110</v>
      </c>
      <c r="N397" s="48">
        <f t="shared" ca="1" si="284"/>
        <v>121</v>
      </c>
      <c r="O397" s="48">
        <f t="shared" ca="1" si="285"/>
        <v>130</v>
      </c>
      <c r="P397" s="48">
        <f t="shared" ca="1" si="286"/>
        <v>2</v>
      </c>
      <c r="Q397" s="48">
        <f t="shared" ca="1" si="286"/>
        <v>3</v>
      </c>
      <c r="R397" s="48">
        <f t="shared" ca="1" si="286"/>
        <v>3</v>
      </c>
      <c r="S397" s="48">
        <f t="shared" ca="1" si="286"/>
        <v>2</v>
      </c>
      <c r="T397" s="48">
        <f t="shared" ca="1" si="286"/>
        <v>3</v>
      </c>
      <c r="U397" s="48">
        <f t="shared" ca="1" si="286"/>
        <v>3</v>
      </c>
      <c r="V397" s="48">
        <f t="shared" ca="1" si="286"/>
        <v>3</v>
      </c>
      <c r="W397" s="48">
        <f t="shared" ca="1" si="286"/>
        <v>2</v>
      </c>
      <c r="X397" s="48">
        <f t="shared" ca="1" si="286"/>
        <v>3</v>
      </c>
      <c r="Y397" s="48">
        <f t="shared" ca="1" si="286"/>
        <v>2</v>
      </c>
      <c r="Z397" s="48">
        <f t="shared" ca="1" si="287"/>
        <v>3</v>
      </c>
      <c r="AA397" s="48">
        <f t="shared" ca="1" si="287"/>
        <v>2</v>
      </c>
      <c r="AB397" s="48">
        <f t="shared" ca="1" si="287"/>
        <v>3</v>
      </c>
      <c r="AC397" s="48">
        <f t="shared" ca="1" si="287"/>
        <v>2</v>
      </c>
      <c r="AD397" s="48">
        <f t="shared" ca="1" si="287"/>
        <v>3</v>
      </c>
      <c r="AE397" s="48">
        <f t="shared" ca="1" si="287"/>
        <v>2</v>
      </c>
      <c r="AF397" s="48">
        <f t="shared" ca="1" si="287"/>
        <v>3</v>
      </c>
      <c r="AG397" s="48">
        <f t="shared" ca="1" si="287"/>
        <v>2</v>
      </c>
      <c r="AH397" s="48">
        <f t="shared" ca="1" si="287"/>
        <v>2</v>
      </c>
      <c r="AI397" s="48">
        <f t="shared" ca="1" si="287"/>
        <v>2</v>
      </c>
      <c r="AJ397" s="48">
        <f t="shared" ca="1" si="288"/>
        <v>3</v>
      </c>
      <c r="AK397" s="48">
        <f t="shared" ca="1" si="288"/>
        <v>3</v>
      </c>
      <c r="AL397" s="48">
        <f t="shared" ca="1" si="288"/>
        <v>3</v>
      </c>
      <c r="AM397" s="48">
        <f t="shared" ca="1" si="288"/>
        <v>3</v>
      </c>
      <c r="AN397" s="48">
        <f t="shared" ca="1" si="288"/>
        <v>2</v>
      </c>
      <c r="AO397" s="48">
        <f t="shared" ca="1" si="288"/>
        <v>2</v>
      </c>
      <c r="AP397" s="48">
        <f t="shared" ca="1" si="288"/>
        <v>2</v>
      </c>
      <c r="AQ397" s="48">
        <f t="shared" ca="1" si="288"/>
        <v>2</v>
      </c>
      <c r="AR397" s="48">
        <f t="shared" ca="1" si="288"/>
        <v>3</v>
      </c>
      <c r="AS397" s="48">
        <f t="shared" ca="1" si="288"/>
        <v>2</v>
      </c>
      <c r="AT397" s="48">
        <f t="shared" ca="1" si="289"/>
        <v>3</v>
      </c>
      <c r="AU397" s="48">
        <f t="shared" ca="1" si="289"/>
        <v>3</v>
      </c>
      <c r="AV397" s="48">
        <f t="shared" ca="1" si="289"/>
        <v>3</v>
      </c>
      <c r="AW397" s="48">
        <f t="shared" ca="1" si="289"/>
        <v>2</v>
      </c>
      <c r="AX397" s="48">
        <f t="shared" ca="1" si="289"/>
        <v>3</v>
      </c>
      <c r="AY397" s="48">
        <f t="shared" ca="1" si="289"/>
        <v>2</v>
      </c>
      <c r="AZ397" s="48">
        <f t="shared" ca="1" si="289"/>
        <v>2</v>
      </c>
      <c r="BA397" s="48">
        <f t="shared" ca="1" si="289"/>
        <v>2</v>
      </c>
      <c r="BB397" s="48">
        <f t="shared" ca="1" si="289"/>
        <v>2</v>
      </c>
      <c r="BC397" s="48">
        <f t="shared" ca="1" si="289"/>
        <v>2</v>
      </c>
      <c r="BD397" s="48">
        <f t="shared" ca="1" si="290"/>
        <v>2</v>
      </c>
      <c r="BE397" s="48">
        <f t="shared" ca="1" si="290"/>
        <v>3</v>
      </c>
      <c r="BF397" s="48">
        <f t="shared" ca="1" si="290"/>
        <v>3</v>
      </c>
      <c r="BG397" s="48">
        <f t="shared" ca="1" si="290"/>
        <v>3</v>
      </c>
      <c r="BH397" s="48">
        <f t="shared" ca="1" si="290"/>
        <v>3</v>
      </c>
      <c r="BI397" s="48">
        <f t="shared" ca="1" si="290"/>
        <v>3</v>
      </c>
      <c r="BJ397" s="48">
        <f t="shared" ca="1" si="290"/>
        <v>3</v>
      </c>
      <c r="BK397" s="48">
        <f t="shared" ca="1" si="290"/>
        <v>2</v>
      </c>
      <c r="BL397" s="48">
        <f t="shared" ca="1" si="290"/>
        <v>2</v>
      </c>
      <c r="BM397" s="48">
        <f t="shared" ca="1" si="290"/>
        <v>2</v>
      </c>
      <c r="BN397" s="48">
        <f t="shared" ca="1" si="290"/>
        <v>2</v>
      </c>
      <c r="BO397" s="48">
        <f t="shared" ca="1" si="290"/>
        <v>3</v>
      </c>
    </row>
    <row r="398" spans="1:67" x14ac:dyDescent="0.25">
      <c r="A398" s="48">
        <v>397</v>
      </c>
      <c r="B398" s="48">
        <f t="shared" ca="1" si="273"/>
        <v>15</v>
      </c>
      <c r="C398" s="48">
        <f ca="1">SUM($P398:S398)</f>
        <v>10</v>
      </c>
      <c r="D398" s="48">
        <f t="shared" ca="1" si="274"/>
        <v>20</v>
      </c>
      <c r="E398" s="48">
        <f t="shared" ca="1" si="275"/>
        <v>29</v>
      </c>
      <c r="F398" s="48">
        <f t="shared" ca="1" si="276"/>
        <v>39</v>
      </c>
      <c r="G398" s="48">
        <f t="shared" ca="1" si="277"/>
        <v>50</v>
      </c>
      <c r="H398" s="48">
        <f t="shared" ca="1" si="278"/>
        <v>61</v>
      </c>
      <c r="I398" s="48">
        <f t="shared" ca="1" si="279"/>
        <v>71</v>
      </c>
      <c r="J398" s="48">
        <f t="shared" ca="1" si="280"/>
        <v>80</v>
      </c>
      <c r="K398" s="48">
        <f t="shared" ca="1" si="281"/>
        <v>89</v>
      </c>
      <c r="L398" s="48">
        <f t="shared" ca="1" si="282"/>
        <v>98</v>
      </c>
      <c r="M398" s="48">
        <f t="shared" ca="1" si="283"/>
        <v>107</v>
      </c>
      <c r="N398" s="48">
        <f t="shared" ca="1" si="284"/>
        <v>116</v>
      </c>
      <c r="O398" s="48">
        <f t="shared" ca="1" si="285"/>
        <v>124</v>
      </c>
      <c r="P398" s="48">
        <f t="shared" ca="1" si="286"/>
        <v>3</v>
      </c>
      <c r="Q398" s="48">
        <f t="shared" ca="1" si="286"/>
        <v>2</v>
      </c>
      <c r="R398" s="48">
        <f t="shared" ca="1" si="286"/>
        <v>2</v>
      </c>
      <c r="S398" s="48">
        <f t="shared" ca="1" si="286"/>
        <v>3</v>
      </c>
      <c r="T398" s="48">
        <f t="shared" ca="1" si="286"/>
        <v>3</v>
      </c>
      <c r="U398" s="48">
        <f t="shared" ca="1" si="286"/>
        <v>2</v>
      </c>
      <c r="V398" s="48">
        <f t="shared" ca="1" si="286"/>
        <v>3</v>
      </c>
      <c r="W398" s="48">
        <f t="shared" ca="1" si="286"/>
        <v>2</v>
      </c>
      <c r="X398" s="48">
        <f t="shared" ca="1" si="286"/>
        <v>2</v>
      </c>
      <c r="Y398" s="48">
        <f t="shared" ca="1" si="286"/>
        <v>2</v>
      </c>
      <c r="Z398" s="48">
        <f t="shared" ca="1" si="287"/>
        <v>3</v>
      </c>
      <c r="AA398" s="48">
        <f t="shared" ca="1" si="287"/>
        <v>2</v>
      </c>
      <c r="AB398" s="48">
        <f t="shared" ca="1" si="287"/>
        <v>2</v>
      </c>
      <c r="AC398" s="48">
        <f t="shared" ca="1" si="287"/>
        <v>3</v>
      </c>
      <c r="AD398" s="48">
        <f t="shared" ca="1" si="287"/>
        <v>2</v>
      </c>
      <c r="AE398" s="48">
        <f t="shared" ca="1" si="287"/>
        <v>3</v>
      </c>
      <c r="AF398" s="48">
        <f t="shared" ca="1" si="287"/>
        <v>3</v>
      </c>
      <c r="AG398" s="48">
        <f t="shared" ca="1" si="287"/>
        <v>2</v>
      </c>
      <c r="AH398" s="48">
        <f t="shared" ca="1" si="287"/>
        <v>3</v>
      </c>
      <c r="AI398" s="48">
        <f t="shared" ca="1" si="287"/>
        <v>3</v>
      </c>
      <c r="AJ398" s="48">
        <f t="shared" ca="1" si="288"/>
        <v>3</v>
      </c>
      <c r="AK398" s="48">
        <f t="shared" ca="1" si="288"/>
        <v>3</v>
      </c>
      <c r="AL398" s="48">
        <f t="shared" ca="1" si="288"/>
        <v>2</v>
      </c>
      <c r="AM398" s="48">
        <f t="shared" ca="1" si="288"/>
        <v>3</v>
      </c>
      <c r="AN398" s="48">
        <f t="shared" ca="1" si="288"/>
        <v>2</v>
      </c>
      <c r="AO398" s="48">
        <f t="shared" ca="1" si="288"/>
        <v>2</v>
      </c>
      <c r="AP398" s="48">
        <f t="shared" ca="1" si="288"/>
        <v>3</v>
      </c>
      <c r="AQ398" s="48">
        <f t="shared" ca="1" si="288"/>
        <v>3</v>
      </c>
      <c r="AR398" s="48">
        <f t="shared" ca="1" si="288"/>
        <v>3</v>
      </c>
      <c r="AS398" s="48">
        <f t="shared" ca="1" si="288"/>
        <v>2</v>
      </c>
      <c r="AT398" s="48">
        <f t="shared" ca="1" si="289"/>
        <v>2</v>
      </c>
      <c r="AU398" s="48">
        <f t="shared" ca="1" si="289"/>
        <v>2</v>
      </c>
      <c r="AV398" s="48">
        <f t="shared" ca="1" si="289"/>
        <v>3</v>
      </c>
      <c r="AW398" s="48">
        <f t="shared" ca="1" si="289"/>
        <v>2</v>
      </c>
      <c r="AX398" s="48">
        <f t="shared" ca="1" si="289"/>
        <v>2</v>
      </c>
      <c r="AY398" s="48">
        <f t="shared" ca="1" si="289"/>
        <v>2</v>
      </c>
      <c r="AZ398" s="48">
        <f t="shared" ca="1" si="289"/>
        <v>3</v>
      </c>
      <c r="BA398" s="48">
        <f t="shared" ca="1" si="289"/>
        <v>2</v>
      </c>
      <c r="BB398" s="48">
        <f t="shared" ca="1" si="289"/>
        <v>2</v>
      </c>
      <c r="BC398" s="48">
        <f t="shared" ca="1" si="289"/>
        <v>2</v>
      </c>
      <c r="BD398" s="48">
        <f t="shared" ca="1" si="290"/>
        <v>2</v>
      </c>
      <c r="BE398" s="48">
        <f t="shared" ca="1" si="290"/>
        <v>2</v>
      </c>
      <c r="BF398" s="48">
        <f t="shared" ca="1" si="290"/>
        <v>3</v>
      </c>
      <c r="BG398" s="48">
        <f t="shared" ca="1" si="290"/>
        <v>2</v>
      </c>
      <c r="BH398" s="48">
        <f t="shared" ca="1" si="290"/>
        <v>2</v>
      </c>
      <c r="BI398" s="48">
        <f t="shared" ca="1" si="290"/>
        <v>3</v>
      </c>
      <c r="BJ398" s="48">
        <f t="shared" ca="1" si="290"/>
        <v>2</v>
      </c>
      <c r="BK398" s="48">
        <f t="shared" ca="1" si="290"/>
        <v>2</v>
      </c>
      <c r="BL398" s="48">
        <f t="shared" ca="1" si="290"/>
        <v>2</v>
      </c>
      <c r="BM398" s="48">
        <f t="shared" ca="1" si="290"/>
        <v>2</v>
      </c>
      <c r="BN398" s="48">
        <f t="shared" ca="1" si="290"/>
        <v>2</v>
      </c>
      <c r="BO398" s="48">
        <f t="shared" ca="1" si="290"/>
        <v>2</v>
      </c>
    </row>
    <row r="399" spans="1:67" x14ac:dyDescent="0.25">
      <c r="A399" s="48">
        <v>398</v>
      </c>
      <c r="B399" s="48">
        <f t="shared" ca="1" si="273"/>
        <v>16</v>
      </c>
      <c r="C399" s="48">
        <f ca="1">SUM($P399:S399)</f>
        <v>11</v>
      </c>
      <c r="D399" s="48">
        <f t="shared" ca="1" si="274"/>
        <v>21</v>
      </c>
      <c r="E399" s="48">
        <f t="shared" ca="1" si="275"/>
        <v>32</v>
      </c>
      <c r="F399" s="48">
        <f t="shared" ca="1" si="276"/>
        <v>42</v>
      </c>
      <c r="G399" s="48">
        <f t="shared" ca="1" si="277"/>
        <v>51</v>
      </c>
      <c r="H399" s="48">
        <f t="shared" ca="1" si="278"/>
        <v>62</v>
      </c>
      <c r="I399" s="48">
        <f t="shared" ca="1" si="279"/>
        <v>72</v>
      </c>
      <c r="J399" s="48">
        <f t="shared" ca="1" si="280"/>
        <v>81</v>
      </c>
      <c r="K399" s="48">
        <f t="shared" ca="1" si="281"/>
        <v>92</v>
      </c>
      <c r="L399" s="48">
        <f t="shared" ca="1" si="282"/>
        <v>102</v>
      </c>
      <c r="M399" s="48">
        <f t="shared" ca="1" si="283"/>
        <v>113</v>
      </c>
      <c r="N399" s="48">
        <f t="shared" ca="1" si="284"/>
        <v>122</v>
      </c>
      <c r="O399" s="48">
        <f t="shared" ca="1" si="285"/>
        <v>132</v>
      </c>
      <c r="P399" s="48">
        <f t="shared" ca="1" si="286"/>
        <v>3</v>
      </c>
      <c r="Q399" s="48">
        <f t="shared" ca="1" si="286"/>
        <v>3</v>
      </c>
      <c r="R399" s="48">
        <f t="shared" ca="1" si="286"/>
        <v>2</v>
      </c>
      <c r="S399" s="48">
        <f t="shared" ca="1" si="286"/>
        <v>3</v>
      </c>
      <c r="T399" s="48">
        <f t="shared" ca="1" si="286"/>
        <v>3</v>
      </c>
      <c r="U399" s="48">
        <f t="shared" ca="1" si="286"/>
        <v>2</v>
      </c>
      <c r="V399" s="48">
        <f t="shared" ca="1" si="286"/>
        <v>3</v>
      </c>
      <c r="W399" s="48">
        <f t="shared" ca="1" si="286"/>
        <v>2</v>
      </c>
      <c r="X399" s="48">
        <f t="shared" ca="1" si="286"/>
        <v>2</v>
      </c>
      <c r="Y399" s="48">
        <f t="shared" ca="1" si="286"/>
        <v>3</v>
      </c>
      <c r="Z399" s="48">
        <f t="shared" ca="1" si="287"/>
        <v>3</v>
      </c>
      <c r="AA399" s="48">
        <f t="shared" ca="1" si="287"/>
        <v>3</v>
      </c>
      <c r="AB399" s="48">
        <f t="shared" ca="1" si="287"/>
        <v>3</v>
      </c>
      <c r="AC399" s="48">
        <f t="shared" ca="1" si="287"/>
        <v>2</v>
      </c>
      <c r="AD399" s="48">
        <f t="shared" ca="1" si="287"/>
        <v>2</v>
      </c>
      <c r="AE399" s="48">
        <f t="shared" ca="1" si="287"/>
        <v>3</v>
      </c>
      <c r="AF399" s="48">
        <f t="shared" ca="1" si="287"/>
        <v>2</v>
      </c>
      <c r="AG399" s="48">
        <f t="shared" ca="1" si="287"/>
        <v>3</v>
      </c>
      <c r="AH399" s="48">
        <f t="shared" ca="1" si="287"/>
        <v>2</v>
      </c>
      <c r="AI399" s="48">
        <f t="shared" ca="1" si="287"/>
        <v>2</v>
      </c>
      <c r="AJ399" s="48">
        <f t="shared" ca="1" si="288"/>
        <v>3</v>
      </c>
      <c r="AK399" s="48">
        <f t="shared" ca="1" si="288"/>
        <v>3</v>
      </c>
      <c r="AL399" s="48">
        <f t="shared" ca="1" si="288"/>
        <v>3</v>
      </c>
      <c r="AM399" s="48">
        <f t="shared" ca="1" si="288"/>
        <v>2</v>
      </c>
      <c r="AN399" s="48">
        <f t="shared" ca="1" si="288"/>
        <v>2</v>
      </c>
      <c r="AO399" s="48">
        <f t="shared" ca="1" si="288"/>
        <v>2</v>
      </c>
      <c r="AP399" s="48">
        <f t="shared" ca="1" si="288"/>
        <v>3</v>
      </c>
      <c r="AQ399" s="48">
        <f t="shared" ca="1" si="288"/>
        <v>3</v>
      </c>
      <c r="AR399" s="48">
        <f t="shared" ca="1" si="288"/>
        <v>3</v>
      </c>
      <c r="AS399" s="48">
        <f t="shared" ca="1" si="288"/>
        <v>2</v>
      </c>
      <c r="AT399" s="48">
        <f t="shared" ca="1" si="289"/>
        <v>2</v>
      </c>
      <c r="AU399" s="48">
        <f t="shared" ca="1" si="289"/>
        <v>2</v>
      </c>
      <c r="AV399" s="48">
        <f t="shared" ca="1" si="289"/>
        <v>3</v>
      </c>
      <c r="AW399" s="48">
        <f t="shared" ca="1" si="289"/>
        <v>2</v>
      </c>
      <c r="AX399" s="48">
        <f t="shared" ca="1" si="289"/>
        <v>3</v>
      </c>
      <c r="AY399" s="48">
        <f t="shared" ca="1" si="289"/>
        <v>3</v>
      </c>
      <c r="AZ399" s="48">
        <f t="shared" ca="1" si="289"/>
        <v>3</v>
      </c>
      <c r="BA399" s="48">
        <f t="shared" ca="1" si="289"/>
        <v>3</v>
      </c>
      <c r="BB399" s="48">
        <f t="shared" ca="1" si="289"/>
        <v>2</v>
      </c>
      <c r="BC399" s="48">
        <f t="shared" ca="1" si="289"/>
        <v>2</v>
      </c>
      <c r="BD399" s="48">
        <f t="shared" ca="1" si="290"/>
        <v>3</v>
      </c>
      <c r="BE399" s="48">
        <f t="shared" ca="1" si="290"/>
        <v>3</v>
      </c>
      <c r="BF399" s="48">
        <f t="shared" ca="1" si="290"/>
        <v>3</v>
      </c>
      <c r="BG399" s="48">
        <f t="shared" ca="1" si="290"/>
        <v>2</v>
      </c>
      <c r="BH399" s="48">
        <f t="shared" ca="1" si="290"/>
        <v>3</v>
      </c>
      <c r="BI399" s="48">
        <f t="shared" ca="1" si="290"/>
        <v>2</v>
      </c>
      <c r="BJ399" s="48">
        <f t="shared" ca="1" si="290"/>
        <v>2</v>
      </c>
      <c r="BK399" s="48">
        <f t="shared" ca="1" si="290"/>
        <v>2</v>
      </c>
      <c r="BL399" s="48">
        <f t="shared" ca="1" si="290"/>
        <v>3</v>
      </c>
      <c r="BM399" s="48">
        <f t="shared" ca="1" si="290"/>
        <v>3</v>
      </c>
      <c r="BN399" s="48">
        <f t="shared" ca="1" si="290"/>
        <v>2</v>
      </c>
      <c r="BO399" s="48">
        <f t="shared" ca="1" si="290"/>
        <v>2</v>
      </c>
    </row>
    <row r="400" spans="1:67" x14ac:dyDescent="0.25">
      <c r="A400" s="48">
        <v>399</v>
      </c>
      <c r="B400" s="48">
        <f t="shared" ca="1" si="273"/>
        <v>15</v>
      </c>
      <c r="C400" s="48">
        <f ca="1">SUM($P400:S400)</f>
        <v>10</v>
      </c>
      <c r="D400" s="48">
        <f t="shared" ca="1" si="274"/>
        <v>21</v>
      </c>
      <c r="E400" s="48">
        <f t="shared" ca="1" si="275"/>
        <v>31</v>
      </c>
      <c r="F400" s="48">
        <f t="shared" ca="1" si="276"/>
        <v>42</v>
      </c>
      <c r="G400" s="48">
        <f t="shared" ca="1" si="277"/>
        <v>52</v>
      </c>
      <c r="H400" s="48">
        <f t="shared" ca="1" si="278"/>
        <v>61</v>
      </c>
      <c r="I400" s="48">
        <f t="shared" ca="1" si="279"/>
        <v>72</v>
      </c>
      <c r="J400" s="48">
        <f t="shared" ca="1" si="280"/>
        <v>82</v>
      </c>
      <c r="K400" s="48">
        <f t="shared" ca="1" si="281"/>
        <v>91</v>
      </c>
      <c r="L400" s="48">
        <f t="shared" ca="1" si="282"/>
        <v>101</v>
      </c>
      <c r="M400" s="48">
        <f t="shared" ca="1" si="283"/>
        <v>112</v>
      </c>
      <c r="N400" s="48">
        <f t="shared" ca="1" si="284"/>
        <v>122</v>
      </c>
      <c r="O400" s="48">
        <f t="shared" ca="1" si="285"/>
        <v>133</v>
      </c>
      <c r="P400" s="48">
        <f t="shared" ca="1" si="286"/>
        <v>2</v>
      </c>
      <c r="Q400" s="48">
        <f t="shared" ca="1" si="286"/>
        <v>3</v>
      </c>
      <c r="R400" s="48">
        <f t="shared" ca="1" si="286"/>
        <v>2</v>
      </c>
      <c r="S400" s="48">
        <f t="shared" ca="1" si="286"/>
        <v>3</v>
      </c>
      <c r="T400" s="48">
        <f t="shared" ca="1" si="286"/>
        <v>3</v>
      </c>
      <c r="U400" s="48">
        <f t="shared" ca="1" si="286"/>
        <v>2</v>
      </c>
      <c r="V400" s="48">
        <f t="shared" ca="1" si="286"/>
        <v>3</v>
      </c>
      <c r="W400" s="48">
        <f t="shared" ca="1" si="286"/>
        <v>3</v>
      </c>
      <c r="X400" s="48">
        <f t="shared" ca="1" si="286"/>
        <v>2</v>
      </c>
      <c r="Y400" s="48">
        <f t="shared" ca="1" si="286"/>
        <v>3</v>
      </c>
      <c r="Z400" s="48">
        <f t="shared" ca="1" si="287"/>
        <v>3</v>
      </c>
      <c r="AA400" s="48">
        <f t="shared" ca="1" si="287"/>
        <v>2</v>
      </c>
      <c r="AB400" s="48">
        <f t="shared" ca="1" si="287"/>
        <v>2</v>
      </c>
      <c r="AC400" s="48">
        <f t="shared" ca="1" si="287"/>
        <v>3</v>
      </c>
      <c r="AD400" s="48">
        <f t="shared" ca="1" si="287"/>
        <v>3</v>
      </c>
      <c r="AE400" s="48">
        <f t="shared" ca="1" si="287"/>
        <v>3</v>
      </c>
      <c r="AF400" s="48">
        <f t="shared" ca="1" si="287"/>
        <v>3</v>
      </c>
      <c r="AG400" s="48">
        <f t="shared" ca="1" si="287"/>
        <v>2</v>
      </c>
      <c r="AH400" s="48">
        <f t="shared" ca="1" si="287"/>
        <v>2</v>
      </c>
      <c r="AI400" s="48">
        <f t="shared" ca="1" si="287"/>
        <v>3</v>
      </c>
      <c r="AJ400" s="48">
        <f t="shared" ca="1" si="288"/>
        <v>3</v>
      </c>
      <c r="AK400" s="48">
        <f t="shared" ca="1" si="288"/>
        <v>2</v>
      </c>
      <c r="AL400" s="48">
        <f t="shared" ca="1" si="288"/>
        <v>2</v>
      </c>
      <c r="AM400" s="48">
        <f t="shared" ca="1" si="288"/>
        <v>2</v>
      </c>
      <c r="AN400" s="48">
        <f t="shared" ca="1" si="288"/>
        <v>3</v>
      </c>
      <c r="AO400" s="48">
        <f t="shared" ca="1" si="288"/>
        <v>2</v>
      </c>
      <c r="AP400" s="48">
        <f t="shared" ca="1" si="288"/>
        <v>3</v>
      </c>
      <c r="AQ400" s="48">
        <f t="shared" ca="1" si="288"/>
        <v>3</v>
      </c>
      <c r="AR400" s="48">
        <f t="shared" ca="1" si="288"/>
        <v>2</v>
      </c>
      <c r="AS400" s="48">
        <f t="shared" ca="1" si="288"/>
        <v>3</v>
      </c>
      <c r="AT400" s="48">
        <f t="shared" ca="1" si="289"/>
        <v>2</v>
      </c>
      <c r="AU400" s="48">
        <f t="shared" ca="1" si="289"/>
        <v>3</v>
      </c>
      <c r="AV400" s="48">
        <f t="shared" ca="1" si="289"/>
        <v>2</v>
      </c>
      <c r="AW400" s="48">
        <f t="shared" ca="1" si="289"/>
        <v>2</v>
      </c>
      <c r="AX400" s="48">
        <f t="shared" ca="1" si="289"/>
        <v>2</v>
      </c>
      <c r="AY400" s="48">
        <f t="shared" ca="1" si="289"/>
        <v>3</v>
      </c>
      <c r="AZ400" s="48">
        <f t="shared" ca="1" si="289"/>
        <v>2</v>
      </c>
      <c r="BA400" s="48">
        <f t="shared" ca="1" si="289"/>
        <v>3</v>
      </c>
      <c r="BB400" s="48">
        <f t="shared" ca="1" si="289"/>
        <v>3</v>
      </c>
      <c r="BC400" s="48">
        <f t="shared" ca="1" si="289"/>
        <v>2</v>
      </c>
      <c r="BD400" s="48">
        <f t="shared" ca="1" si="290"/>
        <v>3</v>
      </c>
      <c r="BE400" s="48">
        <f t="shared" ca="1" si="290"/>
        <v>3</v>
      </c>
      <c r="BF400" s="48">
        <f t="shared" ca="1" si="290"/>
        <v>3</v>
      </c>
      <c r="BG400" s="48">
        <f t="shared" ca="1" si="290"/>
        <v>2</v>
      </c>
      <c r="BH400" s="48">
        <f t="shared" ca="1" si="290"/>
        <v>3</v>
      </c>
      <c r="BI400" s="48">
        <f t="shared" ca="1" si="290"/>
        <v>2</v>
      </c>
      <c r="BJ400" s="48">
        <f t="shared" ca="1" si="290"/>
        <v>2</v>
      </c>
      <c r="BK400" s="48">
        <f t="shared" ca="1" si="290"/>
        <v>3</v>
      </c>
      <c r="BL400" s="48">
        <f t="shared" ca="1" si="290"/>
        <v>3</v>
      </c>
      <c r="BM400" s="48">
        <f t="shared" ca="1" si="290"/>
        <v>3</v>
      </c>
      <c r="BN400" s="48">
        <f t="shared" ca="1" si="290"/>
        <v>3</v>
      </c>
      <c r="BO400" s="48">
        <f t="shared" ca="1" si="290"/>
        <v>2</v>
      </c>
    </row>
    <row r="401" spans="1:67" x14ac:dyDescent="0.25">
      <c r="A401" s="48">
        <v>400</v>
      </c>
      <c r="B401" s="48">
        <f t="shared" ca="1" si="273"/>
        <v>15</v>
      </c>
      <c r="C401" s="48">
        <f ca="1">SUM($P401:S401)</f>
        <v>11</v>
      </c>
      <c r="D401" s="48">
        <f t="shared" ca="1" si="274"/>
        <v>20</v>
      </c>
      <c r="E401" s="48">
        <f t="shared" ca="1" si="275"/>
        <v>30</v>
      </c>
      <c r="F401" s="48">
        <f t="shared" ca="1" si="276"/>
        <v>40</v>
      </c>
      <c r="G401" s="48">
        <f t="shared" ca="1" si="277"/>
        <v>50</v>
      </c>
      <c r="H401" s="48">
        <f t="shared" ca="1" si="278"/>
        <v>61</v>
      </c>
      <c r="I401" s="48">
        <f t="shared" ca="1" si="279"/>
        <v>73</v>
      </c>
      <c r="J401" s="48">
        <f t="shared" ca="1" si="280"/>
        <v>83</v>
      </c>
      <c r="K401" s="48">
        <f t="shared" ca="1" si="281"/>
        <v>92</v>
      </c>
      <c r="L401" s="48">
        <f t="shared" ca="1" si="282"/>
        <v>102</v>
      </c>
      <c r="M401" s="48">
        <f t="shared" ca="1" si="283"/>
        <v>111</v>
      </c>
      <c r="N401" s="48">
        <f t="shared" ca="1" si="284"/>
        <v>122</v>
      </c>
      <c r="O401" s="48">
        <f t="shared" ca="1" si="285"/>
        <v>131</v>
      </c>
      <c r="P401" s="48">
        <f t="shared" ca="1" si="286"/>
        <v>3</v>
      </c>
      <c r="Q401" s="48">
        <f t="shared" ca="1" si="286"/>
        <v>3</v>
      </c>
      <c r="R401" s="48">
        <f t="shared" ca="1" si="286"/>
        <v>3</v>
      </c>
      <c r="S401" s="48">
        <f t="shared" ca="1" si="286"/>
        <v>2</v>
      </c>
      <c r="T401" s="48">
        <f t="shared" ca="1" si="286"/>
        <v>2</v>
      </c>
      <c r="U401" s="48">
        <f t="shared" ca="1" si="286"/>
        <v>2</v>
      </c>
      <c r="V401" s="48">
        <f t="shared" ca="1" si="286"/>
        <v>2</v>
      </c>
      <c r="W401" s="48">
        <f t="shared" ca="1" si="286"/>
        <v>3</v>
      </c>
      <c r="X401" s="48">
        <f t="shared" ca="1" si="286"/>
        <v>3</v>
      </c>
      <c r="Y401" s="48">
        <f t="shared" ca="1" si="286"/>
        <v>2</v>
      </c>
      <c r="Z401" s="48">
        <f t="shared" ca="1" si="287"/>
        <v>3</v>
      </c>
      <c r="AA401" s="48">
        <f t="shared" ca="1" si="287"/>
        <v>2</v>
      </c>
      <c r="AB401" s="48">
        <f t="shared" ca="1" si="287"/>
        <v>3</v>
      </c>
      <c r="AC401" s="48">
        <f t="shared" ca="1" si="287"/>
        <v>2</v>
      </c>
      <c r="AD401" s="48">
        <f t="shared" ca="1" si="287"/>
        <v>3</v>
      </c>
      <c r="AE401" s="48">
        <f t="shared" ca="1" si="287"/>
        <v>2</v>
      </c>
      <c r="AF401" s="48">
        <f t="shared" ca="1" si="287"/>
        <v>3</v>
      </c>
      <c r="AG401" s="48">
        <f t="shared" ca="1" si="287"/>
        <v>3</v>
      </c>
      <c r="AH401" s="48">
        <f t="shared" ca="1" si="287"/>
        <v>2</v>
      </c>
      <c r="AI401" s="48">
        <f t="shared" ca="1" si="287"/>
        <v>2</v>
      </c>
      <c r="AJ401" s="48">
        <f t="shared" ca="1" si="288"/>
        <v>3</v>
      </c>
      <c r="AK401" s="48">
        <f t="shared" ca="1" si="288"/>
        <v>3</v>
      </c>
      <c r="AL401" s="48">
        <f t="shared" ca="1" si="288"/>
        <v>2</v>
      </c>
      <c r="AM401" s="48">
        <f t="shared" ca="1" si="288"/>
        <v>3</v>
      </c>
      <c r="AN401" s="48">
        <f t="shared" ca="1" si="288"/>
        <v>3</v>
      </c>
      <c r="AO401" s="48">
        <f t="shared" ca="1" si="288"/>
        <v>3</v>
      </c>
      <c r="AP401" s="48">
        <f t="shared" ca="1" si="288"/>
        <v>3</v>
      </c>
      <c r="AQ401" s="48">
        <f t="shared" ca="1" si="288"/>
        <v>3</v>
      </c>
      <c r="AR401" s="48">
        <f t="shared" ca="1" si="288"/>
        <v>2</v>
      </c>
      <c r="AS401" s="48">
        <f t="shared" ca="1" si="288"/>
        <v>3</v>
      </c>
      <c r="AT401" s="48">
        <f t="shared" ca="1" si="289"/>
        <v>2</v>
      </c>
      <c r="AU401" s="48">
        <f t="shared" ca="1" si="289"/>
        <v>3</v>
      </c>
      <c r="AV401" s="48">
        <f t="shared" ca="1" si="289"/>
        <v>2</v>
      </c>
      <c r="AW401" s="48">
        <f t="shared" ca="1" si="289"/>
        <v>3</v>
      </c>
      <c r="AX401" s="48">
        <f t="shared" ca="1" si="289"/>
        <v>2</v>
      </c>
      <c r="AY401" s="48">
        <f t="shared" ca="1" si="289"/>
        <v>2</v>
      </c>
      <c r="AZ401" s="48">
        <f t="shared" ca="1" si="289"/>
        <v>2</v>
      </c>
      <c r="BA401" s="48">
        <f t="shared" ca="1" si="289"/>
        <v>3</v>
      </c>
      <c r="BB401" s="48">
        <f t="shared" ca="1" si="289"/>
        <v>2</v>
      </c>
      <c r="BC401" s="48">
        <f t="shared" ca="1" si="289"/>
        <v>3</v>
      </c>
      <c r="BD401" s="48">
        <f t="shared" ca="1" si="290"/>
        <v>2</v>
      </c>
      <c r="BE401" s="48">
        <f t="shared" ca="1" si="290"/>
        <v>2</v>
      </c>
      <c r="BF401" s="48">
        <f t="shared" ca="1" si="290"/>
        <v>2</v>
      </c>
      <c r="BG401" s="48">
        <f t="shared" ca="1" si="290"/>
        <v>3</v>
      </c>
      <c r="BH401" s="48">
        <f t="shared" ca="1" si="290"/>
        <v>3</v>
      </c>
      <c r="BI401" s="48">
        <f t="shared" ca="1" si="290"/>
        <v>3</v>
      </c>
      <c r="BJ401" s="48">
        <f t="shared" ca="1" si="290"/>
        <v>3</v>
      </c>
      <c r="BK401" s="48">
        <f t="shared" ca="1" si="290"/>
        <v>2</v>
      </c>
      <c r="BL401" s="48">
        <f t="shared" ca="1" si="290"/>
        <v>2</v>
      </c>
      <c r="BM401" s="48">
        <f t="shared" ca="1" si="290"/>
        <v>3</v>
      </c>
      <c r="BN401" s="48">
        <f t="shared" ca="1" si="290"/>
        <v>2</v>
      </c>
      <c r="BO401" s="48">
        <f t="shared" ca="1" si="290"/>
        <v>2</v>
      </c>
    </row>
    <row r="402" spans="1:67" x14ac:dyDescent="0.25">
      <c r="A402" s="48">
        <v>401</v>
      </c>
      <c r="B402" s="48">
        <f t="shared" ca="1" si="273"/>
        <v>12</v>
      </c>
      <c r="C402" s="48">
        <f ca="1">SUM($P402:S402)</f>
        <v>8</v>
      </c>
      <c r="D402" s="48">
        <f t="shared" ca="1" si="274"/>
        <v>16</v>
      </c>
      <c r="E402" s="48">
        <f t="shared" ca="1" si="275"/>
        <v>26</v>
      </c>
      <c r="F402" s="48">
        <f t="shared" ca="1" si="276"/>
        <v>36</v>
      </c>
      <c r="G402" s="48">
        <f t="shared" ca="1" si="277"/>
        <v>48</v>
      </c>
      <c r="H402" s="48">
        <f t="shared" ca="1" si="278"/>
        <v>58</v>
      </c>
      <c r="I402" s="48">
        <f t="shared" ca="1" si="279"/>
        <v>69</v>
      </c>
      <c r="J402" s="48">
        <f t="shared" ca="1" si="280"/>
        <v>78</v>
      </c>
      <c r="K402" s="48">
        <f t="shared" ca="1" si="281"/>
        <v>90</v>
      </c>
      <c r="L402" s="48">
        <f t="shared" ca="1" si="282"/>
        <v>101</v>
      </c>
      <c r="M402" s="48">
        <f t="shared" ca="1" si="283"/>
        <v>110</v>
      </c>
      <c r="N402" s="48">
        <f t="shared" ca="1" si="284"/>
        <v>121</v>
      </c>
      <c r="O402" s="48">
        <f t="shared" ca="1" si="285"/>
        <v>130</v>
      </c>
      <c r="P402" s="48">
        <f t="shared" ref="P402:Y411" ca="1" si="291">MAX(1,IF(SamplesOrEstimateFlag = "Data", INDEX(Samples,RANDBETWEEN(1, TotalCount), 0), RANDBETWEEN(ThroughputLowEstimate,ThroughputHighEstimate)) / RANDBETWEEN(StorySplitRateLowEstimate,StorySplitRateHighEstimate))</f>
        <v>2</v>
      </c>
      <c r="Q402" s="48">
        <f t="shared" ca="1" si="291"/>
        <v>2</v>
      </c>
      <c r="R402" s="48">
        <f t="shared" ca="1" si="291"/>
        <v>2</v>
      </c>
      <c r="S402" s="48">
        <f t="shared" ca="1" si="291"/>
        <v>2</v>
      </c>
      <c r="T402" s="48">
        <f t="shared" ca="1" si="291"/>
        <v>2</v>
      </c>
      <c r="U402" s="48">
        <f t="shared" ca="1" si="291"/>
        <v>2</v>
      </c>
      <c r="V402" s="48">
        <f t="shared" ca="1" si="291"/>
        <v>2</v>
      </c>
      <c r="W402" s="48">
        <f t="shared" ca="1" si="291"/>
        <v>2</v>
      </c>
      <c r="X402" s="48">
        <f t="shared" ca="1" si="291"/>
        <v>3</v>
      </c>
      <c r="Y402" s="48">
        <f t="shared" ca="1" si="291"/>
        <v>2</v>
      </c>
      <c r="Z402" s="48">
        <f t="shared" ref="Z402:AI411" ca="1" si="292">MAX(1,IF(SamplesOrEstimateFlag = "Data", INDEX(Samples,RANDBETWEEN(1, TotalCount), 0), RANDBETWEEN(ThroughputLowEstimate,ThroughputHighEstimate)) / RANDBETWEEN(StorySplitRateLowEstimate,StorySplitRateHighEstimate))</f>
        <v>2</v>
      </c>
      <c r="AA402" s="48">
        <f t="shared" ca="1" si="292"/>
        <v>3</v>
      </c>
      <c r="AB402" s="48">
        <f t="shared" ca="1" si="292"/>
        <v>3</v>
      </c>
      <c r="AC402" s="48">
        <f t="shared" ca="1" si="292"/>
        <v>2</v>
      </c>
      <c r="AD402" s="48">
        <f t="shared" ca="1" si="292"/>
        <v>3</v>
      </c>
      <c r="AE402" s="48">
        <f t="shared" ca="1" si="292"/>
        <v>2</v>
      </c>
      <c r="AF402" s="48">
        <f t="shared" ca="1" si="292"/>
        <v>3</v>
      </c>
      <c r="AG402" s="48">
        <f t="shared" ca="1" si="292"/>
        <v>3</v>
      </c>
      <c r="AH402" s="48">
        <f t="shared" ca="1" si="292"/>
        <v>3</v>
      </c>
      <c r="AI402" s="48">
        <f t="shared" ca="1" si="292"/>
        <v>3</v>
      </c>
      <c r="AJ402" s="48">
        <f t="shared" ref="AJ402:AS411" ca="1" si="293">MAX(1,IF(SamplesOrEstimateFlag = "Data", INDEX(Samples,RANDBETWEEN(1, TotalCount), 0), RANDBETWEEN(ThroughputLowEstimate,ThroughputHighEstimate)) / RANDBETWEEN(StorySplitRateLowEstimate,StorySplitRateHighEstimate))</f>
        <v>2</v>
      </c>
      <c r="AK402" s="48">
        <f t="shared" ca="1" si="293"/>
        <v>3</v>
      </c>
      <c r="AL402" s="48">
        <f t="shared" ca="1" si="293"/>
        <v>2</v>
      </c>
      <c r="AM402" s="48">
        <f t="shared" ca="1" si="293"/>
        <v>3</v>
      </c>
      <c r="AN402" s="48">
        <f t="shared" ca="1" si="293"/>
        <v>3</v>
      </c>
      <c r="AO402" s="48">
        <f t="shared" ca="1" si="293"/>
        <v>3</v>
      </c>
      <c r="AP402" s="48">
        <f t="shared" ca="1" si="293"/>
        <v>3</v>
      </c>
      <c r="AQ402" s="48">
        <f t="shared" ca="1" si="293"/>
        <v>2</v>
      </c>
      <c r="AR402" s="48">
        <f t="shared" ca="1" si="293"/>
        <v>2</v>
      </c>
      <c r="AS402" s="48">
        <f t="shared" ca="1" si="293"/>
        <v>3</v>
      </c>
      <c r="AT402" s="48">
        <f t="shared" ref="AT402:BC411" ca="1" si="294">MAX(1,IF(SamplesOrEstimateFlag = "Data", INDEX(Samples,RANDBETWEEN(1, TotalCount), 0), RANDBETWEEN(ThroughputLowEstimate,ThroughputHighEstimate)) / RANDBETWEEN(StorySplitRateLowEstimate,StorySplitRateHighEstimate))</f>
        <v>2</v>
      </c>
      <c r="AU402" s="48">
        <f t="shared" ca="1" si="294"/>
        <v>2</v>
      </c>
      <c r="AV402" s="48">
        <f t="shared" ca="1" si="294"/>
        <v>3</v>
      </c>
      <c r="AW402" s="48">
        <f t="shared" ca="1" si="294"/>
        <v>3</v>
      </c>
      <c r="AX402" s="48">
        <f t="shared" ca="1" si="294"/>
        <v>3</v>
      </c>
      <c r="AY402" s="48">
        <f t="shared" ca="1" si="294"/>
        <v>3</v>
      </c>
      <c r="AZ402" s="48">
        <f t="shared" ca="1" si="294"/>
        <v>3</v>
      </c>
      <c r="BA402" s="48">
        <f t="shared" ca="1" si="294"/>
        <v>3</v>
      </c>
      <c r="BB402" s="48">
        <f t="shared" ca="1" si="294"/>
        <v>2</v>
      </c>
      <c r="BC402" s="48">
        <f t="shared" ca="1" si="294"/>
        <v>3</v>
      </c>
      <c r="BD402" s="48">
        <f t="shared" ref="BD402:BO411" ca="1" si="295">MAX(1,IF(SamplesOrEstimateFlag = "Data", INDEX(Samples,RANDBETWEEN(1, TotalCount), 0), RANDBETWEEN(ThroughputLowEstimate,ThroughputHighEstimate)) / RANDBETWEEN(StorySplitRateLowEstimate,StorySplitRateHighEstimate))</f>
        <v>3</v>
      </c>
      <c r="BE402" s="48">
        <f t="shared" ca="1" si="295"/>
        <v>2</v>
      </c>
      <c r="BF402" s="48">
        <f t="shared" ca="1" si="295"/>
        <v>2</v>
      </c>
      <c r="BG402" s="48">
        <f t="shared" ca="1" si="295"/>
        <v>2</v>
      </c>
      <c r="BH402" s="48">
        <f t="shared" ca="1" si="295"/>
        <v>3</v>
      </c>
      <c r="BI402" s="48">
        <f t="shared" ca="1" si="295"/>
        <v>3</v>
      </c>
      <c r="BJ402" s="48">
        <f t="shared" ca="1" si="295"/>
        <v>2</v>
      </c>
      <c r="BK402" s="48">
        <f t="shared" ca="1" si="295"/>
        <v>3</v>
      </c>
      <c r="BL402" s="48">
        <f t="shared" ca="1" si="295"/>
        <v>2</v>
      </c>
      <c r="BM402" s="48">
        <f t="shared" ca="1" si="295"/>
        <v>2</v>
      </c>
      <c r="BN402" s="48">
        <f t="shared" ca="1" si="295"/>
        <v>3</v>
      </c>
      <c r="BO402" s="48">
        <f t="shared" ca="1" si="295"/>
        <v>2</v>
      </c>
    </row>
    <row r="403" spans="1:67" x14ac:dyDescent="0.25">
      <c r="A403" s="48">
        <v>402</v>
      </c>
      <c r="B403" s="48">
        <f t="shared" ca="1" si="273"/>
        <v>13</v>
      </c>
      <c r="C403" s="48">
        <f ca="1">SUM($P403:S403)</f>
        <v>9</v>
      </c>
      <c r="D403" s="48">
        <f t="shared" ca="1" si="274"/>
        <v>18</v>
      </c>
      <c r="E403" s="48">
        <f t="shared" ca="1" si="275"/>
        <v>28</v>
      </c>
      <c r="F403" s="48">
        <f t="shared" ca="1" si="276"/>
        <v>37</v>
      </c>
      <c r="G403" s="48">
        <f t="shared" ca="1" si="277"/>
        <v>48</v>
      </c>
      <c r="H403" s="48">
        <f t="shared" ca="1" si="278"/>
        <v>59</v>
      </c>
      <c r="I403" s="48">
        <f t="shared" ca="1" si="279"/>
        <v>68</v>
      </c>
      <c r="J403" s="48">
        <f t="shared" ca="1" si="280"/>
        <v>77</v>
      </c>
      <c r="K403" s="48">
        <f t="shared" ca="1" si="281"/>
        <v>87</v>
      </c>
      <c r="L403" s="48">
        <f t="shared" ca="1" si="282"/>
        <v>98</v>
      </c>
      <c r="M403" s="48">
        <f t="shared" ca="1" si="283"/>
        <v>109</v>
      </c>
      <c r="N403" s="48">
        <f t="shared" ca="1" si="284"/>
        <v>119</v>
      </c>
      <c r="O403" s="48">
        <f t="shared" ca="1" si="285"/>
        <v>130</v>
      </c>
      <c r="P403" s="48">
        <f t="shared" ca="1" si="291"/>
        <v>2</v>
      </c>
      <c r="Q403" s="48">
        <f t="shared" ca="1" si="291"/>
        <v>2</v>
      </c>
      <c r="R403" s="48">
        <f t="shared" ca="1" si="291"/>
        <v>2</v>
      </c>
      <c r="S403" s="48">
        <f t="shared" ca="1" si="291"/>
        <v>3</v>
      </c>
      <c r="T403" s="48">
        <f t="shared" ca="1" si="291"/>
        <v>2</v>
      </c>
      <c r="U403" s="48">
        <f t="shared" ca="1" si="291"/>
        <v>2</v>
      </c>
      <c r="V403" s="48">
        <f t="shared" ca="1" si="291"/>
        <v>2</v>
      </c>
      <c r="W403" s="48">
        <f t="shared" ca="1" si="291"/>
        <v>3</v>
      </c>
      <c r="X403" s="48">
        <f t="shared" ca="1" si="291"/>
        <v>3</v>
      </c>
      <c r="Y403" s="48">
        <f t="shared" ca="1" si="291"/>
        <v>2</v>
      </c>
      <c r="Z403" s="48">
        <f t="shared" ca="1" si="292"/>
        <v>2</v>
      </c>
      <c r="AA403" s="48">
        <f t="shared" ca="1" si="292"/>
        <v>3</v>
      </c>
      <c r="AB403" s="48">
        <f t="shared" ca="1" si="292"/>
        <v>2</v>
      </c>
      <c r="AC403" s="48">
        <f t="shared" ca="1" si="292"/>
        <v>2</v>
      </c>
      <c r="AD403" s="48">
        <f t="shared" ca="1" si="292"/>
        <v>3</v>
      </c>
      <c r="AE403" s="48">
        <f t="shared" ca="1" si="292"/>
        <v>2</v>
      </c>
      <c r="AF403" s="48">
        <f t="shared" ca="1" si="292"/>
        <v>3</v>
      </c>
      <c r="AG403" s="48">
        <f t="shared" ca="1" si="292"/>
        <v>3</v>
      </c>
      <c r="AH403" s="48">
        <f t="shared" ca="1" si="292"/>
        <v>2</v>
      </c>
      <c r="AI403" s="48">
        <f t="shared" ca="1" si="292"/>
        <v>3</v>
      </c>
      <c r="AJ403" s="48">
        <f t="shared" ca="1" si="293"/>
        <v>3</v>
      </c>
      <c r="AK403" s="48">
        <f t="shared" ca="1" si="293"/>
        <v>3</v>
      </c>
      <c r="AL403" s="48">
        <f t="shared" ca="1" si="293"/>
        <v>2</v>
      </c>
      <c r="AM403" s="48">
        <f t="shared" ca="1" si="293"/>
        <v>3</v>
      </c>
      <c r="AN403" s="48">
        <f t="shared" ca="1" si="293"/>
        <v>2</v>
      </c>
      <c r="AO403" s="48">
        <f t="shared" ca="1" si="293"/>
        <v>2</v>
      </c>
      <c r="AP403" s="48">
        <f t="shared" ca="1" si="293"/>
        <v>2</v>
      </c>
      <c r="AQ403" s="48">
        <f t="shared" ca="1" si="293"/>
        <v>3</v>
      </c>
      <c r="AR403" s="48">
        <f t="shared" ca="1" si="293"/>
        <v>2</v>
      </c>
      <c r="AS403" s="48">
        <f t="shared" ca="1" si="293"/>
        <v>3</v>
      </c>
      <c r="AT403" s="48">
        <f t="shared" ca="1" si="294"/>
        <v>2</v>
      </c>
      <c r="AU403" s="48">
        <f t="shared" ca="1" si="294"/>
        <v>2</v>
      </c>
      <c r="AV403" s="48">
        <f t="shared" ca="1" si="294"/>
        <v>3</v>
      </c>
      <c r="AW403" s="48">
        <f t="shared" ca="1" si="294"/>
        <v>2</v>
      </c>
      <c r="AX403" s="48">
        <f t="shared" ca="1" si="294"/>
        <v>2</v>
      </c>
      <c r="AY403" s="48">
        <f t="shared" ca="1" si="294"/>
        <v>3</v>
      </c>
      <c r="AZ403" s="48">
        <f t="shared" ca="1" si="294"/>
        <v>3</v>
      </c>
      <c r="BA403" s="48">
        <f t="shared" ca="1" si="294"/>
        <v>3</v>
      </c>
      <c r="BB403" s="48">
        <f t="shared" ca="1" si="294"/>
        <v>2</v>
      </c>
      <c r="BC403" s="48">
        <f t="shared" ca="1" si="294"/>
        <v>3</v>
      </c>
      <c r="BD403" s="48">
        <f t="shared" ca="1" si="295"/>
        <v>3</v>
      </c>
      <c r="BE403" s="48">
        <f t="shared" ca="1" si="295"/>
        <v>3</v>
      </c>
      <c r="BF403" s="48">
        <f t="shared" ca="1" si="295"/>
        <v>2</v>
      </c>
      <c r="BG403" s="48">
        <f t="shared" ca="1" si="295"/>
        <v>3</v>
      </c>
      <c r="BH403" s="48">
        <f t="shared" ca="1" si="295"/>
        <v>2</v>
      </c>
      <c r="BI403" s="48">
        <f t="shared" ca="1" si="295"/>
        <v>3</v>
      </c>
      <c r="BJ403" s="48">
        <f t="shared" ca="1" si="295"/>
        <v>2</v>
      </c>
      <c r="BK403" s="48">
        <f t="shared" ca="1" si="295"/>
        <v>3</v>
      </c>
      <c r="BL403" s="48">
        <f t="shared" ca="1" si="295"/>
        <v>3</v>
      </c>
      <c r="BM403" s="48">
        <f t="shared" ca="1" si="295"/>
        <v>3</v>
      </c>
      <c r="BN403" s="48">
        <f t="shared" ca="1" si="295"/>
        <v>3</v>
      </c>
      <c r="BO403" s="48">
        <f t="shared" ca="1" si="295"/>
        <v>2</v>
      </c>
    </row>
    <row r="404" spans="1:67" x14ac:dyDescent="0.25">
      <c r="A404" s="48">
        <v>403</v>
      </c>
      <c r="B404" s="48">
        <f t="shared" ca="1" si="273"/>
        <v>13</v>
      </c>
      <c r="C404" s="48">
        <f ca="1">SUM($P404:S404)</f>
        <v>9</v>
      </c>
      <c r="D404" s="48">
        <f t="shared" ca="1" si="274"/>
        <v>18</v>
      </c>
      <c r="E404" s="48">
        <f t="shared" ca="1" si="275"/>
        <v>28</v>
      </c>
      <c r="F404" s="48">
        <f t="shared" ca="1" si="276"/>
        <v>38</v>
      </c>
      <c r="G404" s="48">
        <f t="shared" ca="1" si="277"/>
        <v>48</v>
      </c>
      <c r="H404" s="48">
        <f t="shared" ca="1" si="278"/>
        <v>59</v>
      </c>
      <c r="I404" s="48">
        <f t="shared" ca="1" si="279"/>
        <v>67</v>
      </c>
      <c r="J404" s="48">
        <f t="shared" ca="1" si="280"/>
        <v>78</v>
      </c>
      <c r="K404" s="48">
        <f t="shared" ca="1" si="281"/>
        <v>89</v>
      </c>
      <c r="L404" s="48">
        <f t="shared" ca="1" si="282"/>
        <v>100</v>
      </c>
      <c r="M404" s="48">
        <f t="shared" ca="1" si="283"/>
        <v>111</v>
      </c>
      <c r="N404" s="48">
        <f t="shared" ca="1" si="284"/>
        <v>123</v>
      </c>
      <c r="O404" s="48">
        <f t="shared" ca="1" si="285"/>
        <v>134</v>
      </c>
      <c r="P404" s="48">
        <f t="shared" ca="1" si="291"/>
        <v>2</v>
      </c>
      <c r="Q404" s="48">
        <f t="shared" ca="1" si="291"/>
        <v>3</v>
      </c>
      <c r="R404" s="48">
        <f t="shared" ca="1" si="291"/>
        <v>2</v>
      </c>
      <c r="S404" s="48">
        <f t="shared" ca="1" si="291"/>
        <v>2</v>
      </c>
      <c r="T404" s="48">
        <f t="shared" ca="1" si="291"/>
        <v>2</v>
      </c>
      <c r="U404" s="48">
        <f t="shared" ca="1" si="291"/>
        <v>2</v>
      </c>
      <c r="V404" s="48">
        <f t="shared" ca="1" si="291"/>
        <v>2</v>
      </c>
      <c r="W404" s="48">
        <f t="shared" ca="1" si="291"/>
        <v>3</v>
      </c>
      <c r="X404" s="48">
        <f t="shared" ca="1" si="291"/>
        <v>3</v>
      </c>
      <c r="Y404" s="48">
        <f t="shared" ca="1" si="291"/>
        <v>2</v>
      </c>
      <c r="Z404" s="48">
        <f t="shared" ca="1" si="292"/>
        <v>3</v>
      </c>
      <c r="AA404" s="48">
        <f t="shared" ca="1" si="292"/>
        <v>2</v>
      </c>
      <c r="AB404" s="48">
        <f t="shared" ca="1" si="292"/>
        <v>2</v>
      </c>
      <c r="AC404" s="48">
        <f t="shared" ca="1" si="292"/>
        <v>2</v>
      </c>
      <c r="AD404" s="48">
        <f t="shared" ca="1" si="292"/>
        <v>3</v>
      </c>
      <c r="AE404" s="48">
        <f t="shared" ca="1" si="292"/>
        <v>3</v>
      </c>
      <c r="AF404" s="48">
        <f t="shared" ca="1" si="292"/>
        <v>2</v>
      </c>
      <c r="AG404" s="48">
        <f t="shared" ca="1" si="292"/>
        <v>3</v>
      </c>
      <c r="AH404" s="48">
        <f t="shared" ca="1" si="292"/>
        <v>3</v>
      </c>
      <c r="AI404" s="48">
        <f t="shared" ca="1" si="292"/>
        <v>2</v>
      </c>
      <c r="AJ404" s="48">
        <f t="shared" ca="1" si="293"/>
        <v>3</v>
      </c>
      <c r="AK404" s="48">
        <f t="shared" ca="1" si="293"/>
        <v>2</v>
      </c>
      <c r="AL404" s="48">
        <f t="shared" ca="1" si="293"/>
        <v>3</v>
      </c>
      <c r="AM404" s="48">
        <f t="shared" ca="1" si="293"/>
        <v>3</v>
      </c>
      <c r="AN404" s="48">
        <f t="shared" ca="1" si="293"/>
        <v>2</v>
      </c>
      <c r="AO404" s="48">
        <f t="shared" ca="1" si="293"/>
        <v>2</v>
      </c>
      <c r="AP404" s="48">
        <f t="shared" ca="1" si="293"/>
        <v>2</v>
      </c>
      <c r="AQ404" s="48">
        <f t="shared" ca="1" si="293"/>
        <v>2</v>
      </c>
      <c r="AR404" s="48">
        <f t="shared" ca="1" si="293"/>
        <v>3</v>
      </c>
      <c r="AS404" s="48">
        <f t="shared" ca="1" si="293"/>
        <v>3</v>
      </c>
      <c r="AT404" s="48">
        <f t="shared" ca="1" si="294"/>
        <v>2</v>
      </c>
      <c r="AU404" s="48">
        <f t="shared" ca="1" si="294"/>
        <v>3</v>
      </c>
      <c r="AV404" s="48">
        <f t="shared" ca="1" si="294"/>
        <v>3</v>
      </c>
      <c r="AW404" s="48">
        <f t="shared" ca="1" si="294"/>
        <v>3</v>
      </c>
      <c r="AX404" s="48">
        <f t="shared" ca="1" si="294"/>
        <v>3</v>
      </c>
      <c r="AY404" s="48">
        <f t="shared" ca="1" si="294"/>
        <v>2</v>
      </c>
      <c r="AZ404" s="48">
        <f t="shared" ca="1" si="294"/>
        <v>3</v>
      </c>
      <c r="BA404" s="48">
        <f t="shared" ca="1" si="294"/>
        <v>3</v>
      </c>
      <c r="BB404" s="48">
        <f t="shared" ca="1" si="294"/>
        <v>2</v>
      </c>
      <c r="BC404" s="48">
        <f t="shared" ca="1" si="294"/>
        <v>3</v>
      </c>
      <c r="BD404" s="48">
        <f t="shared" ca="1" si="295"/>
        <v>3</v>
      </c>
      <c r="BE404" s="48">
        <f t="shared" ca="1" si="295"/>
        <v>2</v>
      </c>
      <c r="BF404" s="48">
        <f t="shared" ca="1" si="295"/>
        <v>3</v>
      </c>
      <c r="BG404" s="48">
        <f t="shared" ca="1" si="295"/>
        <v>3</v>
      </c>
      <c r="BH404" s="48">
        <f t="shared" ca="1" si="295"/>
        <v>3</v>
      </c>
      <c r="BI404" s="48">
        <f t="shared" ca="1" si="295"/>
        <v>3</v>
      </c>
      <c r="BJ404" s="48">
        <f t="shared" ca="1" si="295"/>
        <v>3</v>
      </c>
      <c r="BK404" s="48">
        <f t="shared" ca="1" si="295"/>
        <v>3</v>
      </c>
      <c r="BL404" s="48">
        <f t="shared" ca="1" si="295"/>
        <v>3</v>
      </c>
      <c r="BM404" s="48">
        <f t="shared" ca="1" si="295"/>
        <v>2</v>
      </c>
      <c r="BN404" s="48">
        <f t="shared" ca="1" si="295"/>
        <v>3</v>
      </c>
      <c r="BO404" s="48">
        <f t="shared" ca="1" si="295"/>
        <v>3</v>
      </c>
    </row>
    <row r="405" spans="1:67" x14ac:dyDescent="0.25">
      <c r="A405" s="48">
        <v>404</v>
      </c>
      <c r="B405" s="48">
        <f t="shared" ca="1" si="273"/>
        <v>14</v>
      </c>
      <c r="C405" s="48">
        <f ca="1">SUM($P405:S405)</f>
        <v>10</v>
      </c>
      <c r="D405" s="48">
        <f t="shared" ca="1" si="274"/>
        <v>20</v>
      </c>
      <c r="E405" s="48">
        <f t="shared" ca="1" si="275"/>
        <v>30</v>
      </c>
      <c r="F405" s="48">
        <f t="shared" ca="1" si="276"/>
        <v>40</v>
      </c>
      <c r="G405" s="48">
        <f t="shared" ca="1" si="277"/>
        <v>49</v>
      </c>
      <c r="H405" s="48">
        <f t="shared" ca="1" si="278"/>
        <v>59</v>
      </c>
      <c r="I405" s="48">
        <f t="shared" ca="1" si="279"/>
        <v>69</v>
      </c>
      <c r="J405" s="48">
        <f t="shared" ca="1" si="280"/>
        <v>78</v>
      </c>
      <c r="K405" s="48">
        <f t="shared" ca="1" si="281"/>
        <v>88</v>
      </c>
      <c r="L405" s="48">
        <f t="shared" ca="1" si="282"/>
        <v>98</v>
      </c>
      <c r="M405" s="48">
        <f t="shared" ca="1" si="283"/>
        <v>109</v>
      </c>
      <c r="N405" s="48">
        <f t="shared" ca="1" si="284"/>
        <v>119</v>
      </c>
      <c r="O405" s="48">
        <f t="shared" ca="1" si="285"/>
        <v>131</v>
      </c>
      <c r="P405" s="48">
        <f t="shared" ca="1" si="291"/>
        <v>3</v>
      </c>
      <c r="Q405" s="48">
        <f t="shared" ca="1" si="291"/>
        <v>2</v>
      </c>
      <c r="R405" s="48">
        <f t="shared" ca="1" si="291"/>
        <v>2</v>
      </c>
      <c r="S405" s="48">
        <f t="shared" ca="1" si="291"/>
        <v>3</v>
      </c>
      <c r="T405" s="48">
        <f t="shared" ca="1" si="291"/>
        <v>2</v>
      </c>
      <c r="U405" s="48">
        <f t="shared" ca="1" si="291"/>
        <v>2</v>
      </c>
      <c r="V405" s="48">
        <f t="shared" ca="1" si="291"/>
        <v>3</v>
      </c>
      <c r="W405" s="48">
        <f t="shared" ca="1" si="291"/>
        <v>3</v>
      </c>
      <c r="X405" s="48">
        <f t="shared" ca="1" si="291"/>
        <v>3</v>
      </c>
      <c r="Y405" s="48">
        <f t="shared" ca="1" si="291"/>
        <v>3</v>
      </c>
      <c r="Z405" s="48">
        <f t="shared" ca="1" si="292"/>
        <v>2</v>
      </c>
      <c r="AA405" s="48">
        <f t="shared" ca="1" si="292"/>
        <v>2</v>
      </c>
      <c r="AB405" s="48">
        <f t="shared" ca="1" si="292"/>
        <v>2</v>
      </c>
      <c r="AC405" s="48">
        <f t="shared" ca="1" si="292"/>
        <v>3</v>
      </c>
      <c r="AD405" s="48">
        <f t="shared" ca="1" si="292"/>
        <v>2</v>
      </c>
      <c r="AE405" s="48">
        <f t="shared" ca="1" si="292"/>
        <v>3</v>
      </c>
      <c r="AF405" s="48">
        <f t="shared" ca="1" si="292"/>
        <v>2</v>
      </c>
      <c r="AG405" s="48">
        <f t="shared" ca="1" si="292"/>
        <v>3</v>
      </c>
      <c r="AH405" s="48">
        <f t="shared" ca="1" si="292"/>
        <v>2</v>
      </c>
      <c r="AI405" s="48">
        <f t="shared" ca="1" si="292"/>
        <v>2</v>
      </c>
      <c r="AJ405" s="48">
        <f t="shared" ca="1" si="293"/>
        <v>2</v>
      </c>
      <c r="AK405" s="48">
        <f t="shared" ca="1" si="293"/>
        <v>2</v>
      </c>
      <c r="AL405" s="48">
        <f t="shared" ca="1" si="293"/>
        <v>3</v>
      </c>
      <c r="AM405" s="48">
        <f t="shared" ca="1" si="293"/>
        <v>3</v>
      </c>
      <c r="AN405" s="48">
        <f t="shared" ca="1" si="293"/>
        <v>2</v>
      </c>
      <c r="AO405" s="48">
        <f t="shared" ca="1" si="293"/>
        <v>2</v>
      </c>
      <c r="AP405" s="48">
        <f t="shared" ca="1" si="293"/>
        <v>3</v>
      </c>
      <c r="AQ405" s="48">
        <f t="shared" ca="1" si="293"/>
        <v>3</v>
      </c>
      <c r="AR405" s="48">
        <f t="shared" ca="1" si="293"/>
        <v>2</v>
      </c>
      <c r="AS405" s="48">
        <f t="shared" ca="1" si="293"/>
        <v>3</v>
      </c>
      <c r="AT405" s="48">
        <f t="shared" ca="1" si="294"/>
        <v>2</v>
      </c>
      <c r="AU405" s="48">
        <f t="shared" ca="1" si="294"/>
        <v>2</v>
      </c>
      <c r="AV405" s="48">
        <f t="shared" ca="1" si="294"/>
        <v>3</v>
      </c>
      <c r="AW405" s="48">
        <f t="shared" ca="1" si="294"/>
        <v>2</v>
      </c>
      <c r="AX405" s="48">
        <f t="shared" ca="1" si="294"/>
        <v>2</v>
      </c>
      <c r="AY405" s="48">
        <f t="shared" ca="1" si="294"/>
        <v>3</v>
      </c>
      <c r="AZ405" s="48">
        <f t="shared" ca="1" si="294"/>
        <v>2</v>
      </c>
      <c r="BA405" s="48">
        <f t="shared" ca="1" si="294"/>
        <v>2</v>
      </c>
      <c r="BB405" s="48">
        <f t="shared" ca="1" si="294"/>
        <v>3</v>
      </c>
      <c r="BC405" s="48">
        <f t="shared" ca="1" si="294"/>
        <v>3</v>
      </c>
      <c r="BD405" s="48">
        <f t="shared" ca="1" si="295"/>
        <v>3</v>
      </c>
      <c r="BE405" s="48">
        <f t="shared" ca="1" si="295"/>
        <v>3</v>
      </c>
      <c r="BF405" s="48">
        <f t="shared" ca="1" si="295"/>
        <v>3</v>
      </c>
      <c r="BG405" s="48">
        <f t="shared" ca="1" si="295"/>
        <v>2</v>
      </c>
      <c r="BH405" s="48">
        <f t="shared" ca="1" si="295"/>
        <v>2</v>
      </c>
      <c r="BI405" s="48">
        <f t="shared" ca="1" si="295"/>
        <v>3</v>
      </c>
      <c r="BJ405" s="48">
        <f t="shared" ca="1" si="295"/>
        <v>3</v>
      </c>
      <c r="BK405" s="48">
        <f t="shared" ca="1" si="295"/>
        <v>2</v>
      </c>
      <c r="BL405" s="48">
        <f t="shared" ca="1" si="295"/>
        <v>3</v>
      </c>
      <c r="BM405" s="48">
        <f t="shared" ca="1" si="295"/>
        <v>3</v>
      </c>
      <c r="BN405" s="48">
        <f t="shared" ca="1" si="295"/>
        <v>3</v>
      </c>
      <c r="BO405" s="48">
        <f t="shared" ca="1" si="295"/>
        <v>3</v>
      </c>
    </row>
    <row r="406" spans="1:67" x14ac:dyDescent="0.25">
      <c r="A406" s="48">
        <v>405</v>
      </c>
      <c r="B406" s="48">
        <f t="shared" ca="1" si="273"/>
        <v>15</v>
      </c>
      <c r="C406" s="48">
        <f ca="1">SUM($P406:S406)</f>
        <v>11</v>
      </c>
      <c r="D406" s="48">
        <f t="shared" ca="1" si="274"/>
        <v>19</v>
      </c>
      <c r="E406" s="48">
        <f t="shared" ca="1" si="275"/>
        <v>28</v>
      </c>
      <c r="F406" s="48">
        <f t="shared" ca="1" si="276"/>
        <v>39</v>
      </c>
      <c r="G406" s="48">
        <f t="shared" ca="1" si="277"/>
        <v>51</v>
      </c>
      <c r="H406" s="48">
        <f t="shared" ca="1" si="278"/>
        <v>61</v>
      </c>
      <c r="I406" s="48">
        <f t="shared" ca="1" si="279"/>
        <v>72</v>
      </c>
      <c r="J406" s="48">
        <f t="shared" ca="1" si="280"/>
        <v>84</v>
      </c>
      <c r="K406" s="48">
        <f t="shared" ca="1" si="281"/>
        <v>95</v>
      </c>
      <c r="L406" s="48">
        <f t="shared" ca="1" si="282"/>
        <v>107</v>
      </c>
      <c r="M406" s="48">
        <f t="shared" ca="1" si="283"/>
        <v>119</v>
      </c>
      <c r="N406" s="48">
        <f t="shared" ca="1" si="284"/>
        <v>130</v>
      </c>
      <c r="O406" s="48">
        <f t="shared" ca="1" si="285"/>
        <v>142</v>
      </c>
      <c r="P406" s="48">
        <f t="shared" ca="1" si="291"/>
        <v>3</v>
      </c>
      <c r="Q406" s="48">
        <f t="shared" ca="1" si="291"/>
        <v>2</v>
      </c>
      <c r="R406" s="48">
        <f t="shared" ca="1" si="291"/>
        <v>3</v>
      </c>
      <c r="S406" s="48">
        <f t="shared" ca="1" si="291"/>
        <v>3</v>
      </c>
      <c r="T406" s="48">
        <f t="shared" ca="1" si="291"/>
        <v>2</v>
      </c>
      <c r="U406" s="48">
        <f t="shared" ca="1" si="291"/>
        <v>2</v>
      </c>
      <c r="V406" s="48">
        <f t="shared" ca="1" si="291"/>
        <v>2</v>
      </c>
      <c r="W406" s="48">
        <f t="shared" ca="1" si="291"/>
        <v>2</v>
      </c>
      <c r="X406" s="48">
        <f t="shared" ca="1" si="291"/>
        <v>2</v>
      </c>
      <c r="Y406" s="48">
        <f t="shared" ca="1" si="291"/>
        <v>3</v>
      </c>
      <c r="Z406" s="48">
        <f t="shared" ca="1" si="292"/>
        <v>2</v>
      </c>
      <c r="AA406" s="48">
        <f t="shared" ca="1" si="292"/>
        <v>2</v>
      </c>
      <c r="AB406" s="48">
        <f t="shared" ca="1" si="292"/>
        <v>3</v>
      </c>
      <c r="AC406" s="48">
        <f t="shared" ca="1" si="292"/>
        <v>3</v>
      </c>
      <c r="AD406" s="48">
        <f t="shared" ca="1" si="292"/>
        <v>3</v>
      </c>
      <c r="AE406" s="48">
        <f t="shared" ca="1" si="292"/>
        <v>2</v>
      </c>
      <c r="AF406" s="48">
        <f t="shared" ca="1" si="292"/>
        <v>3</v>
      </c>
      <c r="AG406" s="48">
        <f t="shared" ca="1" si="292"/>
        <v>3</v>
      </c>
      <c r="AH406" s="48">
        <f t="shared" ca="1" si="292"/>
        <v>3</v>
      </c>
      <c r="AI406" s="48">
        <f t="shared" ca="1" si="292"/>
        <v>3</v>
      </c>
      <c r="AJ406" s="48">
        <f t="shared" ca="1" si="293"/>
        <v>2</v>
      </c>
      <c r="AK406" s="48">
        <f t="shared" ca="1" si="293"/>
        <v>2</v>
      </c>
      <c r="AL406" s="48">
        <f t="shared" ca="1" si="293"/>
        <v>3</v>
      </c>
      <c r="AM406" s="48">
        <f t="shared" ca="1" si="293"/>
        <v>3</v>
      </c>
      <c r="AN406" s="48">
        <f t="shared" ca="1" si="293"/>
        <v>3</v>
      </c>
      <c r="AO406" s="48">
        <f t="shared" ca="1" si="293"/>
        <v>3</v>
      </c>
      <c r="AP406" s="48">
        <f t="shared" ca="1" si="293"/>
        <v>2</v>
      </c>
      <c r="AQ406" s="48">
        <f t="shared" ca="1" si="293"/>
        <v>3</v>
      </c>
      <c r="AR406" s="48">
        <f t="shared" ca="1" si="293"/>
        <v>3</v>
      </c>
      <c r="AS406" s="48">
        <f t="shared" ca="1" si="293"/>
        <v>3</v>
      </c>
      <c r="AT406" s="48">
        <f t="shared" ca="1" si="294"/>
        <v>3</v>
      </c>
      <c r="AU406" s="48">
        <f t="shared" ca="1" si="294"/>
        <v>3</v>
      </c>
      <c r="AV406" s="48">
        <f t="shared" ca="1" si="294"/>
        <v>2</v>
      </c>
      <c r="AW406" s="48">
        <f t="shared" ca="1" si="294"/>
        <v>3</v>
      </c>
      <c r="AX406" s="48">
        <f t="shared" ca="1" si="294"/>
        <v>3</v>
      </c>
      <c r="AY406" s="48">
        <f t="shared" ca="1" si="294"/>
        <v>3</v>
      </c>
      <c r="AZ406" s="48">
        <f t="shared" ca="1" si="294"/>
        <v>3</v>
      </c>
      <c r="BA406" s="48">
        <f t="shared" ca="1" si="294"/>
        <v>3</v>
      </c>
      <c r="BB406" s="48">
        <f t="shared" ca="1" si="294"/>
        <v>3</v>
      </c>
      <c r="BC406" s="48">
        <f t="shared" ca="1" si="294"/>
        <v>3</v>
      </c>
      <c r="BD406" s="48">
        <f t="shared" ca="1" si="295"/>
        <v>3</v>
      </c>
      <c r="BE406" s="48">
        <f t="shared" ca="1" si="295"/>
        <v>3</v>
      </c>
      <c r="BF406" s="48">
        <f t="shared" ca="1" si="295"/>
        <v>3</v>
      </c>
      <c r="BG406" s="48">
        <f t="shared" ca="1" si="295"/>
        <v>3</v>
      </c>
      <c r="BH406" s="48">
        <f t="shared" ca="1" si="295"/>
        <v>2</v>
      </c>
      <c r="BI406" s="48">
        <f t="shared" ca="1" si="295"/>
        <v>3</v>
      </c>
      <c r="BJ406" s="48">
        <f t="shared" ca="1" si="295"/>
        <v>3</v>
      </c>
      <c r="BK406" s="48">
        <f t="shared" ca="1" si="295"/>
        <v>3</v>
      </c>
      <c r="BL406" s="48">
        <f t="shared" ca="1" si="295"/>
        <v>3</v>
      </c>
      <c r="BM406" s="48">
        <f t="shared" ca="1" si="295"/>
        <v>3</v>
      </c>
      <c r="BN406" s="48">
        <f t="shared" ca="1" si="295"/>
        <v>3</v>
      </c>
      <c r="BO406" s="48">
        <f t="shared" ca="1" si="295"/>
        <v>3</v>
      </c>
    </row>
    <row r="407" spans="1:67" x14ac:dyDescent="0.25">
      <c r="A407" s="48">
        <v>406</v>
      </c>
      <c r="B407" s="48">
        <f t="shared" ca="1" si="273"/>
        <v>14</v>
      </c>
      <c r="C407" s="48">
        <f ca="1">SUM($P407:S407)</f>
        <v>10</v>
      </c>
      <c r="D407" s="48">
        <f t="shared" ca="1" si="274"/>
        <v>19</v>
      </c>
      <c r="E407" s="48">
        <f t="shared" ca="1" si="275"/>
        <v>28</v>
      </c>
      <c r="F407" s="48">
        <f t="shared" ca="1" si="276"/>
        <v>39</v>
      </c>
      <c r="G407" s="48">
        <f t="shared" ca="1" si="277"/>
        <v>48</v>
      </c>
      <c r="H407" s="48">
        <f t="shared" ca="1" si="278"/>
        <v>59</v>
      </c>
      <c r="I407" s="48">
        <f t="shared" ca="1" si="279"/>
        <v>68</v>
      </c>
      <c r="J407" s="48">
        <f t="shared" ca="1" si="280"/>
        <v>78</v>
      </c>
      <c r="K407" s="48">
        <f t="shared" ca="1" si="281"/>
        <v>87</v>
      </c>
      <c r="L407" s="48">
        <f t="shared" ca="1" si="282"/>
        <v>97</v>
      </c>
      <c r="M407" s="48">
        <f t="shared" ca="1" si="283"/>
        <v>106</v>
      </c>
      <c r="N407" s="48">
        <f t="shared" ca="1" si="284"/>
        <v>116</v>
      </c>
      <c r="O407" s="48">
        <f t="shared" ca="1" si="285"/>
        <v>125</v>
      </c>
      <c r="P407" s="48">
        <f t="shared" ca="1" si="291"/>
        <v>2</v>
      </c>
      <c r="Q407" s="48">
        <f t="shared" ca="1" si="291"/>
        <v>3</v>
      </c>
      <c r="R407" s="48">
        <f t="shared" ca="1" si="291"/>
        <v>2</v>
      </c>
      <c r="S407" s="48">
        <f t="shared" ca="1" si="291"/>
        <v>3</v>
      </c>
      <c r="T407" s="48">
        <f t="shared" ca="1" si="291"/>
        <v>2</v>
      </c>
      <c r="U407" s="48">
        <f t="shared" ca="1" si="291"/>
        <v>2</v>
      </c>
      <c r="V407" s="48">
        <f t="shared" ca="1" si="291"/>
        <v>2</v>
      </c>
      <c r="W407" s="48">
        <f t="shared" ca="1" si="291"/>
        <v>3</v>
      </c>
      <c r="X407" s="48">
        <f t="shared" ca="1" si="291"/>
        <v>2</v>
      </c>
      <c r="Y407" s="48">
        <f t="shared" ca="1" si="291"/>
        <v>2</v>
      </c>
      <c r="Z407" s="48">
        <f t="shared" ca="1" si="292"/>
        <v>2</v>
      </c>
      <c r="AA407" s="48">
        <f t="shared" ca="1" si="292"/>
        <v>3</v>
      </c>
      <c r="AB407" s="48">
        <f t="shared" ca="1" si="292"/>
        <v>3</v>
      </c>
      <c r="AC407" s="48">
        <f t="shared" ca="1" si="292"/>
        <v>2</v>
      </c>
      <c r="AD407" s="48">
        <f t="shared" ca="1" si="292"/>
        <v>3</v>
      </c>
      <c r="AE407" s="48">
        <f t="shared" ca="1" si="292"/>
        <v>3</v>
      </c>
      <c r="AF407" s="48">
        <f t="shared" ca="1" si="292"/>
        <v>2</v>
      </c>
      <c r="AG407" s="48">
        <f t="shared" ca="1" si="292"/>
        <v>2</v>
      </c>
      <c r="AH407" s="48">
        <f t="shared" ca="1" si="292"/>
        <v>3</v>
      </c>
      <c r="AI407" s="48">
        <f t="shared" ca="1" si="292"/>
        <v>2</v>
      </c>
      <c r="AJ407" s="48">
        <f t="shared" ca="1" si="293"/>
        <v>3</v>
      </c>
      <c r="AK407" s="48">
        <f t="shared" ca="1" si="293"/>
        <v>2</v>
      </c>
      <c r="AL407" s="48">
        <f t="shared" ca="1" si="293"/>
        <v>3</v>
      </c>
      <c r="AM407" s="48">
        <f t="shared" ca="1" si="293"/>
        <v>3</v>
      </c>
      <c r="AN407" s="48">
        <f t="shared" ca="1" si="293"/>
        <v>3</v>
      </c>
      <c r="AO407" s="48">
        <f t="shared" ca="1" si="293"/>
        <v>2</v>
      </c>
      <c r="AP407" s="48">
        <f t="shared" ca="1" si="293"/>
        <v>2</v>
      </c>
      <c r="AQ407" s="48">
        <f t="shared" ca="1" si="293"/>
        <v>2</v>
      </c>
      <c r="AR407" s="48">
        <f t="shared" ca="1" si="293"/>
        <v>3</v>
      </c>
      <c r="AS407" s="48">
        <f t="shared" ca="1" si="293"/>
        <v>2</v>
      </c>
      <c r="AT407" s="48">
        <f t="shared" ca="1" si="294"/>
        <v>2</v>
      </c>
      <c r="AU407" s="48">
        <f t="shared" ca="1" si="294"/>
        <v>3</v>
      </c>
      <c r="AV407" s="48">
        <f t="shared" ca="1" si="294"/>
        <v>3</v>
      </c>
      <c r="AW407" s="48">
        <f t="shared" ca="1" si="294"/>
        <v>2</v>
      </c>
      <c r="AX407" s="48">
        <f t="shared" ca="1" si="294"/>
        <v>2</v>
      </c>
      <c r="AY407" s="48">
        <f t="shared" ca="1" si="294"/>
        <v>2</v>
      </c>
      <c r="AZ407" s="48">
        <f t="shared" ca="1" si="294"/>
        <v>3</v>
      </c>
      <c r="BA407" s="48">
        <f t="shared" ca="1" si="294"/>
        <v>2</v>
      </c>
      <c r="BB407" s="48">
        <f t="shared" ca="1" si="294"/>
        <v>2</v>
      </c>
      <c r="BC407" s="48">
        <f t="shared" ca="1" si="294"/>
        <v>3</v>
      </c>
      <c r="BD407" s="48">
        <f t="shared" ca="1" si="295"/>
        <v>2</v>
      </c>
      <c r="BE407" s="48">
        <f t="shared" ca="1" si="295"/>
        <v>3</v>
      </c>
      <c r="BF407" s="48">
        <f t="shared" ca="1" si="295"/>
        <v>2</v>
      </c>
      <c r="BG407" s="48">
        <f t="shared" ca="1" si="295"/>
        <v>2</v>
      </c>
      <c r="BH407" s="48">
        <f t="shared" ca="1" si="295"/>
        <v>2</v>
      </c>
      <c r="BI407" s="48">
        <f t="shared" ca="1" si="295"/>
        <v>2</v>
      </c>
      <c r="BJ407" s="48">
        <f t="shared" ca="1" si="295"/>
        <v>3</v>
      </c>
      <c r="BK407" s="48">
        <f t="shared" ca="1" si="295"/>
        <v>3</v>
      </c>
      <c r="BL407" s="48">
        <f t="shared" ca="1" si="295"/>
        <v>2</v>
      </c>
      <c r="BM407" s="48">
        <f t="shared" ca="1" si="295"/>
        <v>2</v>
      </c>
      <c r="BN407" s="48">
        <f t="shared" ca="1" si="295"/>
        <v>2</v>
      </c>
      <c r="BO407" s="48">
        <f t="shared" ca="1" si="295"/>
        <v>3</v>
      </c>
    </row>
    <row r="408" spans="1:67" x14ac:dyDescent="0.25">
      <c r="A408" s="48">
        <v>407</v>
      </c>
      <c r="B408" s="48">
        <f t="shared" ca="1" si="273"/>
        <v>15</v>
      </c>
      <c r="C408" s="48">
        <f ca="1">SUM($P408:S408)</f>
        <v>10</v>
      </c>
      <c r="D408" s="48">
        <f t="shared" ca="1" si="274"/>
        <v>21</v>
      </c>
      <c r="E408" s="48">
        <f t="shared" ca="1" si="275"/>
        <v>31</v>
      </c>
      <c r="F408" s="48">
        <f t="shared" ca="1" si="276"/>
        <v>41</v>
      </c>
      <c r="G408" s="48">
        <f t="shared" ca="1" si="277"/>
        <v>49</v>
      </c>
      <c r="H408" s="48">
        <f t="shared" ca="1" si="278"/>
        <v>59</v>
      </c>
      <c r="I408" s="48">
        <f t="shared" ca="1" si="279"/>
        <v>70</v>
      </c>
      <c r="J408" s="48">
        <f t="shared" ca="1" si="280"/>
        <v>81</v>
      </c>
      <c r="K408" s="48">
        <f t="shared" ca="1" si="281"/>
        <v>91</v>
      </c>
      <c r="L408" s="48">
        <f t="shared" ca="1" si="282"/>
        <v>102</v>
      </c>
      <c r="M408" s="48">
        <f t="shared" ca="1" si="283"/>
        <v>113</v>
      </c>
      <c r="N408" s="48">
        <f t="shared" ca="1" si="284"/>
        <v>122</v>
      </c>
      <c r="O408" s="48">
        <f t="shared" ca="1" si="285"/>
        <v>131</v>
      </c>
      <c r="P408" s="48">
        <f t="shared" ca="1" si="291"/>
        <v>3</v>
      </c>
      <c r="Q408" s="48">
        <f t="shared" ca="1" si="291"/>
        <v>3</v>
      </c>
      <c r="R408" s="48">
        <f t="shared" ca="1" si="291"/>
        <v>2</v>
      </c>
      <c r="S408" s="48">
        <f t="shared" ca="1" si="291"/>
        <v>2</v>
      </c>
      <c r="T408" s="48">
        <f t="shared" ca="1" si="291"/>
        <v>2</v>
      </c>
      <c r="U408" s="48">
        <f t="shared" ca="1" si="291"/>
        <v>3</v>
      </c>
      <c r="V408" s="48">
        <f t="shared" ca="1" si="291"/>
        <v>3</v>
      </c>
      <c r="W408" s="48">
        <f t="shared" ca="1" si="291"/>
        <v>3</v>
      </c>
      <c r="X408" s="48">
        <f t="shared" ca="1" si="291"/>
        <v>3</v>
      </c>
      <c r="Y408" s="48">
        <f t="shared" ca="1" si="291"/>
        <v>2</v>
      </c>
      <c r="Z408" s="48">
        <f t="shared" ca="1" si="292"/>
        <v>2</v>
      </c>
      <c r="AA408" s="48">
        <f t="shared" ca="1" si="292"/>
        <v>3</v>
      </c>
      <c r="AB408" s="48">
        <f t="shared" ca="1" si="292"/>
        <v>2</v>
      </c>
      <c r="AC408" s="48">
        <f t="shared" ca="1" si="292"/>
        <v>3</v>
      </c>
      <c r="AD408" s="48">
        <f t="shared" ca="1" si="292"/>
        <v>3</v>
      </c>
      <c r="AE408" s="48">
        <f t="shared" ca="1" si="292"/>
        <v>2</v>
      </c>
      <c r="AF408" s="48">
        <f t="shared" ca="1" si="292"/>
        <v>2</v>
      </c>
      <c r="AG408" s="48">
        <f t="shared" ca="1" si="292"/>
        <v>2</v>
      </c>
      <c r="AH408" s="48">
        <f t="shared" ca="1" si="292"/>
        <v>2</v>
      </c>
      <c r="AI408" s="48">
        <f t="shared" ca="1" si="292"/>
        <v>2</v>
      </c>
      <c r="AJ408" s="48">
        <f t="shared" ca="1" si="293"/>
        <v>2</v>
      </c>
      <c r="AK408" s="48">
        <f t="shared" ca="1" si="293"/>
        <v>3</v>
      </c>
      <c r="AL408" s="48">
        <f t="shared" ca="1" si="293"/>
        <v>2</v>
      </c>
      <c r="AM408" s="48">
        <f t="shared" ca="1" si="293"/>
        <v>3</v>
      </c>
      <c r="AN408" s="48">
        <f t="shared" ca="1" si="293"/>
        <v>3</v>
      </c>
      <c r="AO408" s="48">
        <f t="shared" ca="1" si="293"/>
        <v>2</v>
      </c>
      <c r="AP408" s="48">
        <f t="shared" ca="1" si="293"/>
        <v>3</v>
      </c>
      <c r="AQ408" s="48">
        <f t="shared" ca="1" si="293"/>
        <v>3</v>
      </c>
      <c r="AR408" s="48">
        <f t="shared" ca="1" si="293"/>
        <v>3</v>
      </c>
      <c r="AS408" s="48">
        <f t="shared" ca="1" si="293"/>
        <v>2</v>
      </c>
      <c r="AT408" s="48">
        <f t="shared" ca="1" si="294"/>
        <v>3</v>
      </c>
      <c r="AU408" s="48">
        <f t="shared" ca="1" si="294"/>
        <v>3</v>
      </c>
      <c r="AV408" s="48">
        <f t="shared" ca="1" si="294"/>
        <v>2</v>
      </c>
      <c r="AW408" s="48">
        <f t="shared" ca="1" si="294"/>
        <v>3</v>
      </c>
      <c r="AX408" s="48">
        <f t="shared" ca="1" si="294"/>
        <v>3</v>
      </c>
      <c r="AY408" s="48">
        <f t="shared" ca="1" si="294"/>
        <v>2</v>
      </c>
      <c r="AZ408" s="48">
        <f t="shared" ca="1" si="294"/>
        <v>3</v>
      </c>
      <c r="BA408" s="48">
        <f t="shared" ca="1" si="294"/>
        <v>2</v>
      </c>
      <c r="BB408" s="48">
        <f t="shared" ca="1" si="294"/>
        <v>3</v>
      </c>
      <c r="BC408" s="48">
        <f t="shared" ca="1" si="294"/>
        <v>3</v>
      </c>
      <c r="BD408" s="48">
        <f t="shared" ca="1" si="295"/>
        <v>3</v>
      </c>
      <c r="BE408" s="48">
        <f t="shared" ca="1" si="295"/>
        <v>2</v>
      </c>
      <c r="BF408" s="48">
        <f t="shared" ca="1" si="295"/>
        <v>3</v>
      </c>
      <c r="BG408" s="48">
        <f t="shared" ca="1" si="295"/>
        <v>3</v>
      </c>
      <c r="BH408" s="48">
        <f t="shared" ca="1" si="295"/>
        <v>2</v>
      </c>
      <c r="BI408" s="48">
        <f t="shared" ca="1" si="295"/>
        <v>2</v>
      </c>
      <c r="BJ408" s="48">
        <f t="shared" ca="1" si="295"/>
        <v>3</v>
      </c>
      <c r="BK408" s="48">
        <f t="shared" ca="1" si="295"/>
        <v>2</v>
      </c>
      <c r="BL408" s="48">
        <f t="shared" ca="1" si="295"/>
        <v>3</v>
      </c>
      <c r="BM408" s="48">
        <f t="shared" ca="1" si="295"/>
        <v>2</v>
      </c>
      <c r="BN408" s="48">
        <f t="shared" ca="1" si="295"/>
        <v>2</v>
      </c>
      <c r="BO408" s="48">
        <f t="shared" ca="1" si="295"/>
        <v>2</v>
      </c>
    </row>
    <row r="409" spans="1:67" x14ac:dyDescent="0.25">
      <c r="A409" s="48">
        <v>408</v>
      </c>
      <c r="B409" s="48">
        <f t="shared" ca="1" si="273"/>
        <v>16</v>
      </c>
      <c r="C409" s="48">
        <f ca="1">SUM($P409:S409)</f>
        <v>11</v>
      </c>
      <c r="D409" s="48">
        <f t="shared" ca="1" si="274"/>
        <v>21</v>
      </c>
      <c r="E409" s="48">
        <f t="shared" ca="1" si="275"/>
        <v>30</v>
      </c>
      <c r="F409" s="48">
        <f t="shared" ca="1" si="276"/>
        <v>39</v>
      </c>
      <c r="G409" s="48">
        <f t="shared" ca="1" si="277"/>
        <v>51</v>
      </c>
      <c r="H409" s="48">
        <f t="shared" ca="1" si="278"/>
        <v>60</v>
      </c>
      <c r="I409" s="48">
        <f t="shared" ca="1" si="279"/>
        <v>70</v>
      </c>
      <c r="J409" s="48">
        <f t="shared" ca="1" si="280"/>
        <v>81</v>
      </c>
      <c r="K409" s="48">
        <f t="shared" ca="1" si="281"/>
        <v>90</v>
      </c>
      <c r="L409" s="48">
        <f t="shared" ca="1" si="282"/>
        <v>99</v>
      </c>
      <c r="M409" s="48">
        <f t="shared" ca="1" si="283"/>
        <v>111</v>
      </c>
      <c r="N409" s="48">
        <f t="shared" ca="1" si="284"/>
        <v>120</v>
      </c>
      <c r="O409" s="48">
        <f t="shared" ca="1" si="285"/>
        <v>130</v>
      </c>
      <c r="P409" s="48">
        <f t="shared" ca="1" si="291"/>
        <v>3</v>
      </c>
      <c r="Q409" s="48">
        <f t="shared" ca="1" si="291"/>
        <v>2</v>
      </c>
      <c r="R409" s="48">
        <f t="shared" ca="1" si="291"/>
        <v>3</v>
      </c>
      <c r="S409" s="48">
        <f t="shared" ca="1" si="291"/>
        <v>3</v>
      </c>
      <c r="T409" s="48">
        <f t="shared" ca="1" si="291"/>
        <v>3</v>
      </c>
      <c r="U409" s="48">
        <f t="shared" ca="1" si="291"/>
        <v>2</v>
      </c>
      <c r="V409" s="48">
        <f t="shared" ca="1" si="291"/>
        <v>3</v>
      </c>
      <c r="W409" s="48">
        <f t="shared" ca="1" si="291"/>
        <v>2</v>
      </c>
      <c r="X409" s="48">
        <f t="shared" ca="1" si="291"/>
        <v>2</v>
      </c>
      <c r="Y409" s="48">
        <f t="shared" ca="1" si="291"/>
        <v>2</v>
      </c>
      <c r="Z409" s="48">
        <f t="shared" ca="1" si="292"/>
        <v>3</v>
      </c>
      <c r="AA409" s="48">
        <f t="shared" ca="1" si="292"/>
        <v>2</v>
      </c>
      <c r="AB409" s="48">
        <f t="shared" ca="1" si="292"/>
        <v>2</v>
      </c>
      <c r="AC409" s="48">
        <f t="shared" ca="1" si="292"/>
        <v>2</v>
      </c>
      <c r="AD409" s="48">
        <f t="shared" ca="1" si="292"/>
        <v>3</v>
      </c>
      <c r="AE409" s="48">
        <f t="shared" ca="1" si="292"/>
        <v>2</v>
      </c>
      <c r="AF409" s="48">
        <f t="shared" ca="1" si="292"/>
        <v>3</v>
      </c>
      <c r="AG409" s="48">
        <f t="shared" ca="1" si="292"/>
        <v>3</v>
      </c>
      <c r="AH409" s="48">
        <f t="shared" ca="1" si="292"/>
        <v>3</v>
      </c>
      <c r="AI409" s="48">
        <f t="shared" ca="1" si="292"/>
        <v>3</v>
      </c>
      <c r="AJ409" s="48">
        <f t="shared" ca="1" si="293"/>
        <v>2</v>
      </c>
      <c r="AK409" s="48">
        <f t="shared" ca="1" si="293"/>
        <v>2</v>
      </c>
      <c r="AL409" s="48">
        <f t="shared" ca="1" si="293"/>
        <v>3</v>
      </c>
      <c r="AM409" s="48">
        <f t="shared" ca="1" si="293"/>
        <v>2</v>
      </c>
      <c r="AN409" s="48">
        <f t="shared" ca="1" si="293"/>
        <v>3</v>
      </c>
      <c r="AO409" s="48">
        <f t="shared" ca="1" si="293"/>
        <v>2</v>
      </c>
      <c r="AP409" s="48">
        <f t="shared" ca="1" si="293"/>
        <v>3</v>
      </c>
      <c r="AQ409" s="48">
        <f t="shared" ca="1" si="293"/>
        <v>2</v>
      </c>
      <c r="AR409" s="48">
        <f t="shared" ca="1" si="293"/>
        <v>3</v>
      </c>
      <c r="AS409" s="48">
        <f t="shared" ca="1" si="293"/>
        <v>3</v>
      </c>
      <c r="AT409" s="48">
        <f t="shared" ca="1" si="294"/>
        <v>3</v>
      </c>
      <c r="AU409" s="48">
        <f t="shared" ca="1" si="294"/>
        <v>2</v>
      </c>
      <c r="AV409" s="48">
        <f t="shared" ca="1" si="294"/>
        <v>3</v>
      </c>
      <c r="AW409" s="48">
        <f t="shared" ca="1" si="294"/>
        <v>2</v>
      </c>
      <c r="AX409" s="48">
        <f t="shared" ca="1" si="294"/>
        <v>2</v>
      </c>
      <c r="AY409" s="48">
        <f t="shared" ca="1" si="294"/>
        <v>2</v>
      </c>
      <c r="AZ409" s="48">
        <f t="shared" ca="1" si="294"/>
        <v>2</v>
      </c>
      <c r="BA409" s="48">
        <f t="shared" ca="1" si="294"/>
        <v>2</v>
      </c>
      <c r="BB409" s="48">
        <f t="shared" ca="1" si="294"/>
        <v>3</v>
      </c>
      <c r="BC409" s="48">
        <f t="shared" ca="1" si="294"/>
        <v>2</v>
      </c>
      <c r="BD409" s="48">
        <f t="shared" ca="1" si="295"/>
        <v>3</v>
      </c>
      <c r="BE409" s="48">
        <f t="shared" ca="1" si="295"/>
        <v>3</v>
      </c>
      <c r="BF409" s="48">
        <f t="shared" ca="1" si="295"/>
        <v>3</v>
      </c>
      <c r="BG409" s="48">
        <f t="shared" ca="1" si="295"/>
        <v>3</v>
      </c>
      <c r="BH409" s="48">
        <f t="shared" ca="1" si="295"/>
        <v>2</v>
      </c>
      <c r="BI409" s="48">
        <f t="shared" ca="1" si="295"/>
        <v>2</v>
      </c>
      <c r="BJ409" s="48">
        <f t="shared" ca="1" si="295"/>
        <v>2</v>
      </c>
      <c r="BK409" s="48">
        <f t="shared" ca="1" si="295"/>
        <v>3</v>
      </c>
      <c r="BL409" s="48">
        <f t="shared" ca="1" si="295"/>
        <v>3</v>
      </c>
      <c r="BM409" s="48">
        <f t="shared" ca="1" si="295"/>
        <v>2</v>
      </c>
      <c r="BN409" s="48">
        <f t="shared" ca="1" si="295"/>
        <v>2</v>
      </c>
      <c r="BO409" s="48">
        <f t="shared" ca="1" si="295"/>
        <v>3</v>
      </c>
    </row>
    <row r="410" spans="1:67" x14ac:dyDescent="0.25">
      <c r="A410" s="48">
        <v>409</v>
      </c>
      <c r="B410" s="48">
        <f t="shared" ca="1" si="273"/>
        <v>16</v>
      </c>
      <c r="C410" s="48">
        <f ca="1">SUM($P410:S410)</f>
        <v>11</v>
      </c>
      <c r="D410" s="48">
        <f t="shared" ca="1" si="274"/>
        <v>21</v>
      </c>
      <c r="E410" s="48">
        <f t="shared" ca="1" si="275"/>
        <v>30</v>
      </c>
      <c r="F410" s="48">
        <f t="shared" ca="1" si="276"/>
        <v>39</v>
      </c>
      <c r="G410" s="48">
        <f t="shared" ca="1" si="277"/>
        <v>47</v>
      </c>
      <c r="H410" s="48">
        <f t="shared" ca="1" si="278"/>
        <v>57</v>
      </c>
      <c r="I410" s="48">
        <f t="shared" ca="1" si="279"/>
        <v>67</v>
      </c>
      <c r="J410" s="48">
        <f t="shared" ca="1" si="280"/>
        <v>77</v>
      </c>
      <c r="K410" s="48">
        <f t="shared" ca="1" si="281"/>
        <v>87</v>
      </c>
      <c r="L410" s="48">
        <f t="shared" ca="1" si="282"/>
        <v>97</v>
      </c>
      <c r="M410" s="48">
        <f t="shared" ca="1" si="283"/>
        <v>106</v>
      </c>
      <c r="N410" s="48">
        <f t="shared" ca="1" si="284"/>
        <v>117</v>
      </c>
      <c r="O410" s="48">
        <f t="shared" ca="1" si="285"/>
        <v>127</v>
      </c>
      <c r="P410" s="48">
        <f t="shared" ca="1" si="291"/>
        <v>2</v>
      </c>
      <c r="Q410" s="48">
        <f t="shared" ca="1" si="291"/>
        <v>3</v>
      </c>
      <c r="R410" s="48">
        <f t="shared" ca="1" si="291"/>
        <v>3</v>
      </c>
      <c r="S410" s="48">
        <f t="shared" ca="1" si="291"/>
        <v>3</v>
      </c>
      <c r="T410" s="48">
        <f t="shared" ca="1" si="291"/>
        <v>3</v>
      </c>
      <c r="U410" s="48">
        <f t="shared" ca="1" si="291"/>
        <v>2</v>
      </c>
      <c r="V410" s="48">
        <f t="shared" ca="1" si="291"/>
        <v>3</v>
      </c>
      <c r="W410" s="48">
        <f t="shared" ca="1" si="291"/>
        <v>2</v>
      </c>
      <c r="X410" s="48">
        <f t="shared" ca="1" si="291"/>
        <v>2</v>
      </c>
      <c r="Y410" s="48">
        <f t="shared" ca="1" si="291"/>
        <v>3</v>
      </c>
      <c r="Z410" s="48">
        <f t="shared" ca="1" si="292"/>
        <v>2</v>
      </c>
      <c r="AA410" s="48">
        <f t="shared" ca="1" si="292"/>
        <v>2</v>
      </c>
      <c r="AB410" s="48">
        <f t="shared" ca="1" si="292"/>
        <v>2</v>
      </c>
      <c r="AC410" s="48">
        <f t="shared" ca="1" si="292"/>
        <v>3</v>
      </c>
      <c r="AD410" s="48">
        <f t="shared" ca="1" si="292"/>
        <v>2</v>
      </c>
      <c r="AE410" s="48">
        <f t="shared" ca="1" si="292"/>
        <v>2</v>
      </c>
      <c r="AF410" s="48">
        <f t="shared" ca="1" si="292"/>
        <v>2</v>
      </c>
      <c r="AG410" s="48">
        <f t="shared" ca="1" si="292"/>
        <v>2</v>
      </c>
      <c r="AH410" s="48">
        <f t="shared" ca="1" si="292"/>
        <v>2</v>
      </c>
      <c r="AI410" s="48">
        <f t="shared" ca="1" si="292"/>
        <v>2</v>
      </c>
      <c r="AJ410" s="48">
        <f t="shared" ca="1" si="293"/>
        <v>3</v>
      </c>
      <c r="AK410" s="48">
        <f t="shared" ca="1" si="293"/>
        <v>2</v>
      </c>
      <c r="AL410" s="48">
        <f t="shared" ca="1" si="293"/>
        <v>2</v>
      </c>
      <c r="AM410" s="48">
        <f t="shared" ca="1" si="293"/>
        <v>3</v>
      </c>
      <c r="AN410" s="48">
        <f t="shared" ca="1" si="293"/>
        <v>3</v>
      </c>
      <c r="AO410" s="48">
        <f t="shared" ca="1" si="293"/>
        <v>2</v>
      </c>
      <c r="AP410" s="48">
        <f t="shared" ca="1" si="293"/>
        <v>2</v>
      </c>
      <c r="AQ410" s="48">
        <f t="shared" ca="1" si="293"/>
        <v>3</v>
      </c>
      <c r="AR410" s="48">
        <f t="shared" ca="1" si="293"/>
        <v>3</v>
      </c>
      <c r="AS410" s="48">
        <f t="shared" ca="1" si="293"/>
        <v>3</v>
      </c>
      <c r="AT410" s="48">
        <f t="shared" ca="1" si="294"/>
        <v>2</v>
      </c>
      <c r="AU410" s="48">
        <f t="shared" ca="1" si="294"/>
        <v>2</v>
      </c>
      <c r="AV410" s="48">
        <f t="shared" ca="1" si="294"/>
        <v>2</v>
      </c>
      <c r="AW410" s="48">
        <f t="shared" ca="1" si="294"/>
        <v>3</v>
      </c>
      <c r="AX410" s="48">
        <f t="shared" ca="1" si="294"/>
        <v>2</v>
      </c>
      <c r="AY410" s="48">
        <f t="shared" ca="1" si="294"/>
        <v>3</v>
      </c>
      <c r="AZ410" s="48">
        <f t="shared" ca="1" si="294"/>
        <v>2</v>
      </c>
      <c r="BA410" s="48">
        <f t="shared" ca="1" si="294"/>
        <v>2</v>
      </c>
      <c r="BB410" s="48">
        <f t="shared" ca="1" si="294"/>
        <v>3</v>
      </c>
      <c r="BC410" s="48">
        <f t="shared" ca="1" si="294"/>
        <v>3</v>
      </c>
      <c r="BD410" s="48">
        <f t="shared" ca="1" si="295"/>
        <v>2</v>
      </c>
      <c r="BE410" s="48">
        <f t="shared" ca="1" si="295"/>
        <v>3</v>
      </c>
      <c r="BF410" s="48">
        <f t="shared" ca="1" si="295"/>
        <v>2</v>
      </c>
      <c r="BG410" s="48">
        <f t="shared" ca="1" si="295"/>
        <v>2</v>
      </c>
      <c r="BH410" s="48">
        <f t="shared" ca="1" si="295"/>
        <v>3</v>
      </c>
      <c r="BI410" s="48">
        <f t="shared" ca="1" si="295"/>
        <v>2</v>
      </c>
      <c r="BJ410" s="48">
        <f t="shared" ca="1" si="295"/>
        <v>3</v>
      </c>
      <c r="BK410" s="48">
        <f t="shared" ca="1" si="295"/>
        <v>3</v>
      </c>
      <c r="BL410" s="48">
        <f t="shared" ca="1" si="295"/>
        <v>3</v>
      </c>
      <c r="BM410" s="48">
        <f t="shared" ca="1" si="295"/>
        <v>3</v>
      </c>
      <c r="BN410" s="48">
        <f t="shared" ca="1" si="295"/>
        <v>2</v>
      </c>
      <c r="BO410" s="48">
        <f t="shared" ca="1" si="295"/>
        <v>2</v>
      </c>
    </row>
    <row r="411" spans="1:67" x14ac:dyDescent="0.25">
      <c r="A411" s="48">
        <v>410</v>
      </c>
      <c r="B411" s="48">
        <f t="shared" ca="1" si="273"/>
        <v>13</v>
      </c>
      <c r="C411" s="48">
        <f ca="1">SUM($P411:S411)</f>
        <v>9</v>
      </c>
      <c r="D411" s="48">
        <f t="shared" ca="1" si="274"/>
        <v>17</v>
      </c>
      <c r="E411" s="48">
        <f t="shared" ca="1" si="275"/>
        <v>26</v>
      </c>
      <c r="F411" s="48">
        <f t="shared" ca="1" si="276"/>
        <v>38</v>
      </c>
      <c r="G411" s="48">
        <f t="shared" ca="1" si="277"/>
        <v>49</v>
      </c>
      <c r="H411" s="48">
        <f t="shared" ca="1" si="278"/>
        <v>57</v>
      </c>
      <c r="I411" s="48">
        <f t="shared" ca="1" si="279"/>
        <v>66</v>
      </c>
      <c r="J411" s="48">
        <f t="shared" ca="1" si="280"/>
        <v>76</v>
      </c>
      <c r="K411" s="48">
        <f t="shared" ca="1" si="281"/>
        <v>86</v>
      </c>
      <c r="L411" s="48">
        <f t="shared" ca="1" si="282"/>
        <v>97</v>
      </c>
      <c r="M411" s="48">
        <f t="shared" ca="1" si="283"/>
        <v>108</v>
      </c>
      <c r="N411" s="48">
        <f t="shared" ca="1" si="284"/>
        <v>119</v>
      </c>
      <c r="O411" s="48">
        <f t="shared" ca="1" si="285"/>
        <v>129</v>
      </c>
      <c r="P411" s="48">
        <f t="shared" ca="1" si="291"/>
        <v>2</v>
      </c>
      <c r="Q411" s="48">
        <f t="shared" ca="1" si="291"/>
        <v>3</v>
      </c>
      <c r="R411" s="48">
        <f t="shared" ca="1" si="291"/>
        <v>2</v>
      </c>
      <c r="S411" s="48">
        <f t="shared" ca="1" si="291"/>
        <v>2</v>
      </c>
      <c r="T411" s="48">
        <f t="shared" ca="1" si="291"/>
        <v>2</v>
      </c>
      <c r="U411" s="48">
        <f t="shared" ca="1" si="291"/>
        <v>2</v>
      </c>
      <c r="V411" s="48">
        <f t="shared" ca="1" si="291"/>
        <v>2</v>
      </c>
      <c r="W411" s="48">
        <f t="shared" ca="1" si="291"/>
        <v>2</v>
      </c>
      <c r="X411" s="48">
        <f t="shared" ca="1" si="291"/>
        <v>2</v>
      </c>
      <c r="Y411" s="48">
        <f t="shared" ca="1" si="291"/>
        <v>3</v>
      </c>
      <c r="Z411" s="48">
        <f t="shared" ca="1" si="292"/>
        <v>2</v>
      </c>
      <c r="AA411" s="48">
        <f t="shared" ca="1" si="292"/>
        <v>2</v>
      </c>
      <c r="AB411" s="48">
        <f t="shared" ca="1" si="292"/>
        <v>3</v>
      </c>
      <c r="AC411" s="48">
        <f t="shared" ca="1" si="292"/>
        <v>3</v>
      </c>
      <c r="AD411" s="48">
        <f t="shared" ca="1" si="292"/>
        <v>3</v>
      </c>
      <c r="AE411" s="48">
        <f t="shared" ca="1" si="292"/>
        <v>3</v>
      </c>
      <c r="AF411" s="48">
        <f t="shared" ca="1" si="292"/>
        <v>3</v>
      </c>
      <c r="AG411" s="48">
        <f t="shared" ca="1" si="292"/>
        <v>3</v>
      </c>
      <c r="AH411" s="48">
        <f t="shared" ca="1" si="292"/>
        <v>3</v>
      </c>
      <c r="AI411" s="48">
        <f t="shared" ca="1" si="292"/>
        <v>2</v>
      </c>
      <c r="AJ411" s="48">
        <f t="shared" ca="1" si="293"/>
        <v>2</v>
      </c>
      <c r="AK411" s="48">
        <f t="shared" ca="1" si="293"/>
        <v>2</v>
      </c>
      <c r="AL411" s="48">
        <f t="shared" ca="1" si="293"/>
        <v>2</v>
      </c>
      <c r="AM411" s="48">
        <f t="shared" ca="1" si="293"/>
        <v>2</v>
      </c>
      <c r="AN411" s="48">
        <f t="shared" ca="1" si="293"/>
        <v>2</v>
      </c>
      <c r="AO411" s="48">
        <f t="shared" ca="1" si="293"/>
        <v>2</v>
      </c>
      <c r="AP411" s="48">
        <f t="shared" ca="1" si="293"/>
        <v>3</v>
      </c>
      <c r="AQ411" s="48">
        <f t="shared" ca="1" si="293"/>
        <v>2</v>
      </c>
      <c r="AR411" s="48">
        <f t="shared" ca="1" si="293"/>
        <v>2</v>
      </c>
      <c r="AS411" s="48">
        <f t="shared" ca="1" si="293"/>
        <v>3</v>
      </c>
      <c r="AT411" s="48">
        <f t="shared" ca="1" si="294"/>
        <v>2</v>
      </c>
      <c r="AU411" s="48">
        <f t="shared" ca="1" si="294"/>
        <v>3</v>
      </c>
      <c r="AV411" s="48">
        <f t="shared" ca="1" si="294"/>
        <v>3</v>
      </c>
      <c r="AW411" s="48">
        <f t="shared" ca="1" si="294"/>
        <v>2</v>
      </c>
      <c r="AX411" s="48">
        <f t="shared" ca="1" si="294"/>
        <v>3</v>
      </c>
      <c r="AY411" s="48">
        <f t="shared" ca="1" si="294"/>
        <v>2</v>
      </c>
      <c r="AZ411" s="48">
        <f t="shared" ca="1" si="294"/>
        <v>2</v>
      </c>
      <c r="BA411" s="48">
        <f t="shared" ca="1" si="294"/>
        <v>3</v>
      </c>
      <c r="BB411" s="48">
        <f t="shared" ca="1" si="294"/>
        <v>3</v>
      </c>
      <c r="BC411" s="48">
        <f t="shared" ca="1" si="294"/>
        <v>3</v>
      </c>
      <c r="BD411" s="48">
        <f t="shared" ca="1" si="295"/>
        <v>3</v>
      </c>
      <c r="BE411" s="48">
        <f t="shared" ca="1" si="295"/>
        <v>2</v>
      </c>
      <c r="BF411" s="48">
        <f t="shared" ca="1" si="295"/>
        <v>3</v>
      </c>
      <c r="BG411" s="48">
        <f t="shared" ca="1" si="295"/>
        <v>3</v>
      </c>
      <c r="BH411" s="48">
        <f t="shared" ca="1" si="295"/>
        <v>3</v>
      </c>
      <c r="BI411" s="48">
        <f t="shared" ca="1" si="295"/>
        <v>3</v>
      </c>
      <c r="BJ411" s="48">
        <f t="shared" ca="1" si="295"/>
        <v>2</v>
      </c>
      <c r="BK411" s="48">
        <f t="shared" ca="1" si="295"/>
        <v>3</v>
      </c>
      <c r="BL411" s="48">
        <f t="shared" ca="1" si="295"/>
        <v>2</v>
      </c>
      <c r="BM411" s="48">
        <f t="shared" ca="1" si="295"/>
        <v>3</v>
      </c>
      <c r="BN411" s="48">
        <f t="shared" ca="1" si="295"/>
        <v>3</v>
      </c>
      <c r="BO411" s="48">
        <f t="shared" ca="1" si="295"/>
        <v>2</v>
      </c>
    </row>
    <row r="412" spans="1:67" x14ac:dyDescent="0.25">
      <c r="A412" s="48">
        <v>411</v>
      </c>
      <c r="B412" s="48">
        <f t="shared" ca="1" si="273"/>
        <v>15</v>
      </c>
      <c r="C412" s="48">
        <f ca="1">SUM($P412:S412)</f>
        <v>11</v>
      </c>
      <c r="D412" s="48">
        <f t="shared" ca="1" si="274"/>
        <v>21</v>
      </c>
      <c r="E412" s="48">
        <f t="shared" ca="1" si="275"/>
        <v>30</v>
      </c>
      <c r="F412" s="48">
        <f t="shared" ca="1" si="276"/>
        <v>40</v>
      </c>
      <c r="G412" s="48">
        <f t="shared" ca="1" si="277"/>
        <v>50</v>
      </c>
      <c r="H412" s="48">
        <f t="shared" ca="1" si="278"/>
        <v>61</v>
      </c>
      <c r="I412" s="48">
        <f t="shared" ca="1" si="279"/>
        <v>72</v>
      </c>
      <c r="J412" s="48">
        <f t="shared" ca="1" si="280"/>
        <v>82</v>
      </c>
      <c r="K412" s="48">
        <f t="shared" ca="1" si="281"/>
        <v>92</v>
      </c>
      <c r="L412" s="48">
        <f t="shared" ca="1" si="282"/>
        <v>103</v>
      </c>
      <c r="M412" s="48">
        <f t="shared" ca="1" si="283"/>
        <v>113</v>
      </c>
      <c r="N412" s="48">
        <f t="shared" ca="1" si="284"/>
        <v>121</v>
      </c>
      <c r="O412" s="48">
        <f t="shared" ca="1" si="285"/>
        <v>131</v>
      </c>
      <c r="P412" s="48">
        <f t="shared" ref="P412:Y421" ca="1" si="296">MAX(1,IF(SamplesOrEstimateFlag = "Data", INDEX(Samples,RANDBETWEEN(1, TotalCount), 0), RANDBETWEEN(ThroughputLowEstimate,ThroughputHighEstimate)) / RANDBETWEEN(StorySplitRateLowEstimate,StorySplitRateHighEstimate))</f>
        <v>3</v>
      </c>
      <c r="Q412" s="48">
        <f t="shared" ca="1" si="296"/>
        <v>2</v>
      </c>
      <c r="R412" s="48">
        <f t="shared" ca="1" si="296"/>
        <v>3</v>
      </c>
      <c r="S412" s="48">
        <f t="shared" ca="1" si="296"/>
        <v>3</v>
      </c>
      <c r="T412" s="48">
        <f t="shared" ca="1" si="296"/>
        <v>2</v>
      </c>
      <c r="U412" s="48">
        <f t="shared" ca="1" si="296"/>
        <v>2</v>
      </c>
      <c r="V412" s="48">
        <f t="shared" ca="1" si="296"/>
        <v>3</v>
      </c>
      <c r="W412" s="48">
        <f t="shared" ca="1" si="296"/>
        <v>3</v>
      </c>
      <c r="X412" s="48">
        <f t="shared" ca="1" si="296"/>
        <v>2</v>
      </c>
      <c r="Y412" s="48">
        <f t="shared" ca="1" si="296"/>
        <v>2</v>
      </c>
      <c r="Z412" s="48">
        <f t="shared" ref="Z412:AI421" ca="1" si="297">MAX(1,IF(SamplesOrEstimateFlag = "Data", INDEX(Samples,RANDBETWEEN(1, TotalCount), 0), RANDBETWEEN(ThroughputLowEstimate,ThroughputHighEstimate)) / RANDBETWEEN(StorySplitRateLowEstimate,StorySplitRateHighEstimate))</f>
        <v>2</v>
      </c>
      <c r="AA412" s="48">
        <f t="shared" ca="1" si="297"/>
        <v>3</v>
      </c>
      <c r="AB412" s="48">
        <f t="shared" ca="1" si="297"/>
        <v>3</v>
      </c>
      <c r="AC412" s="48">
        <f t="shared" ca="1" si="297"/>
        <v>3</v>
      </c>
      <c r="AD412" s="48">
        <f t="shared" ca="1" si="297"/>
        <v>2</v>
      </c>
      <c r="AE412" s="48">
        <f t="shared" ca="1" si="297"/>
        <v>2</v>
      </c>
      <c r="AF412" s="48">
        <f t="shared" ca="1" si="297"/>
        <v>2</v>
      </c>
      <c r="AG412" s="48">
        <f t="shared" ca="1" si="297"/>
        <v>3</v>
      </c>
      <c r="AH412" s="48">
        <f t="shared" ca="1" si="297"/>
        <v>2</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3</v>
      </c>
      <c r="AK412" s="48">
        <f t="shared" ca="1" si="298"/>
        <v>3</v>
      </c>
      <c r="AL412" s="48">
        <f t="shared" ca="1" si="298"/>
        <v>2</v>
      </c>
      <c r="AM412" s="48">
        <f t="shared" ca="1" si="298"/>
        <v>3</v>
      </c>
      <c r="AN412" s="48">
        <f t="shared" ca="1" si="298"/>
        <v>3</v>
      </c>
      <c r="AO412" s="48">
        <f t="shared" ca="1" si="298"/>
        <v>2</v>
      </c>
      <c r="AP412" s="48">
        <f t="shared" ca="1" si="298"/>
        <v>3</v>
      </c>
      <c r="AQ412" s="48">
        <f t="shared" ca="1" si="298"/>
        <v>3</v>
      </c>
      <c r="AR412" s="48">
        <f t="shared" ca="1" si="298"/>
        <v>2</v>
      </c>
      <c r="AS412" s="48">
        <f t="shared" ca="1" si="298"/>
        <v>3</v>
      </c>
      <c r="AT412" s="48">
        <f t="shared" ref="AT412:BC421" ca="1" si="299">MAX(1,IF(SamplesOrEstimateFlag = "Data", INDEX(Samples,RANDBETWEEN(1, TotalCount), 0), RANDBETWEEN(ThroughputLowEstimate,ThroughputHighEstimate)) / RANDBETWEEN(StorySplitRateLowEstimate,StorySplitRateHighEstimate))</f>
        <v>2</v>
      </c>
      <c r="AU412" s="48">
        <f t="shared" ca="1" si="299"/>
        <v>3</v>
      </c>
      <c r="AV412" s="48">
        <f t="shared" ca="1" si="299"/>
        <v>2</v>
      </c>
      <c r="AW412" s="48">
        <f t="shared" ca="1" si="299"/>
        <v>2</v>
      </c>
      <c r="AX412" s="48">
        <f t="shared" ca="1" si="299"/>
        <v>3</v>
      </c>
      <c r="AY412" s="48">
        <f t="shared" ca="1" si="299"/>
        <v>3</v>
      </c>
      <c r="AZ412" s="48">
        <f t="shared" ca="1" si="299"/>
        <v>3</v>
      </c>
      <c r="BA412" s="48">
        <f t="shared" ca="1" si="299"/>
        <v>3</v>
      </c>
      <c r="BB412" s="48">
        <f t="shared" ca="1" si="299"/>
        <v>2</v>
      </c>
      <c r="BC412" s="48">
        <f t="shared" ca="1" si="299"/>
        <v>3</v>
      </c>
      <c r="BD412" s="48">
        <f t="shared" ref="BD412:BO421" ca="1" si="300">MAX(1,IF(SamplesOrEstimateFlag = "Data", INDEX(Samples,RANDBETWEEN(1, TotalCount), 0), RANDBETWEEN(ThroughputLowEstimate,ThroughputHighEstimate)) / RANDBETWEEN(StorySplitRateLowEstimate,StorySplitRateHighEstimate))</f>
        <v>3</v>
      </c>
      <c r="BE412" s="48">
        <f t="shared" ca="1" si="300"/>
        <v>3</v>
      </c>
      <c r="BF412" s="48">
        <f t="shared" ca="1" si="300"/>
        <v>2</v>
      </c>
      <c r="BG412" s="48">
        <f t="shared" ca="1" si="300"/>
        <v>2</v>
      </c>
      <c r="BH412" s="48">
        <f t="shared" ca="1" si="300"/>
        <v>2</v>
      </c>
      <c r="BI412" s="48">
        <f t="shared" ca="1" si="300"/>
        <v>2</v>
      </c>
      <c r="BJ412" s="48">
        <f t="shared" ca="1" si="300"/>
        <v>2</v>
      </c>
      <c r="BK412" s="48">
        <f t="shared" ca="1" si="300"/>
        <v>2</v>
      </c>
      <c r="BL412" s="48">
        <f t="shared" ca="1" si="300"/>
        <v>3</v>
      </c>
      <c r="BM412" s="48">
        <f t="shared" ca="1" si="300"/>
        <v>3</v>
      </c>
      <c r="BN412" s="48">
        <f t="shared" ca="1" si="300"/>
        <v>2</v>
      </c>
      <c r="BO412" s="48">
        <f t="shared" ca="1" si="300"/>
        <v>2</v>
      </c>
    </row>
    <row r="413" spans="1:67" x14ac:dyDescent="0.25">
      <c r="A413" s="48">
        <v>412</v>
      </c>
      <c r="B413" s="48">
        <f t="shared" ca="1" si="273"/>
        <v>15</v>
      </c>
      <c r="C413" s="48">
        <f ca="1">SUM($P413:S413)</f>
        <v>10</v>
      </c>
      <c r="D413" s="48">
        <f t="shared" ca="1" si="274"/>
        <v>21</v>
      </c>
      <c r="E413" s="48">
        <f t="shared" ca="1" si="275"/>
        <v>31</v>
      </c>
      <c r="F413" s="48">
        <f t="shared" ca="1" si="276"/>
        <v>42</v>
      </c>
      <c r="G413" s="48">
        <f t="shared" ca="1" si="277"/>
        <v>53</v>
      </c>
      <c r="H413" s="48">
        <f t="shared" ca="1" si="278"/>
        <v>64</v>
      </c>
      <c r="I413" s="48">
        <f t="shared" ca="1" si="279"/>
        <v>76</v>
      </c>
      <c r="J413" s="48">
        <f t="shared" ca="1" si="280"/>
        <v>87</v>
      </c>
      <c r="K413" s="48">
        <f t="shared" ca="1" si="281"/>
        <v>97</v>
      </c>
      <c r="L413" s="48">
        <f t="shared" ca="1" si="282"/>
        <v>109</v>
      </c>
      <c r="M413" s="48">
        <f t="shared" ca="1" si="283"/>
        <v>118</v>
      </c>
      <c r="N413" s="48">
        <f t="shared" ca="1" si="284"/>
        <v>129</v>
      </c>
      <c r="O413" s="48">
        <f t="shared" ca="1" si="285"/>
        <v>140</v>
      </c>
      <c r="P413" s="48">
        <f t="shared" ca="1" si="296"/>
        <v>2</v>
      </c>
      <c r="Q413" s="48">
        <f t="shared" ca="1" si="296"/>
        <v>3</v>
      </c>
      <c r="R413" s="48">
        <f t="shared" ca="1" si="296"/>
        <v>3</v>
      </c>
      <c r="S413" s="48">
        <f t="shared" ca="1" si="296"/>
        <v>2</v>
      </c>
      <c r="T413" s="48">
        <f t="shared" ca="1" si="296"/>
        <v>3</v>
      </c>
      <c r="U413" s="48">
        <f t="shared" ca="1" si="296"/>
        <v>2</v>
      </c>
      <c r="V413" s="48">
        <f t="shared" ca="1" si="296"/>
        <v>3</v>
      </c>
      <c r="W413" s="48">
        <f t="shared" ca="1" si="296"/>
        <v>3</v>
      </c>
      <c r="X413" s="48">
        <f t="shared" ca="1" si="296"/>
        <v>2</v>
      </c>
      <c r="Y413" s="48">
        <f t="shared" ca="1" si="296"/>
        <v>3</v>
      </c>
      <c r="Z413" s="48">
        <f t="shared" ca="1" si="297"/>
        <v>3</v>
      </c>
      <c r="AA413" s="48">
        <f t="shared" ca="1" si="297"/>
        <v>2</v>
      </c>
      <c r="AB413" s="48">
        <f t="shared" ca="1" si="297"/>
        <v>3</v>
      </c>
      <c r="AC413" s="48">
        <f t="shared" ca="1" si="297"/>
        <v>3</v>
      </c>
      <c r="AD413" s="48">
        <f t="shared" ca="1" si="297"/>
        <v>2</v>
      </c>
      <c r="AE413" s="48">
        <f t="shared" ca="1" si="297"/>
        <v>3</v>
      </c>
      <c r="AF413" s="48">
        <f t="shared" ca="1" si="297"/>
        <v>2</v>
      </c>
      <c r="AG413" s="48">
        <f t="shared" ca="1" si="297"/>
        <v>3</v>
      </c>
      <c r="AH413" s="48">
        <f t="shared" ca="1" si="297"/>
        <v>3</v>
      </c>
      <c r="AI413" s="48">
        <f t="shared" ca="1" si="297"/>
        <v>3</v>
      </c>
      <c r="AJ413" s="48">
        <f t="shared" ca="1" si="298"/>
        <v>3</v>
      </c>
      <c r="AK413" s="48">
        <f t="shared" ca="1" si="298"/>
        <v>2</v>
      </c>
      <c r="AL413" s="48">
        <f t="shared" ca="1" si="298"/>
        <v>3</v>
      </c>
      <c r="AM413" s="48">
        <f t="shared" ca="1" si="298"/>
        <v>3</v>
      </c>
      <c r="AN413" s="48">
        <f t="shared" ca="1" si="298"/>
        <v>3</v>
      </c>
      <c r="AO413" s="48">
        <f t="shared" ca="1" si="298"/>
        <v>3</v>
      </c>
      <c r="AP413" s="48">
        <f t="shared" ca="1" si="298"/>
        <v>3</v>
      </c>
      <c r="AQ413" s="48">
        <f t="shared" ca="1" si="298"/>
        <v>3</v>
      </c>
      <c r="AR413" s="48">
        <f t="shared" ca="1" si="298"/>
        <v>3</v>
      </c>
      <c r="AS413" s="48">
        <f t="shared" ca="1" si="298"/>
        <v>3</v>
      </c>
      <c r="AT413" s="48">
        <f t="shared" ca="1" si="299"/>
        <v>3</v>
      </c>
      <c r="AU413" s="48">
        <f t="shared" ca="1" si="299"/>
        <v>2</v>
      </c>
      <c r="AV413" s="48">
        <f t="shared" ca="1" si="299"/>
        <v>3</v>
      </c>
      <c r="AW413" s="48">
        <f t="shared" ca="1" si="299"/>
        <v>2</v>
      </c>
      <c r="AX413" s="48">
        <f t="shared" ca="1" si="299"/>
        <v>3</v>
      </c>
      <c r="AY413" s="48">
        <f t="shared" ca="1" si="299"/>
        <v>2</v>
      </c>
      <c r="AZ413" s="48">
        <f t="shared" ca="1" si="299"/>
        <v>3</v>
      </c>
      <c r="BA413" s="48">
        <f t="shared" ca="1" si="299"/>
        <v>3</v>
      </c>
      <c r="BB413" s="48">
        <f t="shared" ca="1" si="299"/>
        <v>3</v>
      </c>
      <c r="BC413" s="48">
        <f t="shared" ca="1" si="299"/>
        <v>3</v>
      </c>
      <c r="BD413" s="48">
        <f t="shared" ca="1" si="300"/>
        <v>2</v>
      </c>
      <c r="BE413" s="48">
        <f t="shared" ca="1" si="300"/>
        <v>3</v>
      </c>
      <c r="BF413" s="48">
        <f t="shared" ca="1" si="300"/>
        <v>2</v>
      </c>
      <c r="BG413" s="48">
        <f t="shared" ca="1" si="300"/>
        <v>2</v>
      </c>
      <c r="BH413" s="48">
        <f t="shared" ca="1" si="300"/>
        <v>3</v>
      </c>
      <c r="BI413" s="48">
        <f t="shared" ca="1" si="300"/>
        <v>2</v>
      </c>
      <c r="BJ413" s="48">
        <f t="shared" ca="1" si="300"/>
        <v>3</v>
      </c>
      <c r="BK413" s="48">
        <f t="shared" ca="1" si="300"/>
        <v>3</v>
      </c>
      <c r="BL413" s="48">
        <f t="shared" ca="1" si="300"/>
        <v>2</v>
      </c>
      <c r="BM413" s="48">
        <f t="shared" ca="1" si="300"/>
        <v>3</v>
      </c>
      <c r="BN413" s="48">
        <f t="shared" ca="1" si="300"/>
        <v>3</v>
      </c>
      <c r="BO413" s="48">
        <f t="shared" ca="1" si="300"/>
        <v>3</v>
      </c>
    </row>
    <row r="414" spans="1:67" x14ac:dyDescent="0.25">
      <c r="A414" s="48">
        <v>413</v>
      </c>
      <c r="B414" s="48">
        <f t="shared" ca="1" si="273"/>
        <v>16</v>
      </c>
      <c r="C414" s="48">
        <f ca="1">SUM($P414:S414)</f>
        <v>10</v>
      </c>
      <c r="D414" s="48">
        <f t="shared" ca="1" si="274"/>
        <v>22</v>
      </c>
      <c r="E414" s="48">
        <f t="shared" ca="1" si="275"/>
        <v>32</v>
      </c>
      <c r="F414" s="48">
        <f t="shared" ca="1" si="276"/>
        <v>43</v>
      </c>
      <c r="G414" s="48">
        <f t="shared" ca="1" si="277"/>
        <v>53</v>
      </c>
      <c r="H414" s="48">
        <f t="shared" ca="1" si="278"/>
        <v>63</v>
      </c>
      <c r="I414" s="48">
        <f t="shared" ca="1" si="279"/>
        <v>71</v>
      </c>
      <c r="J414" s="48">
        <f t="shared" ca="1" si="280"/>
        <v>81</v>
      </c>
      <c r="K414" s="48">
        <f t="shared" ca="1" si="281"/>
        <v>91</v>
      </c>
      <c r="L414" s="48">
        <f t="shared" ca="1" si="282"/>
        <v>101</v>
      </c>
      <c r="M414" s="48">
        <f t="shared" ca="1" si="283"/>
        <v>112</v>
      </c>
      <c r="N414" s="48">
        <f t="shared" ca="1" si="284"/>
        <v>123</v>
      </c>
      <c r="O414" s="48">
        <f t="shared" ca="1" si="285"/>
        <v>132</v>
      </c>
      <c r="P414" s="48">
        <f t="shared" ca="1" si="296"/>
        <v>3</v>
      </c>
      <c r="Q414" s="48">
        <f t="shared" ca="1" si="296"/>
        <v>3</v>
      </c>
      <c r="R414" s="48">
        <f t="shared" ca="1" si="296"/>
        <v>2</v>
      </c>
      <c r="S414" s="48">
        <f t="shared" ca="1" si="296"/>
        <v>2</v>
      </c>
      <c r="T414" s="48">
        <f t="shared" ca="1" si="296"/>
        <v>3</v>
      </c>
      <c r="U414" s="48">
        <f t="shared" ca="1" si="296"/>
        <v>3</v>
      </c>
      <c r="V414" s="48">
        <f t="shared" ca="1" si="296"/>
        <v>3</v>
      </c>
      <c r="W414" s="48">
        <f t="shared" ca="1" si="296"/>
        <v>3</v>
      </c>
      <c r="X414" s="48">
        <f t="shared" ca="1" si="296"/>
        <v>3</v>
      </c>
      <c r="Y414" s="48">
        <f t="shared" ca="1" si="296"/>
        <v>3</v>
      </c>
      <c r="Z414" s="48">
        <f t="shared" ca="1" si="297"/>
        <v>2</v>
      </c>
      <c r="AA414" s="48">
        <f t="shared" ca="1" si="297"/>
        <v>2</v>
      </c>
      <c r="AB414" s="48">
        <f t="shared" ca="1" si="297"/>
        <v>3</v>
      </c>
      <c r="AC414" s="48">
        <f t="shared" ca="1" si="297"/>
        <v>2</v>
      </c>
      <c r="AD414" s="48">
        <f t="shared" ca="1" si="297"/>
        <v>3</v>
      </c>
      <c r="AE414" s="48">
        <f t="shared" ca="1" si="297"/>
        <v>3</v>
      </c>
      <c r="AF414" s="48">
        <f t="shared" ca="1" si="297"/>
        <v>2</v>
      </c>
      <c r="AG414" s="48">
        <f t="shared" ca="1" si="297"/>
        <v>3</v>
      </c>
      <c r="AH414" s="48">
        <f t="shared" ca="1" si="297"/>
        <v>3</v>
      </c>
      <c r="AI414" s="48">
        <f t="shared" ca="1" si="297"/>
        <v>2</v>
      </c>
      <c r="AJ414" s="48">
        <f t="shared" ca="1" si="298"/>
        <v>2</v>
      </c>
      <c r="AK414" s="48">
        <f t="shared" ca="1" si="298"/>
        <v>2</v>
      </c>
      <c r="AL414" s="48">
        <f t="shared" ca="1" si="298"/>
        <v>3</v>
      </c>
      <c r="AM414" s="48">
        <f t="shared" ca="1" si="298"/>
        <v>3</v>
      </c>
      <c r="AN414" s="48">
        <f t="shared" ca="1" si="298"/>
        <v>2</v>
      </c>
      <c r="AO414" s="48">
        <f t="shared" ca="1" si="298"/>
        <v>2</v>
      </c>
      <c r="AP414" s="48">
        <f t="shared" ca="1" si="298"/>
        <v>2</v>
      </c>
      <c r="AQ414" s="48">
        <f t="shared" ca="1" si="298"/>
        <v>2</v>
      </c>
      <c r="AR414" s="48">
        <f t="shared" ca="1" si="298"/>
        <v>2</v>
      </c>
      <c r="AS414" s="48">
        <f t="shared" ca="1" si="298"/>
        <v>3</v>
      </c>
      <c r="AT414" s="48">
        <f t="shared" ca="1" si="299"/>
        <v>2</v>
      </c>
      <c r="AU414" s="48">
        <f t="shared" ca="1" si="299"/>
        <v>3</v>
      </c>
      <c r="AV414" s="48">
        <f t="shared" ca="1" si="299"/>
        <v>2</v>
      </c>
      <c r="AW414" s="48">
        <f t="shared" ca="1" si="299"/>
        <v>3</v>
      </c>
      <c r="AX414" s="48">
        <f t="shared" ca="1" si="299"/>
        <v>3</v>
      </c>
      <c r="AY414" s="48">
        <f t="shared" ca="1" si="299"/>
        <v>2</v>
      </c>
      <c r="AZ414" s="48">
        <f t="shared" ca="1" si="299"/>
        <v>2</v>
      </c>
      <c r="BA414" s="48">
        <f t="shared" ca="1" si="299"/>
        <v>3</v>
      </c>
      <c r="BB414" s="48">
        <f t="shared" ca="1" si="299"/>
        <v>2</v>
      </c>
      <c r="BC414" s="48">
        <f t="shared" ca="1" si="299"/>
        <v>3</v>
      </c>
      <c r="BD414" s="48">
        <f t="shared" ca="1" si="300"/>
        <v>3</v>
      </c>
      <c r="BE414" s="48">
        <f t="shared" ca="1" si="300"/>
        <v>3</v>
      </c>
      <c r="BF414" s="48">
        <f t="shared" ca="1" si="300"/>
        <v>3</v>
      </c>
      <c r="BG414" s="48">
        <f t="shared" ca="1" si="300"/>
        <v>2</v>
      </c>
      <c r="BH414" s="48">
        <f t="shared" ca="1" si="300"/>
        <v>3</v>
      </c>
      <c r="BI414" s="48">
        <f t="shared" ca="1" si="300"/>
        <v>3</v>
      </c>
      <c r="BJ414" s="48">
        <f t="shared" ca="1" si="300"/>
        <v>3</v>
      </c>
      <c r="BK414" s="48">
        <f t="shared" ca="1" si="300"/>
        <v>2</v>
      </c>
      <c r="BL414" s="48">
        <f t="shared" ca="1" si="300"/>
        <v>3</v>
      </c>
      <c r="BM414" s="48">
        <f t="shared" ca="1" si="300"/>
        <v>2</v>
      </c>
      <c r="BN414" s="48">
        <f t="shared" ca="1" si="300"/>
        <v>2</v>
      </c>
      <c r="BO414" s="48">
        <f t="shared" ca="1" si="300"/>
        <v>2</v>
      </c>
    </row>
    <row r="415" spans="1:67" x14ac:dyDescent="0.25">
      <c r="A415" s="48">
        <v>414</v>
      </c>
      <c r="B415" s="48">
        <f t="shared" ca="1" si="273"/>
        <v>14</v>
      </c>
      <c r="C415" s="48">
        <f ca="1">SUM($P415:S415)</f>
        <v>9</v>
      </c>
      <c r="D415" s="48">
        <f t="shared" ca="1" si="274"/>
        <v>18</v>
      </c>
      <c r="E415" s="48">
        <f t="shared" ca="1" si="275"/>
        <v>28</v>
      </c>
      <c r="F415" s="48">
        <f t="shared" ca="1" si="276"/>
        <v>39</v>
      </c>
      <c r="G415" s="48">
        <f t="shared" ca="1" si="277"/>
        <v>49</v>
      </c>
      <c r="H415" s="48">
        <f t="shared" ca="1" si="278"/>
        <v>58</v>
      </c>
      <c r="I415" s="48">
        <f t="shared" ca="1" si="279"/>
        <v>68</v>
      </c>
      <c r="J415" s="48">
        <f t="shared" ca="1" si="280"/>
        <v>78</v>
      </c>
      <c r="K415" s="48">
        <f t="shared" ca="1" si="281"/>
        <v>90</v>
      </c>
      <c r="L415" s="48">
        <f t="shared" ca="1" si="282"/>
        <v>101</v>
      </c>
      <c r="M415" s="48">
        <f t="shared" ca="1" si="283"/>
        <v>112</v>
      </c>
      <c r="N415" s="48">
        <f t="shared" ca="1" si="284"/>
        <v>122</v>
      </c>
      <c r="O415" s="48">
        <f t="shared" ca="1" si="285"/>
        <v>134</v>
      </c>
      <c r="P415" s="48">
        <f t="shared" ca="1" si="296"/>
        <v>2</v>
      </c>
      <c r="Q415" s="48">
        <f t="shared" ca="1" si="296"/>
        <v>3</v>
      </c>
      <c r="R415" s="48">
        <f t="shared" ca="1" si="296"/>
        <v>2</v>
      </c>
      <c r="S415" s="48">
        <f t="shared" ca="1" si="296"/>
        <v>2</v>
      </c>
      <c r="T415" s="48">
        <f t="shared" ca="1" si="296"/>
        <v>3</v>
      </c>
      <c r="U415" s="48">
        <f t="shared" ca="1" si="296"/>
        <v>2</v>
      </c>
      <c r="V415" s="48">
        <f t="shared" ca="1" si="296"/>
        <v>2</v>
      </c>
      <c r="W415" s="48">
        <f t="shared" ca="1" si="296"/>
        <v>2</v>
      </c>
      <c r="X415" s="48">
        <f t="shared" ca="1" si="296"/>
        <v>3</v>
      </c>
      <c r="Y415" s="48">
        <f t="shared" ca="1" si="296"/>
        <v>2</v>
      </c>
      <c r="Z415" s="48">
        <f t="shared" ca="1" si="297"/>
        <v>3</v>
      </c>
      <c r="AA415" s="48">
        <f t="shared" ca="1" si="297"/>
        <v>2</v>
      </c>
      <c r="AB415" s="48">
        <f t="shared" ca="1" si="297"/>
        <v>3</v>
      </c>
      <c r="AC415" s="48">
        <f t="shared" ca="1" si="297"/>
        <v>2</v>
      </c>
      <c r="AD415" s="48">
        <f t="shared" ca="1" si="297"/>
        <v>3</v>
      </c>
      <c r="AE415" s="48">
        <f t="shared" ca="1" si="297"/>
        <v>3</v>
      </c>
      <c r="AF415" s="48">
        <f t="shared" ca="1" si="297"/>
        <v>3</v>
      </c>
      <c r="AG415" s="48">
        <f t="shared" ca="1" si="297"/>
        <v>3</v>
      </c>
      <c r="AH415" s="48">
        <f t="shared" ca="1" si="297"/>
        <v>2</v>
      </c>
      <c r="AI415" s="48">
        <f t="shared" ca="1" si="297"/>
        <v>2</v>
      </c>
      <c r="AJ415" s="48">
        <f t="shared" ca="1" si="298"/>
        <v>2</v>
      </c>
      <c r="AK415" s="48">
        <f t="shared" ca="1" si="298"/>
        <v>2</v>
      </c>
      <c r="AL415" s="48">
        <f t="shared" ca="1" si="298"/>
        <v>3</v>
      </c>
      <c r="AM415" s="48">
        <f t="shared" ca="1" si="298"/>
        <v>2</v>
      </c>
      <c r="AN415" s="48">
        <f t="shared" ca="1" si="298"/>
        <v>2</v>
      </c>
      <c r="AO415" s="48">
        <f t="shared" ca="1" si="298"/>
        <v>3</v>
      </c>
      <c r="AP415" s="48">
        <f t="shared" ca="1" si="298"/>
        <v>3</v>
      </c>
      <c r="AQ415" s="48">
        <f t="shared" ca="1" si="298"/>
        <v>2</v>
      </c>
      <c r="AR415" s="48">
        <f t="shared" ca="1" si="298"/>
        <v>2</v>
      </c>
      <c r="AS415" s="48">
        <f t="shared" ca="1" si="298"/>
        <v>3</v>
      </c>
      <c r="AT415" s="48">
        <f t="shared" ca="1" si="299"/>
        <v>2</v>
      </c>
      <c r="AU415" s="48">
        <f t="shared" ca="1" si="299"/>
        <v>3</v>
      </c>
      <c r="AV415" s="48">
        <f t="shared" ca="1" si="299"/>
        <v>3</v>
      </c>
      <c r="AW415" s="48">
        <f t="shared" ca="1" si="299"/>
        <v>3</v>
      </c>
      <c r="AX415" s="48">
        <f t="shared" ca="1" si="299"/>
        <v>3</v>
      </c>
      <c r="AY415" s="48">
        <f t="shared" ca="1" si="299"/>
        <v>3</v>
      </c>
      <c r="AZ415" s="48">
        <f t="shared" ca="1" si="299"/>
        <v>3</v>
      </c>
      <c r="BA415" s="48">
        <f t="shared" ca="1" si="299"/>
        <v>3</v>
      </c>
      <c r="BB415" s="48">
        <f t="shared" ca="1" si="299"/>
        <v>3</v>
      </c>
      <c r="BC415" s="48">
        <f t="shared" ca="1" si="299"/>
        <v>2</v>
      </c>
      <c r="BD415" s="48">
        <f t="shared" ca="1" si="300"/>
        <v>3</v>
      </c>
      <c r="BE415" s="48">
        <f t="shared" ca="1" si="300"/>
        <v>2</v>
      </c>
      <c r="BF415" s="48">
        <f t="shared" ca="1" si="300"/>
        <v>3</v>
      </c>
      <c r="BG415" s="48">
        <f t="shared" ca="1" si="300"/>
        <v>3</v>
      </c>
      <c r="BH415" s="48">
        <f t="shared" ca="1" si="300"/>
        <v>3</v>
      </c>
      <c r="BI415" s="48">
        <f t="shared" ca="1" si="300"/>
        <v>2</v>
      </c>
      <c r="BJ415" s="48">
        <f t="shared" ca="1" si="300"/>
        <v>2</v>
      </c>
      <c r="BK415" s="48">
        <f t="shared" ca="1" si="300"/>
        <v>3</v>
      </c>
      <c r="BL415" s="48">
        <f t="shared" ca="1" si="300"/>
        <v>3</v>
      </c>
      <c r="BM415" s="48">
        <f t="shared" ca="1" si="300"/>
        <v>3</v>
      </c>
      <c r="BN415" s="48">
        <f t="shared" ca="1" si="300"/>
        <v>3</v>
      </c>
      <c r="BO415" s="48">
        <f t="shared" ca="1" si="300"/>
        <v>3</v>
      </c>
    </row>
    <row r="416" spans="1:67" x14ac:dyDescent="0.25">
      <c r="A416" s="48">
        <v>415</v>
      </c>
      <c r="B416" s="48">
        <f t="shared" ca="1" si="273"/>
        <v>14</v>
      </c>
      <c r="C416" s="48">
        <f ca="1">SUM($P416:S416)</f>
        <v>9</v>
      </c>
      <c r="D416" s="48">
        <f t="shared" ca="1" si="274"/>
        <v>20</v>
      </c>
      <c r="E416" s="48">
        <f t="shared" ca="1" si="275"/>
        <v>30</v>
      </c>
      <c r="F416" s="48">
        <f t="shared" ca="1" si="276"/>
        <v>40</v>
      </c>
      <c r="G416" s="48">
        <f t="shared" ca="1" si="277"/>
        <v>49</v>
      </c>
      <c r="H416" s="48">
        <f t="shared" ca="1" si="278"/>
        <v>59</v>
      </c>
      <c r="I416" s="48">
        <f t="shared" ca="1" si="279"/>
        <v>68</v>
      </c>
      <c r="J416" s="48">
        <f t="shared" ca="1" si="280"/>
        <v>79</v>
      </c>
      <c r="K416" s="48">
        <f t="shared" ca="1" si="281"/>
        <v>89</v>
      </c>
      <c r="L416" s="48">
        <f t="shared" ca="1" si="282"/>
        <v>98</v>
      </c>
      <c r="M416" s="48">
        <f t="shared" ca="1" si="283"/>
        <v>107</v>
      </c>
      <c r="N416" s="48">
        <f t="shared" ca="1" si="284"/>
        <v>116</v>
      </c>
      <c r="O416" s="48">
        <f t="shared" ca="1" si="285"/>
        <v>127</v>
      </c>
      <c r="P416" s="48">
        <f t="shared" ca="1" si="296"/>
        <v>2</v>
      </c>
      <c r="Q416" s="48">
        <f t="shared" ca="1" si="296"/>
        <v>3</v>
      </c>
      <c r="R416" s="48">
        <f t="shared" ca="1" si="296"/>
        <v>2</v>
      </c>
      <c r="S416" s="48">
        <f t="shared" ca="1" si="296"/>
        <v>2</v>
      </c>
      <c r="T416" s="48">
        <f t="shared" ca="1" si="296"/>
        <v>2</v>
      </c>
      <c r="U416" s="48">
        <f t="shared" ca="1" si="296"/>
        <v>3</v>
      </c>
      <c r="V416" s="48">
        <f t="shared" ca="1" si="296"/>
        <v>3</v>
      </c>
      <c r="W416" s="48">
        <f t="shared" ca="1" si="296"/>
        <v>3</v>
      </c>
      <c r="X416" s="48">
        <f t="shared" ca="1" si="296"/>
        <v>3</v>
      </c>
      <c r="Y416" s="48">
        <f t="shared" ca="1" si="296"/>
        <v>3</v>
      </c>
      <c r="Z416" s="48">
        <f t="shared" ca="1" si="297"/>
        <v>2</v>
      </c>
      <c r="AA416" s="48">
        <f t="shared" ca="1" si="297"/>
        <v>2</v>
      </c>
      <c r="AB416" s="48">
        <f t="shared" ca="1" si="297"/>
        <v>3</v>
      </c>
      <c r="AC416" s="48">
        <f t="shared" ca="1" si="297"/>
        <v>2</v>
      </c>
      <c r="AD416" s="48">
        <f t="shared" ca="1" si="297"/>
        <v>2</v>
      </c>
      <c r="AE416" s="48">
        <f t="shared" ca="1" si="297"/>
        <v>3</v>
      </c>
      <c r="AF416" s="48">
        <f t="shared" ca="1" si="297"/>
        <v>2</v>
      </c>
      <c r="AG416" s="48">
        <f t="shared" ca="1" si="297"/>
        <v>2</v>
      </c>
      <c r="AH416" s="48">
        <f t="shared" ca="1" si="297"/>
        <v>2</v>
      </c>
      <c r="AI416" s="48">
        <f t="shared" ca="1" si="297"/>
        <v>3</v>
      </c>
      <c r="AJ416" s="48">
        <f t="shared" ca="1" si="298"/>
        <v>2</v>
      </c>
      <c r="AK416" s="48">
        <f t="shared" ca="1" si="298"/>
        <v>3</v>
      </c>
      <c r="AL416" s="48">
        <f t="shared" ca="1" si="298"/>
        <v>3</v>
      </c>
      <c r="AM416" s="48">
        <f t="shared" ca="1" si="298"/>
        <v>2</v>
      </c>
      <c r="AN416" s="48">
        <f t="shared" ca="1" si="298"/>
        <v>3</v>
      </c>
      <c r="AO416" s="48">
        <f t="shared" ca="1" si="298"/>
        <v>2</v>
      </c>
      <c r="AP416" s="48">
        <f t="shared" ca="1" si="298"/>
        <v>2</v>
      </c>
      <c r="AQ416" s="48">
        <f t="shared" ca="1" si="298"/>
        <v>2</v>
      </c>
      <c r="AR416" s="48">
        <f t="shared" ca="1" si="298"/>
        <v>3</v>
      </c>
      <c r="AS416" s="48">
        <f t="shared" ca="1" si="298"/>
        <v>3</v>
      </c>
      <c r="AT416" s="48">
        <f t="shared" ca="1" si="299"/>
        <v>2</v>
      </c>
      <c r="AU416" s="48">
        <f t="shared" ca="1" si="299"/>
        <v>3</v>
      </c>
      <c r="AV416" s="48">
        <f t="shared" ca="1" si="299"/>
        <v>2</v>
      </c>
      <c r="AW416" s="48">
        <f t="shared" ca="1" si="299"/>
        <v>2</v>
      </c>
      <c r="AX416" s="48">
        <f t="shared" ca="1" si="299"/>
        <v>3</v>
      </c>
      <c r="AY416" s="48">
        <f t="shared" ca="1" si="299"/>
        <v>3</v>
      </c>
      <c r="AZ416" s="48">
        <f t="shared" ca="1" si="299"/>
        <v>3</v>
      </c>
      <c r="BA416" s="48">
        <f t="shared" ca="1" si="299"/>
        <v>2</v>
      </c>
      <c r="BB416" s="48">
        <f t="shared" ca="1" si="299"/>
        <v>2</v>
      </c>
      <c r="BC416" s="48">
        <f t="shared" ca="1" si="299"/>
        <v>2</v>
      </c>
      <c r="BD416" s="48">
        <f t="shared" ca="1" si="300"/>
        <v>2</v>
      </c>
      <c r="BE416" s="48">
        <f t="shared" ca="1" si="300"/>
        <v>2</v>
      </c>
      <c r="BF416" s="48">
        <f t="shared" ca="1" si="300"/>
        <v>2</v>
      </c>
      <c r="BG416" s="48">
        <f t="shared" ca="1" si="300"/>
        <v>3</v>
      </c>
      <c r="BH416" s="48">
        <f t="shared" ca="1" si="300"/>
        <v>2</v>
      </c>
      <c r="BI416" s="48">
        <f t="shared" ca="1" si="300"/>
        <v>2</v>
      </c>
      <c r="BJ416" s="48">
        <f t="shared" ca="1" si="300"/>
        <v>3</v>
      </c>
      <c r="BK416" s="48">
        <f t="shared" ca="1" si="300"/>
        <v>2</v>
      </c>
      <c r="BL416" s="48">
        <f t="shared" ca="1" si="300"/>
        <v>3</v>
      </c>
      <c r="BM416" s="48">
        <f t="shared" ca="1" si="300"/>
        <v>3</v>
      </c>
      <c r="BN416" s="48">
        <f t="shared" ca="1" si="300"/>
        <v>2</v>
      </c>
      <c r="BO416" s="48">
        <f t="shared" ca="1" si="300"/>
        <v>3</v>
      </c>
    </row>
    <row r="417" spans="1:67" x14ac:dyDescent="0.25">
      <c r="A417" s="48">
        <v>416</v>
      </c>
      <c r="B417" s="48">
        <f t="shared" ca="1" si="273"/>
        <v>14</v>
      </c>
      <c r="C417" s="48">
        <f ca="1">SUM($P417:S417)</f>
        <v>10</v>
      </c>
      <c r="D417" s="48">
        <f t="shared" ca="1" si="274"/>
        <v>18</v>
      </c>
      <c r="E417" s="48">
        <f t="shared" ca="1" si="275"/>
        <v>29</v>
      </c>
      <c r="F417" s="48">
        <f t="shared" ca="1" si="276"/>
        <v>37</v>
      </c>
      <c r="G417" s="48">
        <f t="shared" ca="1" si="277"/>
        <v>48</v>
      </c>
      <c r="H417" s="48">
        <f t="shared" ca="1" si="278"/>
        <v>59</v>
      </c>
      <c r="I417" s="48">
        <f t="shared" ca="1" si="279"/>
        <v>71</v>
      </c>
      <c r="J417" s="48">
        <f t="shared" ca="1" si="280"/>
        <v>79</v>
      </c>
      <c r="K417" s="48">
        <f t="shared" ca="1" si="281"/>
        <v>89</v>
      </c>
      <c r="L417" s="48">
        <f t="shared" ca="1" si="282"/>
        <v>100</v>
      </c>
      <c r="M417" s="48">
        <f t="shared" ca="1" si="283"/>
        <v>110</v>
      </c>
      <c r="N417" s="48">
        <f t="shared" ca="1" si="284"/>
        <v>120</v>
      </c>
      <c r="O417" s="48">
        <f t="shared" ca="1" si="285"/>
        <v>130</v>
      </c>
      <c r="P417" s="48">
        <f t="shared" ca="1" si="296"/>
        <v>2</v>
      </c>
      <c r="Q417" s="48">
        <f t="shared" ca="1" si="296"/>
        <v>2</v>
      </c>
      <c r="R417" s="48">
        <f t="shared" ca="1" si="296"/>
        <v>3</v>
      </c>
      <c r="S417" s="48">
        <f t="shared" ca="1" si="296"/>
        <v>3</v>
      </c>
      <c r="T417" s="48">
        <f t="shared" ca="1" si="296"/>
        <v>2</v>
      </c>
      <c r="U417" s="48">
        <f t="shared" ca="1" si="296"/>
        <v>2</v>
      </c>
      <c r="V417" s="48">
        <f t="shared" ca="1" si="296"/>
        <v>2</v>
      </c>
      <c r="W417" s="48">
        <f t="shared" ca="1" si="296"/>
        <v>2</v>
      </c>
      <c r="X417" s="48">
        <f t="shared" ca="1" si="296"/>
        <v>3</v>
      </c>
      <c r="Y417" s="48">
        <f t="shared" ca="1" si="296"/>
        <v>3</v>
      </c>
      <c r="Z417" s="48">
        <f t="shared" ca="1" si="297"/>
        <v>3</v>
      </c>
      <c r="AA417" s="48">
        <f t="shared" ca="1" si="297"/>
        <v>2</v>
      </c>
      <c r="AB417" s="48">
        <f t="shared" ca="1" si="297"/>
        <v>2</v>
      </c>
      <c r="AC417" s="48">
        <f t="shared" ca="1" si="297"/>
        <v>2</v>
      </c>
      <c r="AD417" s="48">
        <f t="shared" ca="1" si="297"/>
        <v>2</v>
      </c>
      <c r="AE417" s="48">
        <f t="shared" ca="1" si="297"/>
        <v>2</v>
      </c>
      <c r="AF417" s="48">
        <f t="shared" ca="1" si="297"/>
        <v>3</v>
      </c>
      <c r="AG417" s="48">
        <f t="shared" ca="1" si="297"/>
        <v>3</v>
      </c>
      <c r="AH417" s="48">
        <f t="shared" ca="1" si="297"/>
        <v>2</v>
      </c>
      <c r="AI417" s="48">
        <f t="shared" ca="1" si="297"/>
        <v>3</v>
      </c>
      <c r="AJ417" s="48">
        <f t="shared" ca="1" si="298"/>
        <v>3</v>
      </c>
      <c r="AK417" s="48">
        <f t="shared" ca="1" si="298"/>
        <v>3</v>
      </c>
      <c r="AL417" s="48">
        <f t="shared" ca="1" si="298"/>
        <v>3</v>
      </c>
      <c r="AM417" s="48">
        <f t="shared" ca="1" si="298"/>
        <v>2</v>
      </c>
      <c r="AN417" s="48">
        <f t="shared" ca="1" si="298"/>
        <v>3</v>
      </c>
      <c r="AO417" s="48">
        <f t="shared" ca="1" si="298"/>
        <v>3</v>
      </c>
      <c r="AP417" s="48">
        <f t="shared" ca="1" si="298"/>
        <v>3</v>
      </c>
      <c r="AQ417" s="48">
        <f t="shared" ca="1" si="298"/>
        <v>3</v>
      </c>
      <c r="AR417" s="48">
        <f t="shared" ca="1" si="298"/>
        <v>2</v>
      </c>
      <c r="AS417" s="48">
        <f t="shared" ca="1" si="298"/>
        <v>2</v>
      </c>
      <c r="AT417" s="48">
        <f t="shared" ca="1" si="299"/>
        <v>2</v>
      </c>
      <c r="AU417" s="48">
        <f t="shared" ca="1" si="299"/>
        <v>2</v>
      </c>
      <c r="AV417" s="48">
        <f t="shared" ca="1" si="299"/>
        <v>3</v>
      </c>
      <c r="AW417" s="48">
        <f t="shared" ca="1" si="299"/>
        <v>2</v>
      </c>
      <c r="AX417" s="48">
        <f t="shared" ca="1" si="299"/>
        <v>2</v>
      </c>
      <c r="AY417" s="48">
        <f t="shared" ca="1" si="299"/>
        <v>3</v>
      </c>
      <c r="AZ417" s="48">
        <f t="shared" ca="1" si="299"/>
        <v>3</v>
      </c>
      <c r="BA417" s="48">
        <f t="shared" ca="1" si="299"/>
        <v>3</v>
      </c>
      <c r="BB417" s="48">
        <f t="shared" ca="1" si="299"/>
        <v>2</v>
      </c>
      <c r="BC417" s="48">
        <f t="shared" ca="1" si="299"/>
        <v>3</v>
      </c>
      <c r="BD417" s="48">
        <f t="shared" ca="1" si="300"/>
        <v>3</v>
      </c>
      <c r="BE417" s="48">
        <f t="shared" ca="1" si="300"/>
        <v>2</v>
      </c>
      <c r="BF417" s="48">
        <f t="shared" ca="1" si="300"/>
        <v>2</v>
      </c>
      <c r="BG417" s="48">
        <f t="shared" ca="1" si="300"/>
        <v>3</v>
      </c>
      <c r="BH417" s="48">
        <f t="shared" ca="1" si="300"/>
        <v>2</v>
      </c>
      <c r="BI417" s="48">
        <f t="shared" ca="1" si="300"/>
        <v>3</v>
      </c>
      <c r="BJ417" s="48">
        <f t="shared" ca="1" si="300"/>
        <v>3</v>
      </c>
      <c r="BK417" s="48">
        <f t="shared" ca="1" si="300"/>
        <v>2</v>
      </c>
      <c r="BL417" s="48">
        <f t="shared" ca="1" si="300"/>
        <v>2</v>
      </c>
      <c r="BM417" s="48">
        <f t="shared" ca="1" si="300"/>
        <v>2</v>
      </c>
      <c r="BN417" s="48">
        <f t="shared" ca="1" si="300"/>
        <v>3</v>
      </c>
      <c r="BO417" s="48">
        <f t="shared" ca="1" si="300"/>
        <v>3</v>
      </c>
    </row>
    <row r="418" spans="1:67" x14ac:dyDescent="0.25">
      <c r="A418" s="48">
        <v>417</v>
      </c>
      <c r="B418" s="48">
        <f t="shared" ca="1" si="273"/>
        <v>18</v>
      </c>
      <c r="C418" s="48">
        <f ca="1">SUM($P418:S418)</f>
        <v>12</v>
      </c>
      <c r="D418" s="48">
        <f t="shared" ca="1" si="274"/>
        <v>23</v>
      </c>
      <c r="E418" s="48">
        <f t="shared" ca="1" si="275"/>
        <v>32</v>
      </c>
      <c r="F418" s="48">
        <f t="shared" ca="1" si="276"/>
        <v>43</v>
      </c>
      <c r="G418" s="48">
        <f t="shared" ca="1" si="277"/>
        <v>54</v>
      </c>
      <c r="H418" s="48">
        <f t="shared" ca="1" si="278"/>
        <v>64</v>
      </c>
      <c r="I418" s="48">
        <f t="shared" ca="1" si="279"/>
        <v>75</v>
      </c>
      <c r="J418" s="48">
        <f t="shared" ca="1" si="280"/>
        <v>85</v>
      </c>
      <c r="K418" s="48">
        <f t="shared" ca="1" si="281"/>
        <v>95</v>
      </c>
      <c r="L418" s="48">
        <f t="shared" ca="1" si="282"/>
        <v>106</v>
      </c>
      <c r="M418" s="48">
        <f t="shared" ca="1" si="283"/>
        <v>117</v>
      </c>
      <c r="N418" s="48">
        <f t="shared" ca="1" si="284"/>
        <v>128</v>
      </c>
      <c r="O418" s="48">
        <f t="shared" ca="1" si="285"/>
        <v>136</v>
      </c>
      <c r="P418" s="48">
        <f t="shared" ca="1" si="296"/>
        <v>3</v>
      </c>
      <c r="Q418" s="48">
        <f t="shared" ca="1" si="296"/>
        <v>3</v>
      </c>
      <c r="R418" s="48">
        <f t="shared" ca="1" si="296"/>
        <v>3</v>
      </c>
      <c r="S418" s="48">
        <f t="shared" ca="1" si="296"/>
        <v>3</v>
      </c>
      <c r="T418" s="48">
        <f t="shared" ca="1" si="296"/>
        <v>3</v>
      </c>
      <c r="U418" s="48">
        <f t="shared" ca="1" si="296"/>
        <v>3</v>
      </c>
      <c r="V418" s="48">
        <f t="shared" ca="1" si="296"/>
        <v>2</v>
      </c>
      <c r="W418" s="48">
        <f t="shared" ca="1" si="296"/>
        <v>3</v>
      </c>
      <c r="X418" s="48">
        <f t="shared" ca="1" si="296"/>
        <v>2</v>
      </c>
      <c r="Y418" s="48">
        <f t="shared" ca="1" si="296"/>
        <v>3</v>
      </c>
      <c r="Z418" s="48">
        <f t="shared" ca="1" si="297"/>
        <v>2</v>
      </c>
      <c r="AA418" s="48">
        <f t="shared" ca="1" si="297"/>
        <v>2</v>
      </c>
      <c r="AB418" s="48">
        <f t="shared" ca="1" si="297"/>
        <v>3</v>
      </c>
      <c r="AC418" s="48">
        <f t="shared" ca="1" si="297"/>
        <v>3</v>
      </c>
      <c r="AD418" s="48">
        <f t="shared" ca="1" si="297"/>
        <v>2</v>
      </c>
      <c r="AE418" s="48">
        <f t="shared" ca="1" si="297"/>
        <v>3</v>
      </c>
      <c r="AF418" s="48">
        <f t="shared" ca="1" si="297"/>
        <v>2</v>
      </c>
      <c r="AG418" s="48">
        <f t="shared" ca="1" si="297"/>
        <v>3</v>
      </c>
      <c r="AH418" s="48">
        <f t="shared" ca="1" si="297"/>
        <v>3</v>
      </c>
      <c r="AI418" s="48">
        <f t="shared" ca="1" si="297"/>
        <v>3</v>
      </c>
      <c r="AJ418" s="48">
        <f t="shared" ca="1" si="298"/>
        <v>2</v>
      </c>
      <c r="AK418" s="48">
        <f t="shared" ca="1" si="298"/>
        <v>3</v>
      </c>
      <c r="AL418" s="48">
        <f t="shared" ca="1" si="298"/>
        <v>2</v>
      </c>
      <c r="AM418" s="48">
        <f t="shared" ca="1" si="298"/>
        <v>3</v>
      </c>
      <c r="AN418" s="48">
        <f t="shared" ca="1" si="298"/>
        <v>3</v>
      </c>
      <c r="AO418" s="48">
        <f t="shared" ca="1" si="298"/>
        <v>3</v>
      </c>
      <c r="AP418" s="48">
        <f t="shared" ca="1" si="298"/>
        <v>3</v>
      </c>
      <c r="AQ418" s="48">
        <f t="shared" ca="1" si="298"/>
        <v>2</v>
      </c>
      <c r="AR418" s="48">
        <f t="shared" ca="1" si="298"/>
        <v>3</v>
      </c>
      <c r="AS418" s="48">
        <f t="shared" ca="1" si="298"/>
        <v>2</v>
      </c>
      <c r="AT418" s="48">
        <f t="shared" ca="1" si="299"/>
        <v>3</v>
      </c>
      <c r="AU418" s="48">
        <f t="shared" ca="1" si="299"/>
        <v>2</v>
      </c>
      <c r="AV418" s="48">
        <f t="shared" ca="1" si="299"/>
        <v>2</v>
      </c>
      <c r="AW418" s="48">
        <f t="shared" ca="1" si="299"/>
        <v>2</v>
      </c>
      <c r="AX418" s="48">
        <f t="shared" ca="1" si="299"/>
        <v>3</v>
      </c>
      <c r="AY418" s="48">
        <f t="shared" ca="1" si="299"/>
        <v>3</v>
      </c>
      <c r="AZ418" s="48">
        <f t="shared" ca="1" si="299"/>
        <v>2</v>
      </c>
      <c r="BA418" s="48">
        <f t="shared" ca="1" si="299"/>
        <v>3</v>
      </c>
      <c r="BB418" s="48">
        <f t="shared" ca="1" si="299"/>
        <v>3</v>
      </c>
      <c r="BC418" s="48">
        <f t="shared" ca="1" si="299"/>
        <v>3</v>
      </c>
      <c r="BD418" s="48">
        <f t="shared" ca="1" si="300"/>
        <v>3</v>
      </c>
      <c r="BE418" s="48">
        <f t="shared" ca="1" si="300"/>
        <v>2</v>
      </c>
      <c r="BF418" s="48">
        <f t="shared" ca="1" si="300"/>
        <v>3</v>
      </c>
      <c r="BG418" s="48">
        <f t="shared" ca="1" si="300"/>
        <v>3</v>
      </c>
      <c r="BH418" s="48">
        <f t="shared" ca="1" si="300"/>
        <v>3</v>
      </c>
      <c r="BI418" s="48">
        <f t="shared" ca="1" si="300"/>
        <v>2</v>
      </c>
      <c r="BJ418" s="48">
        <f t="shared" ca="1" si="300"/>
        <v>3</v>
      </c>
      <c r="BK418" s="48">
        <f t="shared" ca="1" si="300"/>
        <v>3</v>
      </c>
      <c r="BL418" s="48">
        <f t="shared" ca="1" si="300"/>
        <v>2</v>
      </c>
      <c r="BM418" s="48">
        <f t="shared" ca="1" si="300"/>
        <v>2</v>
      </c>
      <c r="BN418" s="48">
        <f t="shared" ca="1" si="300"/>
        <v>2</v>
      </c>
      <c r="BO418" s="48">
        <f t="shared" ca="1" si="300"/>
        <v>2</v>
      </c>
    </row>
    <row r="419" spans="1:67" x14ac:dyDescent="0.25">
      <c r="A419" s="48">
        <v>418</v>
      </c>
      <c r="B419" s="48">
        <f t="shared" ca="1" si="273"/>
        <v>13</v>
      </c>
      <c r="C419" s="48">
        <f ca="1">SUM($P419:S419)</f>
        <v>9</v>
      </c>
      <c r="D419" s="48">
        <f t="shared" ca="1" si="274"/>
        <v>18</v>
      </c>
      <c r="E419" s="48">
        <f t="shared" ca="1" si="275"/>
        <v>27</v>
      </c>
      <c r="F419" s="48">
        <f t="shared" ca="1" si="276"/>
        <v>37</v>
      </c>
      <c r="G419" s="48">
        <f t="shared" ca="1" si="277"/>
        <v>47</v>
      </c>
      <c r="H419" s="48">
        <f t="shared" ca="1" si="278"/>
        <v>57</v>
      </c>
      <c r="I419" s="48">
        <f t="shared" ca="1" si="279"/>
        <v>67</v>
      </c>
      <c r="J419" s="48">
        <f t="shared" ca="1" si="280"/>
        <v>77</v>
      </c>
      <c r="K419" s="48">
        <f t="shared" ca="1" si="281"/>
        <v>85</v>
      </c>
      <c r="L419" s="48">
        <f t="shared" ca="1" si="282"/>
        <v>96</v>
      </c>
      <c r="M419" s="48">
        <f t="shared" ca="1" si="283"/>
        <v>106</v>
      </c>
      <c r="N419" s="48">
        <f t="shared" ca="1" si="284"/>
        <v>114</v>
      </c>
      <c r="O419" s="48">
        <f t="shared" ca="1" si="285"/>
        <v>123</v>
      </c>
      <c r="P419" s="48">
        <f t="shared" ca="1" si="296"/>
        <v>2</v>
      </c>
      <c r="Q419" s="48">
        <f t="shared" ca="1" si="296"/>
        <v>3</v>
      </c>
      <c r="R419" s="48">
        <f t="shared" ca="1" si="296"/>
        <v>2</v>
      </c>
      <c r="S419" s="48">
        <f t="shared" ca="1" si="296"/>
        <v>2</v>
      </c>
      <c r="T419" s="48">
        <f t="shared" ca="1" si="296"/>
        <v>2</v>
      </c>
      <c r="U419" s="48">
        <f t="shared" ca="1" si="296"/>
        <v>2</v>
      </c>
      <c r="V419" s="48">
        <f t="shared" ca="1" si="296"/>
        <v>3</v>
      </c>
      <c r="W419" s="48">
        <f t="shared" ca="1" si="296"/>
        <v>2</v>
      </c>
      <c r="X419" s="48">
        <f t="shared" ca="1" si="296"/>
        <v>2</v>
      </c>
      <c r="Y419" s="48">
        <f t="shared" ca="1" si="296"/>
        <v>2</v>
      </c>
      <c r="Z419" s="48">
        <f t="shared" ca="1" si="297"/>
        <v>2</v>
      </c>
      <c r="AA419" s="48">
        <f t="shared" ca="1" si="297"/>
        <v>3</v>
      </c>
      <c r="AB419" s="48">
        <f t="shared" ca="1" si="297"/>
        <v>2</v>
      </c>
      <c r="AC419" s="48">
        <f t="shared" ca="1" si="297"/>
        <v>3</v>
      </c>
      <c r="AD419" s="48">
        <f t="shared" ca="1" si="297"/>
        <v>3</v>
      </c>
      <c r="AE419" s="48">
        <f t="shared" ca="1" si="297"/>
        <v>2</v>
      </c>
      <c r="AF419" s="48">
        <f t="shared" ca="1" si="297"/>
        <v>3</v>
      </c>
      <c r="AG419" s="48">
        <f t="shared" ca="1" si="297"/>
        <v>2</v>
      </c>
      <c r="AH419" s="48">
        <f t="shared" ca="1" si="297"/>
        <v>2</v>
      </c>
      <c r="AI419" s="48">
        <f t="shared" ca="1" si="297"/>
        <v>3</v>
      </c>
      <c r="AJ419" s="48">
        <f t="shared" ca="1" si="298"/>
        <v>3</v>
      </c>
      <c r="AK419" s="48">
        <f t="shared" ca="1" si="298"/>
        <v>2</v>
      </c>
      <c r="AL419" s="48">
        <f t="shared" ca="1" si="298"/>
        <v>2</v>
      </c>
      <c r="AM419" s="48">
        <f t="shared" ca="1" si="298"/>
        <v>3</v>
      </c>
      <c r="AN419" s="48">
        <f t="shared" ca="1" si="298"/>
        <v>2</v>
      </c>
      <c r="AO419" s="48">
        <f t="shared" ca="1" si="298"/>
        <v>3</v>
      </c>
      <c r="AP419" s="48">
        <f t="shared" ca="1" si="298"/>
        <v>2</v>
      </c>
      <c r="AQ419" s="48">
        <f t="shared" ca="1" si="298"/>
        <v>3</v>
      </c>
      <c r="AR419" s="48">
        <f t="shared" ca="1" si="298"/>
        <v>2</v>
      </c>
      <c r="AS419" s="48">
        <f t="shared" ca="1" si="298"/>
        <v>3</v>
      </c>
      <c r="AT419" s="48">
        <f t="shared" ca="1" si="299"/>
        <v>3</v>
      </c>
      <c r="AU419" s="48">
        <f t="shared" ca="1" si="299"/>
        <v>2</v>
      </c>
      <c r="AV419" s="48">
        <f t="shared" ca="1" si="299"/>
        <v>2</v>
      </c>
      <c r="AW419" s="48">
        <f t="shared" ca="1" si="299"/>
        <v>2</v>
      </c>
      <c r="AX419" s="48">
        <f t="shared" ca="1" si="299"/>
        <v>2</v>
      </c>
      <c r="AY419" s="48">
        <f t="shared" ca="1" si="299"/>
        <v>2</v>
      </c>
      <c r="AZ419" s="48">
        <f t="shared" ca="1" si="299"/>
        <v>2</v>
      </c>
      <c r="BA419" s="48">
        <f t="shared" ca="1" si="299"/>
        <v>3</v>
      </c>
      <c r="BB419" s="48">
        <f t="shared" ca="1" si="299"/>
        <v>3</v>
      </c>
      <c r="BC419" s="48">
        <f t="shared" ca="1" si="299"/>
        <v>3</v>
      </c>
      <c r="BD419" s="48">
        <f t="shared" ca="1" si="300"/>
        <v>3</v>
      </c>
      <c r="BE419" s="48">
        <f t="shared" ca="1" si="300"/>
        <v>2</v>
      </c>
      <c r="BF419" s="48">
        <f t="shared" ca="1" si="300"/>
        <v>2</v>
      </c>
      <c r="BG419" s="48">
        <f t="shared" ca="1" si="300"/>
        <v>3</v>
      </c>
      <c r="BH419" s="48">
        <f t="shared" ca="1" si="300"/>
        <v>2</v>
      </c>
      <c r="BI419" s="48">
        <f t="shared" ca="1" si="300"/>
        <v>2</v>
      </c>
      <c r="BJ419" s="48">
        <f t="shared" ca="1" si="300"/>
        <v>2</v>
      </c>
      <c r="BK419" s="48">
        <f t="shared" ca="1" si="300"/>
        <v>2</v>
      </c>
      <c r="BL419" s="48">
        <f t="shared" ca="1" si="300"/>
        <v>2</v>
      </c>
      <c r="BM419" s="48">
        <f t="shared" ca="1" si="300"/>
        <v>2</v>
      </c>
      <c r="BN419" s="48">
        <f t="shared" ca="1" si="300"/>
        <v>3</v>
      </c>
      <c r="BO419" s="48">
        <f t="shared" ca="1" si="300"/>
        <v>2</v>
      </c>
    </row>
    <row r="420" spans="1:67" x14ac:dyDescent="0.25">
      <c r="A420" s="48">
        <v>419</v>
      </c>
      <c r="B420" s="48">
        <f t="shared" ca="1" si="273"/>
        <v>14</v>
      </c>
      <c r="C420" s="48">
        <f ca="1">SUM($P420:S420)</f>
        <v>9</v>
      </c>
      <c r="D420" s="48">
        <f t="shared" ca="1" si="274"/>
        <v>20</v>
      </c>
      <c r="E420" s="48">
        <f t="shared" ca="1" si="275"/>
        <v>30</v>
      </c>
      <c r="F420" s="48">
        <f t="shared" ca="1" si="276"/>
        <v>41</v>
      </c>
      <c r="G420" s="48">
        <f t="shared" ca="1" si="277"/>
        <v>51</v>
      </c>
      <c r="H420" s="48">
        <f t="shared" ca="1" si="278"/>
        <v>63</v>
      </c>
      <c r="I420" s="48">
        <f t="shared" ca="1" si="279"/>
        <v>73</v>
      </c>
      <c r="J420" s="48">
        <f t="shared" ca="1" si="280"/>
        <v>82</v>
      </c>
      <c r="K420" s="48">
        <f t="shared" ca="1" si="281"/>
        <v>92</v>
      </c>
      <c r="L420" s="48">
        <f t="shared" ca="1" si="282"/>
        <v>102</v>
      </c>
      <c r="M420" s="48">
        <f t="shared" ca="1" si="283"/>
        <v>110</v>
      </c>
      <c r="N420" s="48">
        <f t="shared" ca="1" si="284"/>
        <v>119</v>
      </c>
      <c r="O420" s="48">
        <f t="shared" ca="1" si="285"/>
        <v>129</v>
      </c>
      <c r="P420" s="48">
        <f t="shared" ca="1" si="296"/>
        <v>2</v>
      </c>
      <c r="Q420" s="48">
        <f t="shared" ca="1" si="296"/>
        <v>2</v>
      </c>
      <c r="R420" s="48">
        <f t="shared" ca="1" si="296"/>
        <v>2</v>
      </c>
      <c r="S420" s="48">
        <f t="shared" ca="1" si="296"/>
        <v>3</v>
      </c>
      <c r="T420" s="48">
        <f t="shared" ca="1" si="296"/>
        <v>3</v>
      </c>
      <c r="U420" s="48">
        <f t="shared" ca="1" si="296"/>
        <v>2</v>
      </c>
      <c r="V420" s="48">
        <f t="shared" ca="1" si="296"/>
        <v>3</v>
      </c>
      <c r="W420" s="48">
        <f t="shared" ca="1" si="296"/>
        <v>3</v>
      </c>
      <c r="X420" s="48">
        <f t="shared" ca="1" si="296"/>
        <v>3</v>
      </c>
      <c r="Y420" s="48">
        <f t="shared" ca="1" si="296"/>
        <v>3</v>
      </c>
      <c r="Z420" s="48">
        <f t="shared" ca="1" si="297"/>
        <v>2</v>
      </c>
      <c r="AA420" s="48">
        <f t="shared" ca="1" si="297"/>
        <v>2</v>
      </c>
      <c r="AB420" s="48">
        <f t="shared" ca="1" si="297"/>
        <v>3</v>
      </c>
      <c r="AC420" s="48">
        <f t="shared" ca="1" si="297"/>
        <v>3</v>
      </c>
      <c r="AD420" s="48">
        <f t="shared" ca="1" si="297"/>
        <v>3</v>
      </c>
      <c r="AE420" s="48">
        <f t="shared" ca="1" si="297"/>
        <v>2</v>
      </c>
      <c r="AF420" s="48">
        <f t="shared" ca="1" si="297"/>
        <v>2</v>
      </c>
      <c r="AG420" s="48">
        <f t="shared" ca="1" si="297"/>
        <v>3</v>
      </c>
      <c r="AH420" s="48">
        <f t="shared" ca="1" si="297"/>
        <v>2</v>
      </c>
      <c r="AI420" s="48">
        <f t="shared" ca="1" si="297"/>
        <v>3</v>
      </c>
      <c r="AJ420" s="48">
        <f t="shared" ca="1" si="298"/>
        <v>3</v>
      </c>
      <c r="AK420" s="48">
        <f t="shared" ca="1" si="298"/>
        <v>3</v>
      </c>
      <c r="AL420" s="48">
        <f t="shared" ca="1" si="298"/>
        <v>3</v>
      </c>
      <c r="AM420" s="48">
        <f t="shared" ca="1" si="298"/>
        <v>3</v>
      </c>
      <c r="AN420" s="48">
        <f t="shared" ca="1" si="298"/>
        <v>3</v>
      </c>
      <c r="AO420" s="48">
        <f t="shared" ca="1" si="298"/>
        <v>2</v>
      </c>
      <c r="AP420" s="48">
        <f t="shared" ca="1" si="298"/>
        <v>2</v>
      </c>
      <c r="AQ420" s="48">
        <f t="shared" ca="1" si="298"/>
        <v>3</v>
      </c>
      <c r="AR420" s="48">
        <f t="shared" ca="1" si="298"/>
        <v>3</v>
      </c>
      <c r="AS420" s="48">
        <f t="shared" ca="1" si="298"/>
        <v>2</v>
      </c>
      <c r="AT420" s="48">
        <f t="shared" ca="1" si="299"/>
        <v>2</v>
      </c>
      <c r="AU420" s="48">
        <f t="shared" ca="1" si="299"/>
        <v>2</v>
      </c>
      <c r="AV420" s="48">
        <f t="shared" ca="1" si="299"/>
        <v>3</v>
      </c>
      <c r="AW420" s="48">
        <f t="shared" ca="1" si="299"/>
        <v>2</v>
      </c>
      <c r="AX420" s="48">
        <f t="shared" ca="1" si="299"/>
        <v>2</v>
      </c>
      <c r="AY420" s="48">
        <f t="shared" ca="1" si="299"/>
        <v>3</v>
      </c>
      <c r="AZ420" s="48">
        <f t="shared" ca="1" si="299"/>
        <v>2</v>
      </c>
      <c r="BA420" s="48">
        <f t="shared" ca="1" si="299"/>
        <v>2</v>
      </c>
      <c r="BB420" s="48">
        <f t="shared" ca="1" si="299"/>
        <v>3</v>
      </c>
      <c r="BC420" s="48">
        <f t="shared" ca="1" si="299"/>
        <v>3</v>
      </c>
      <c r="BD420" s="48">
        <f t="shared" ca="1" si="300"/>
        <v>2</v>
      </c>
      <c r="BE420" s="48">
        <f t="shared" ca="1" si="300"/>
        <v>2</v>
      </c>
      <c r="BF420" s="48">
        <f t="shared" ca="1" si="300"/>
        <v>2</v>
      </c>
      <c r="BG420" s="48">
        <f t="shared" ca="1" si="300"/>
        <v>2</v>
      </c>
      <c r="BH420" s="48">
        <f t="shared" ca="1" si="300"/>
        <v>3</v>
      </c>
      <c r="BI420" s="48">
        <f t="shared" ca="1" si="300"/>
        <v>2</v>
      </c>
      <c r="BJ420" s="48">
        <f t="shared" ca="1" si="300"/>
        <v>2</v>
      </c>
      <c r="BK420" s="48">
        <f t="shared" ca="1" si="300"/>
        <v>2</v>
      </c>
      <c r="BL420" s="48">
        <f t="shared" ca="1" si="300"/>
        <v>2</v>
      </c>
      <c r="BM420" s="48">
        <f t="shared" ca="1" si="300"/>
        <v>3</v>
      </c>
      <c r="BN420" s="48">
        <f t="shared" ca="1" si="300"/>
        <v>2</v>
      </c>
      <c r="BO420" s="48">
        <f t="shared" ca="1" si="300"/>
        <v>3</v>
      </c>
    </row>
    <row r="421" spans="1:67" x14ac:dyDescent="0.25">
      <c r="A421" s="48">
        <v>420</v>
      </c>
      <c r="B421" s="48">
        <f t="shared" ca="1" si="273"/>
        <v>14</v>
      </c>
      <c r="C421" s="48">
        <f ca="1">SUM($P421:S421)</f>
        <v>9</v>
      </c>
      <c r="D421" s="48">
        <f t="shared" ca="1" si="274"/>
        <v>18</v>
      </c>
      <c r="E421" s="48">
        <f t="shared" ca="1" si="275"/>
        <v>29</v>
      </c>
      <c r="F421" s="48">
        <f t="shared" ca="1" si="276"/>
        <v>39</v>
      </c>
      <c r="G421" s="48">
        <f t="shared" ca="1" si="277"/>
        <v>48</v>
      </c>
      <c r="H421" s="48">
        <f t="shared" ca="1" si="278"/>
        <v>59</v>
      </c>
      <c r="I421" s="48">
        <f t="shared" ca="1" si="279"/>
        <v>68</v>
      </c>
      <c r="J421" s="48">
        <f t="shared" ca="1" si="280"/>
        <v>78</v>
      </c>
      <c r="K421" s="48">
        <f t="shared" ca="1" si="281"/>
        <v>90</v>
      </c>
      <c r="L421" s="48">
        <f t="shared" ca="1" si="282"/>
        <v>102</v>
      </c>
      <c r="M421" s="48">
        <f t="shared" ca="1" si="283"/>
        <v>112</v>
      </c>
      <c r="N421" s="48">
        <f t="shared" ca="1" si="284"/>
        <v>120</v>
      </c>
      <c r="O421" s="48">
        <f t="shared" ca="1" si="285"/>
        <v>129</v>
      </c>
      <c r="P421" s="48">
        <f t="shared" ca="1" si="296"/>
        <v>3</v>
      </c>
      <c r="Q421" s="48">
        <f t="shared" ca="1" si="296"/>
        <v>2</v>
      </c>
      <c r="R421" s="48">
        <f t="shared" ca="1" si="296"/>
        <v>2</v>
      </c>
      <c r="S421" s="48">
        <f t="shared" ca="1" si="296"/>
        <v>2</v>
      </c>
      <c r="T421" s="48">
        <f t="shared" ca="1" si="296"/>
        <v>2</v>
      </c>
      <c r="U421" s="48">
        <f t="shared" ca="1" si="296"/>
        <v>3</v>
      </c>
      <c r="V421" s="48">
        <f t="shared" ca="1" si="296"/>
        <v>2</v>
      </c>
      <c r="W421" s="48">
        <f t="shared" ca="1" si="296"/>
        <v>2</v>
      </c>
      <c r="X421" s="48">
        <f t="shared" ca="1" si="296"/>
        <v>3</v>
      </c>
      <c r="Y421" s="48">
        <f t="shared" ca="1" si="296"/>
        <v>3</v>
      </c>
      <c r="Z421" s="48">
        <f t="shared" ca="1" si="297"/>
        <v>3</v>
      </c>
      <c r="AA421" s="48">
        <f t="shared" ca="1" si="297"/>
        <v>2</v>
      </c>
      <c r="AB421" s="48">
        <f t="shared" ca="1" si="297"/>
        <v>3</v>
      </c>
      <c r="AC421" s="48">
        <f t="shared" ca="1" si="297"/>
        <v>2</v>
      </c>
      <c r="AD421" s="48">
        <f t="shared" ca="1" si="297"/>
        <v>2</v>
      </c>
      <c r="AE421" s="48">
        <f t="shared" ca="1" si="297"/>
        <v>3</v>
      </c>
      <c r="AF421" s="48">
        <f t="shared" ca="1" si="297"/>
        <v>2</v>
      </c>
      <c r="AG421" s="48">
        <f t="shared" ca="1" si="297"/>
        <v>2</v>
      </c>
      <c r="AH421" s="48">
        <f t="shared" ca="1" si="297"/>
        <v>2</v>
      </c>
      <c r="AI421" s="48">
        <f t="shared" ca="1" si="297"/>
        <v>3</v>
      </c>
      <c r="AJ421" s="48">
        <f t="shared" ca="1" si="298"/>
        <v>3</v>
      </c>
      <c r="AK421" s="48">
        <f t="shared" ca="1" si="298"/>
        <v>3</v>
      </c>
      <c r="AL421" s="48">
        <f t="shared" ca="1" si="298"/>
        <v>3</v>
      </c>
      <c r="AM421" s="48">
        <f t="shared" ca="1" si="298"/>
        <v>2</v>
      </c>
      <c r="AN421" s="48">
        <f t="shared" ca="1" si="298"/>
        <v>2</v>
      </c>
      <c r="AO421" s="48">
        <f t="shared" ca="1" si="298"/>
        <v>2</v>
      </c>
      <c r="AP421" s="48">
        <f t="shared" ca="1" si="298"/>
        <v>3</v>
      </c>
      <c r="AQ421" s="48">
        <f t="shared" ca="1" si="298"/>
        <v>2</v>
      </c>
      <c r="AR421" s="48">
        <f t="shared" ca="1" si="298"/>
        <v>3</v>
      </c>
      <c r="AS421" s="48">
        <f t="shared" ca="1" si="298"/>
        <v>3</v>
      </c>
      <c r="AT421" s="48">
        <f t="shared" ca="1" si="299"/>
        <v>2</v>
      </c>
      <c r="AU421" s="48">
        <f t="shared" ca="1" si="299"/>
        <v>2</v>
      </c>
      <c r="AV421" s="48">
        <f t="shared" ca="1" si="299"/>
        <v>3</v>
      </c>
      <c r="AW421" s="48">
        <f t="shared" ca="1" si="299"/>
        <v>3</v>
      </c>
      <c r="AX421" s="48">
        <f t="shared" ca="1" si="299"/>
        <v>3</v>
      </c>
      <c r="AY421" s="48">
        <f t="shared" ca="1" si="299"/>
        <v>3</v>
      </c>
      <c r="AZ421" s="48">
        <f t="shared" ca="1" si="299"/>
        <v>3</v>
      </c>
      <c r="BA421" s="48">
        <f t="shared" ca="1" si="299"/>
        <v>3</v>
      </c>
      <c r="BB421" s="48">
        <f t="shared" ca="1" si="299"/>
        <v>3</v>
      </c>
      <c r="BC421" s="48">
        <f t="shared" ca="1" si="299"/>
        <v>3</v>
      </c>
      <c r="BD421" s="48">
        <f t="shared" ca="1" si="300"/>
        <v>3</v>
      </c>
      <c r="BE421" s="48">
        <f t="shared" ca="1" si="300"/>
        <v>3</v>
      </c>
      <c r="BF421" s="48">
        <f t="shared" ca="1" si="300"/>
        <v>2</v>
      </c>
      <c r="BG421" s="48">
        <f t="shared" ca="1" si="300"/>
        <v>2</v>
      </c>
      <c r="BH421" s="48">
        <f t="shared" ca="1" si="300"/>
        <v>2</v>
      </c>
      <c r="BI421" s="48">
        <f t="shared" ca="1" si="300"/>
        <v>2</v>
      </c>
      <c r="BJ421" s="48">
        <f t="shared" ca="1" si="300"/>
        <v>2</v>
      </c>
      <c r="BK421" s="48">
        <f t="shared" ca="1" si="300"/>
        <v>2</v>
      </c>
      <c r="BL421" s="48">
        <f t="shared" ca="1" si="300"/>
        <v>2</v>
      </c>
      <c r="BM421" s="48">
        <f t="shared" ca="1" si="300"/>
        <v>3</v>
      </c>
      <c r="BN421" s="48">
        <f t="shared" ca="1" si="300"/>
        <v>2</v>
      </c>
      <c r="BO421" s="48">
        <f t="shared" ca="1" si="300"/>
        <v>2</v>
      </c>
    </row>
    <row r="422" spans="1:67" x14ac:dyDescent="0.25">
      <c r="A422" s="48">
        <v>421</v>
      </c>
      <c r="B422" s="48">
        <f t="shared" ca="1" si="273"/>
        <v>15</v>
      </c>
      <c r="C422" s="48">
        <f ca="1">SUM($P422:S422)</f>
        <v>9</v>
      </c>
      <c r="D422" s="48">
        <f t="shared" ca="1" si="274"/>
        <v>21</v>
      </c>
      <c r="E422" s="48">
        <f t="shared" ca="1" si="275"/>
        <v>31</v>
      </c>
      <c r="F422" s="48">
        <f t="shared" ca="1" si="276"/>
        <v>42</v>
      </c>
      <c r="G422" s="48">
        <f t="shared" ca="1" si="277"/>
        <v>52</v>
      </c>
      <c r="H422" s="48">
        <f t="shared" ca="1" si="278"/>
        <v>62</v>
      </c>
      <c r="I422" s="48">
        <f t="shared" ca="1" si="279"/>
        <v>72</v>
      </c>
      <c r="J422" s="48">
        <f t="shared" ca="1" si="280"/>
        <v>83</v>
      </c>
      <c r="K422" s="48">
        <f t="shared" ca="1" si="281"/>
        <v>92</v>
      </c>
      <c r="L422" s="48">
        <f t="shared" ca="1" si="282"/>
        <v>102</v>
      </c>
      <c r="M422" s="48">
        <f t="shared" ca="1" si="283"/>
        <v>114</v>
      </c>
      <c r="N422" s="48">
        <f t="shared" ca="1" si="284"/>
        <v>124</v>
      </c>
      <c r="O422" s="48">
        <f t="shared" ca="1" si="285"/>
        <v>134</v>
      </c>
      <c r="P422" s="48">
        <f t="shared" ref="P422:Y431" ca="1" si="301">MAX(1,IF(SamplesOrEstimateFlag = "Data", INDEX(Samples,RANDBETWEEN(1, TotalCount), 0), RANDBETWEEN(ThroughputLowEstimate,ThroughputHighEstimate)) / RANDBETWEEN(StorySplitRateLowEstimate,StorySplitRateHighEstimate))</f>
        <v>3</v>
      </c>
      <c r="Q422" s="48">
        <f t="shared" ca="1" si="301"/>
        <v>2</v>
      </c>
      <c r="R422" s="48">
        <f t="shared" ca="1" si="301"/>
        <v>2</v>
      </c>
      <c r="S422" s="48">
        <f t="shared" ca="1" si="301"/>
        <v>2</v>
      </c>
      <c r="T422" s="48">
        <f t="shared" ca="1" si="301"/>
        <v>3</v>
      </c>
      <c r="U422" s="48">
        <f t="shared" ca="1" si="301"/>
        <v>3</v>
      </c>
      <c r="V422" s="48">
        <f t="shared" ca="1" si="301"/>
        <v>3</v>
      </c>
      <c r="W422" s="48">
        <f t="shared" ca="1" si="301"/>
        <v>3</v>
      </c>
      <c r="X422" s="48">
        <f t="shared" ca="1" si="301"/>
        <v>3</v>
      </c>
      <c r="Y422" s="48">
        <f t="shared" ca="1" si="301"/>
        <v>2</v>
      </c>
      <c r="Z422" s="48">
        <f t="shared" ref="Z422:AI431" ca="1" si="302">MAX(1,IF(SamplesOrEstimateFlag = "Data", INDEX(Samples,RANDBETWEEN(1, TotalCount), 0), RANDBETWEEN(ThroughputLowEstimate,ThroughputHighEstimate)) / RANDBETWEEN(StorySplitRateLowEstimate,StorySplitRateHighEstimate))</f>
        <v>2</v>
      </c>
      <c r="AA422" s="48">
        <f t="shared" ca="1" si="302"/>
        <v>3</v>
      </c>
      <c r="AB422" s="48">
        <f t="shared" ca="1" si="302"/>
        <v>3</v>
      </c>
      <c r="AC422" s="48">
        <f t="shared" ca="1" si="302"/>
        <v>2</v>
      </c>
      <c r="AD422" s="48">
        <f t="shared" ca="1" si="302"/>
        <v>3</v>
      </c>
      <c r="AE422" s="48">
        <f t="shared" ca="1" si="302"/>
        <v>3</v>
      </c>
      <c r="AF422" s="48">
        <f t="shared" ca="1" si="302"/>
        <v>2</v>
      </c>
      <c r="AG422" s="48">
        <f t="shared" ca="1" si="302"/>
        <v>3</v>
      </c>
      <c r="AH422" s="48">
        <f t="shared" ca="1" si="302"/>
        <v>2</v>
      </c>
      <c r="AI422" s="48">
        <f t="shared" ca="1" si="302"/>
        <v>3</v>
      </c>
      <c r="AJ422" s="48">
        <f t="shared" ref="AJ422:AS431" ca="1" si="303">MAX(1,IF(SamplesOrEstimateFlag = "Data", INDEX(Samples,RANDBETWEEN(1, TotalCount), 0), RANDBETWEEN(ThroughputLowEstimate,ThroughputHighEstimate)) / RANDBETWEEN(StorySplitRateLowEstimate,StorySplitRateHighEstimate))</f>
        <v>2</v>
      </c>
      <c r="AK422" s="48">
        <f t="shared" ca="1" si="303"/>
        <v>3</v>
      </c>
      <c r="AL422" s="48">
        <f t="shared" ca="1" si="303"/>
        <v>2</v>
      </c>
      <c r="AM422" s="48">
        <f t="shared" ca="1" si="303"/>
        <v>3</v>
      </c>
      <c r="AN422" s="48">
        <f t="shared" ca="1" si="303"/>
        <v>3</v>
      </c>
      <c r="AO422" s="48">
        <f t="shared" ca="1" si="303"/>
        <v>2</v>
      </c>
      <c r="AP422" s="48">
        <f t="shared" ca="1" si="303"/>
        <v>2</v>
      </c>
      <c r="AQ422" s="48">
        <f t="shared" ca="1" si="303"/>
        <v>3</v>
      </c>
      <c r="AR422" s="48">
        <f t="shared" ca="1" si="303"/>
        <v>2</v>
      </c>
      <c r="AS422" s="48">
        <f t="shared" ca="1" si="303"/>
        <v>3</v>
      </c>
      <c r="AT422" s="48">
        <f t="shared" ref="AT422:BC431" ca="1" si="304">MAX(1,IF(SamplesOrEstimateFlag = "Data", INDEX(Samples,RANDBETWEEN(1, TotalCount), 0), RANDBETWEEN(ThroughputLowEstimate,ThroughputHighEstimate)) / RANDBETWEEN(StorySplitRateLowEstimate,StorySplitRateHighEstimate))</f>
        <v>3</v>
      </c>
      <c r="AU422" s="48">
        <f t="shared" ca="1" si="304"/>
        <v>3</v>
      </c>
      <c r="AV422" s="48">
        <f t="shared" ca="1" si="304"/>
        <v>2</v>
      </c>
      <c r="AW422" s="48">
        <f t="shared" ca="1" si="304"/>
        <v>2</v>
      </c>
      <c r="AX422" s="48">
        <f t="shared" ca="1" si="304"/>
        <v>3</v>
      </c>
      <c r="AY422" s="48">
        <f t="shared" ca="1" si="304"/>
        <v>2</v>
      </c>
      <c r="AZ422" s="48">
        <f t="shared" ca="1" si="304"/>
        <v>2</v>
      </c>
      <c r="BA422" s="48">
        <f t="shared" ca="1" si="304"/>
        <v>2</v>
      </c>
      <c r="BB422" s="48">
        <f t="shared" ca="1" si="304"/>
        <v>3</v>
      </c>
      <c r="BC422" s="48">
        <f t="shared" ca="1" si="304"/>
        <v>3</v>
      </c>
      <c r="BD422" s="48">
        <f t="shared" ref="BD422:BO431" ca="1" si="305">MAX(1,IF(SamplesOrEstimateFlag = "Data", INDEX(Samples,RANDBETWEEN(1, TotalCount), 0), RANDBETWEEN(ThroughputLowEstimate,ThroughputHighEstimate)) / RANDBETWEEN(StorySplitRateLowEstimate,StorySplitRateHighEstimate))</f>
        <v>3</v>
      </c>
      <c r="BE422" s="48">
        <f t="shared" ca="1" si="305"/>
        <v>3</v>
      </c>
      <c r="BF422" s="48">
        <f t="shared" ca="1" si="305"/>
        <v>3</v>
      </c>
      <c r="BG422" s="48">
        <f t="shared" ca="1" si="305"/>
        <v>3</v>
      </c>
      <c r="BH422" s="48">
        <f t="shared" ca="1" si="305"/>
        <v>3</v>
      </c>
      <c r="BI422" s="48">
        <f t="shared" ca="1" si="305"/>
        <v>3</v>
      </c>
      <c r="BJ422" s="48">
        <f t="shared" ca="1" si="305"/>
        <v>2</v>
      </c>
      <c r="BK422" s="48">
        <f t="shared" ca="1" si="305"/>
        <v>2</v>
      </c>
      <c r="BL422" s="48">
        <f t="shared" ca="1" si="305"/>
        <v>3</v>
      </c>
      <c r="BM422" s="48">
        <f t="shared" ca="1" si="305"/>
        <v>2</v>
      </c>
      <c r="BN422" s="48">
        <f t="shared" ca="1" si="305"/>
        <v>2</v>
      </c>
      <c r="BO422" s="48">
        <f t="shared" ca="1" si="305"/>
        <v>3</v>
      </c>
    </row>
    <row r="423" spans="1:67" x14ac:dyDescent="0.25">
      <c r="A423" s="48">
        <v>422</v>
      </c>
      <c r="B423" s="48">
        <f t="shared" ca="1" si="273"/>
        <v>16</v>
      </c>
      <c r="C423" s="48">
        <f ca="1">SUM($P423:S423)</f>
        <v>11</v>
      </c>
      <c r="D423" s="48">
        <f t="shared" ca="1" si="274"/>
        <v>21</v>
      </c>
      <c r="E423" s="48">
        <f t="shared" ca="1" si="275"/>
        <v>30</v>
      </c>
      <c r="F423" s="48">
        <f t="shared" ca="1" si="276"/>
        <v>41</v>
      </c>
      <c r="G423" s="48">
        <f t="shared" ca="1" si="277"/>
        <v>52</v>
      </c>
      <c r="H423" s="48">
        <f t="shared" ca="1" si="278"/>
        <v>62</v>
      </c>
      <c r="I423" s="48">
        <f t="shared" ca="1" si="279"/>
        <v>72</v>
      </c>
      <c r="J423" s="48">
        <f t="shared" ca="1" si="280"/>
        <v>82</v>
      </c>
      <c r="K423" s="48">
        <f t="shared" ca="1" si="281"/>
        <v>91</v>
      </c>
      <c r="L423" s="48">
        <f t="shared" ca="1" si="282"/>
        <v>100</v>
      </c>
      <c r="M423" s="48">
        <f t="shared" ca="1" si="283"/>
        <v>112</v>
      </c>
      <c r="N423" s="48">
        <f t="shared" ca="1" si="284"/>
        <v>122</v>
      </c>
      <c r="O423" s="48">
        <f t="shared" ca="1" si="285"/>
        <v>131</v>
      </c>
      <c r="P423" s="48">
        <f t="shared" ca="1" si="301"/>
        <v>3</v>
      </c>
      <c r="Q423" s="48">
        <f t="shared" ca="1" si="301"/>
        <v>3</v>
      </c>
      <c r="R423" s="48">
        <f t="shared" ca="1" si="301"/>
        <v>2</v>
      </c>
      <c r="S423" s="48">
        <f t="shared" ca="1" si="301"/>
        <v>3</v>
      </c>
      <c r="T423" s="48">
        <f t="shared" ca="1" si="301"/>
        <v>2</v>
      </c>
      <c r="U423" s="48">
        <f t="shared" ca="1" si="301"/>
        <v>3</v>
      </c>
      <c r="V423" s="48">
        <f t="shared" ca="1" si="301"/>
        <v>2</v>
      </c>
      <c r="W423" s="48">
        <f t="shared" ca="1" si="301"/>
        <v>3</v>
      </c>
      <c r="X423" s="48">
        <f t="shared" ca="1" si="301"/>
        <v>2</v>
      </c>
      <c r="Y423" s="48">
        <f t="shared" ca="1" si="301"/>
        <v>2</v>
      </c>
      <c r="Z423" s="48">
        <f t="shared" ca="1" si="302"/>
        <v>3</v>
      </c>
      <c r="AA423" s="48">
        <f t="shared" ca="1" si="302"/>
        <v>2</v>
      </c>
      <c r="AB423" s="48">
        <f t="shared" ca="1" si="302"/>
        <v>2</v>
      </c>
      <c r="AC423" s="48">
        <f t="shared" ca="1" si="302"/>
        <v>3</v>
      </c>
      <c r="AD423" s="48">
        <f t="shared" ca="1" si="302"/>
        <v>3</v>
      </c>
      <c r="AE423" s="48">
        <f t="shared" ca="1" si="302"/>
        <v>3</v>
      </c>
      <c r="AF423" s="48">
        <f t="shared" ca="1" si="302"/>
        <v>2</v>
      </c>
      <c r="AG423" s="48">
        <f t="shared" ca="1" si="302"/>
        <v>3</v>
      </c>
      <c r="AH423" s="48">
        <f t="shared" ca="1" si="302"/>
        <v>3</v>
      </c>
      <c r="AI423" s="48">
        <f t="shared" ca="1" si="302"/>
        <v>3</v>
      </c>
      <c r="AJ423" s="48">
        <f t="shared" ca="1" si="303"/>
        <v>2</v>
      </c>
      <c r="AK423" s="48">
        <f t="shared" ca="1" si="303"/>
        <v>3</v>
      </c>
      <c r="AL423" s="48">
        <f t="shared" ca="1" si="303"/>
        <v>3</v>
      </c>
      <c r="AM423" s="48">
        <f t="shared" ca="1" si="303"/>
        <v>2</v>
      </c>
      <c r="AN423" s="48">
        <f t="shared" ca="1" si="303"/>
        <v>2</v>
      </c>
      <c r="AO423" s="48">
        <f t="shared" ca="1" si="303"/>
        <v>3</v>
      </c>
      <c r="AP423" s="48">
        <f t="shared" ca="1" si="303"/>
        <v>3</v>
      </c>
      <c r="AQ423" s="48">
        <f t="shared" ca="1" si="303"/>
        <v>2</v>
      </c>
      <c r="AR423" s="48">
        <f t="shared" ca="1" si="303"/>
        <v>2</v>
      </c>
      <c r="AS423" s="48">
        <f t="shared" ca="1" si="303"/>
        <v>3</v>
      </c>
      <c r="AT423" s="48">
        <f t="shared" ca="1" si="304"/>
        <v>3</v>
      </c>
      <c r="AU423" s="48">
        <f t="shared" ca="1" si="304"/>
        <v>2</v>
      </c>
      <c r="AV423" s="48">
        <f t="shared" ca="1" si="304"/>
        <v>2</v>
      </c>
      <c r="AW423" s="48">
        <f t="shared" ca="1" si="304"/>
        <v>3</v>
      </c>
      <c r="AX423" s="48">
        <f t="shared" ca="1" si="304"/>
        <v>2</v>
      </c>
      <c r="AY423" s="48">
        <f t="shared" ca="1" si="304"/>
        <v>2</v>
      </c>
      <c r="AZ423" s="48">
        <f t="shared" ca="1" si="304"/>
        <v>2</v>
      </c>
      <c r="BA423" s="48">
        <f t="shared" ca="1" si="304"/>
        <v>2</v>
      </c>
      <c r="BB423" s="48">
        <f t="shared" ca="1" si="304"/>
        <v>2</v>
      </c>
      <c r="BC423" s="48">
        <f t="shared" ca="1" si="304"/>
        <v>3</v>
      </c>
      <c r="BD423" s="48">
        <f t="shared" ca="1" si="305"/>
        <v>3</v>
      </c>
      <c r="BE423" s="48">
        <f t="shared" ca="1" si="305"/>
        <v>3</v>
      </c>
      <c r="BF423" s="48">
        <f t="shared" ca="1" si="305"/>
        <v>3</v>
      </c>
      <c r="BG423" s="48">
        <f t="shared" ca="1" si="305"/>
        <v>3</v>
      </c>
      <c r="BH423" s="48">
        <f t="shared" ca="1" si="305"/>
        <v>2</v>
      </c>
      <c r="BI423" s="48">
        <f t="shared" ca="1" si="305"/>
        <v>2</v>
      </c>
      <c r="BJ423" s="48">
        <f t="shared" ca="1" si="305"/>
        <v>3</v>
      </c>
      <c r="BK423" s="48">
        <f t="shared" ca="1" si="305"/>
        <v>3</v>
      </c>
      <c r="BL423" s="48">
        <f t="shared" ca="1" si="305"/>
        <v>3</v>
      </c>
      <c r="BM423" s="48">
        <f t="shared" ca="1" si="305"/>
        <v>2</v>
      </c>
      <c r="BN423" s="48">
        <f t="shared" ca="1" si="305"/>
        <v>2</v>
      </c>
      <c r="BO423" s="48">
        <f t="shared" ca="1" si="305"/>
        <v>2</v>
      </c>
    </row>
    <row r="424" spans="1:67" x14ac:dyDescent="0.25">
      <c r="A424" s="48">
        <v>423</v>
      </c>
      <c r="B424" s="48">
        <f t="shared" ca="1" si="273"/>
        <v>14</v>
      </c>
      <c r="C424" s="48">
        <f ca="1">SUM($P424:S424)</f>
        <v>8</v>
      </c>
      <c r="D424" s="48">
        <f t="shared" ca="1" si="274"/>
        <v>19</v>
      </c>
      <c r="E424" s="48">
        <f t="shared" ca="1" si="275"/>
        <v>27</v>
      </c>
      <c r="F424" s="48">
        <f t="shared" ca="1" si="276"/>
        <v>38</v>
      </c>
      <c r="G424" s="48">
        <f t="shared" ca="1" si="277"/>
        <v>48</v>
      </c>
      <c r="H424" s="48">
        <f t="shared" ca="1" si="278"/>
        <v>57</v>
      </c>
      <c r="I424" s="48">
        <f t="shared" ca="1" si="279"/>
        <v>66</v>
      </c>
      <c r="J424" s="48">
        <f t="shared" ca="1" si="280"/>
        <v>75</v>
      </c>
      <c r="K424" s="48">
        <f t="shared" ca="1" si="281"/>
        <v>85</v>
      </c>
      <c r="L424" s="48">
        <f t="shared" ca="1" si="282"/>
        <v>94</v>
      </c>
      <c r="M424" s="48">
        <f t="shared" ca="1" si="283"/>
        <v>105</v>
      </c>
      <c r="N424" s="48">
        <f t="shared" ca="1" si="284"/>
        <v>114</v>
      </c>
      <c r="O424" s="48">
        <f t="shared" ca="1" si="285"/>
        <v>123</v>
      </c>
      <c r="P424" s="48">
        <f t="shared" ca="1" si="301"/>
        <v>2</v>
      </c>
      <c r="Q424" s="48">
        <f t="shared" ca="1" si="301"/>
        <v>2</v>
      </c>
      <c r="R424" s="48">
        <f t="shared" ca="1" si="301"/>
        <v>2</v>
      </c>
      <c r="S424" s="48">
        <f t="shared" ca="1" si="301"/>
        <v>2</v>
      </c>
      <c r="T424" s="48">
        <f t="shared" ca="1" si="301"/>
        <v>3</v>
      </c>
      <c r="U424" s="48">
        <f t="shared" ca="1" si="301"/>
        <v>3</v>
      </c>
      <c r="V424" s="48">
        <f t="shared" ca="1" si="301"/>
        <v>3</v>
      </c>
      <c r="W424" s="48">
        <f t="shared" ca="1" si="301"/>
        <v>2</v>
      </c>
      <c r="X424" s="48">
        <f t="shared" ca="1" si="301"/>
        <v>2</v>
      </c>
      <c r="Y424" s="48">
        <f t="shared" ca="1" si="301"/>
        <v>2</v>
      </c>
      <c r="Z424" s="48">
        <f t="shared" ca="1" si="302"/>
        <v>2</v>
      </c>
      <c r="AA424" s="48">
        <f t="shared" ca="1" si="302"/>
        <v>2</v>
      </c>
      <c r="AB424" s="48">
        <f t="shared" ca="1" si="302"/>
        <v>2</v>
      </c>
      <c r="AC424" s="48">
        <f t="shared" ca="1" si="302"/>
        <v>3</v>
      </c>
      <c r="AD424" s="48">
        <f t="shared" ca="1" si="302"/>
        <v>3</v>
      </c>
      <c r="AE424" s="48">
        <f t="shared" ca="1" si="302"/>
        <v>3</v>
      </c>
      <c r="AF424" s="48">
        <f t="shared" ca="1" si="302"/>
        <v>3</v>
      </c>
      <c r="AG424" s="48">
        <f t="shared" ca="1" si="302"/>
        <v>3</v>
      </c>
      <c r="AH424" s="48">
        <f t="shared" ca="1" si="302"/>
        <v>2</v>
      </c>
      <c r="AI424" s="48">
        <f t="shared" ca="1" si="302"/>
        <v>2</v>
      </c>
      <c r="AJ424" s="48">
        <f t="shared" ca="1" si="303"/>
        <v>2</v>
      </c>
      <c r="AK424" s="48">
        <f t="shared" ca="1" si="303"/>
        <v>2</v>
      </c>
      <c r="AL424" s="48">
        <f t="shared" ca="1" si="303"/>
        <v>2</v>
      </c>
      <c r="AM424" s="48">
        <f t="shared" ca="1" si="303"/>
        <v>3</v>
      </c>
      <c r="AN424" s="48">
        <f t="shared" ca="1" si="303"/>
        <v>3</v>
      </c>
      <c r="AO424" s="48">
        <f t="shared" ca="1" si="303"/>
        <v>2</v>
      </c>
      <c r="AP424" s="48">
        <f t="shared" ca="1" si="303"/>
        <v>2</v>
      </c>
      <c r="AQ424" s="48">
        <f t="shared" ca="1" si="303"/>
        <v>2</v>
      </c>
      <c r="AR424" s="48">
        <f t="shared" ca="1" si="303"/>
        <v>2</v>
      </c>
      <c r="AS424" s="48">
        <f t="shared" ca="1" si="303"/>
        <v>2</v>
      </c>
      <c r="AT424" s="48">
        <f t="shared" ca="1" si="304"/>
        <v>3</v>
      </c>
      <c r="AU424" s="48">
        <f t="shared" ca="1" si="304"/>
        <v>2</v>
      </c>
      <c r="AV424" s="48">
        <f t="shared" ca="1" si="304"/>
        <v>3</v>
      </c>
      <c r="AW424" s="48">
        <f t="shared" ca="1" si="304"/>
        <v>2</v>
      </c>
      <c r="AX424" s="48">
        <f t="shared" ca="1" si="304"/>
        <v>2</v>
      </c>
      <c r="AY424" s="48">
        <f t="shared" ca="1" si="304"/>
        <v>3</v>
      </c>
      <c r="AZ424" s="48">
        <f t="shared" ca="1" si="304"/>
        <v>2</v>
      </c>
      <c r="BA424" s="48">
        <f t="shared" ca="1" si="304"/>
        <v>3</v>
      </c>
      <c r="BB424" s="48">
        <f t="shared" ca="1" si="304"/>
        <v>2</v>
      </c>
      <c r="BC424" s="48">
        <f t="shared" ca="1" si="304"/>
        <v>2</v>
      </c>
      <c r="BD424" s="48">
        <f t="shared" ca="1" si="305"/>
        <v>3</v>
      </c>
      <c r="BE424" s="48">
        <f t="shared" ca="1" si="305"/>
        <v>3</v>
      </c>
      <c r="BF424" s="48">
        <f t="shared" ca="1" si="305"/>
        <v>3</v>
      </c>
      <c r="BG424" s="48">
        <f t="shared" ca="1" si="305"/>
        <v>2</v>
      </c>
      <c r="BH424" s="48">
        <f t="shared" ca="1" si="305"/>
        <v>2</v>
      </c>
      <c r="BI424" s="48">
        <f t="shared" ca="1" si="305"/>
        <v>2</v>
      </c>
      <c r="BJ424" s="48">
        <f t="shared" ca="1" si="305"/>
        <v>2</v>
      </c>
      <c r="BK424" s="48">
        <f t="shared" ca="1" si="305"/>
        <v>3</v>
      </c>
      <c r="BL424" s="48">
        <f t="shared" ca="1" si="305"/>
        <v>2</v>
      </c>
      <c r="BM424" s="48">
        <f t="shared" ca="1" si="305"/>
        <v>3</v>
      </c>
      <c r="BN424" s="48">
        <f t="shared" ca="1" si="305"/>
        <v>2</v>
      </c>
      <c r="BO424" s="48">
        <f t="shared" ca="1" si="305"/>
        <v>2</v>
      </c>
    </row>
    <row r="425" spans="1:67" x14ac:dyDescent="0.25">
      <c r="A425" s="48">
        <v>424</v>
      </c>
      <c r="B425" s="48">
        <f t="shared" ca="1" si="273"/>
        <v>15</v>
      </c>
      <c r="C425" s="48">
        <f ca="1">SUM($P425:S425)</f>
        <v>10</v>
      </c>
      <c r="D425" s="48">
        <f t="shared" ca="1" si="274"/>
        <v>19</v>
      </c>
      <c r="E425" s="48">
        <f t="shared" ca="1" si="275"/>
        <v>29</v>
      </c>
      <c r="F425" s="48">
        <f t="shared" ca="1" si="276"/>
        <v>38</v>
      </c>
      <c r="G425" s="48">
        <f t="shared" ca="1" si="277"/>
        <v>50</v>
      </c>
      <c r="H425" s="48">
        <f t="shared" ca="1" si="278"/>
        <v>62</v>
      </c>
      <c r="I425" s="48">
        <f t="shared" ca="1" si="279"/>
        <v>70</v>
      </c>
      <c r="J425" s="48">
        <f t="shared" ca="1" si="280"/>
        <v>81</v>
      </c>
      <c r="K425" s="48">
        <f t="shared" ca="1" si="281"/>
        <v>90</v>
      </c>
      <c r="L425" s="48">
        <f t="shared" ca="1" si="282"/>
        <v>100</v>
      </c>
      <c r="M425" s="48">
        <f t="shared" ca="1" si="283"/>
        <v>109</v>
      </c>
      <c r="N425" s="48">
        <f t="shared" ca="1" si="284"/>
        <v>120</v>
      </c>
      <c r="O425" s="48">
        <f t="shared" ca="1" si="285"/>
        <v>130</v>
      </c>
      <c r="P425" s="48">
        <f t="shared" ca="1" si="301"/>
        <v>3</v>
      </c>
      <c r="Q425" s="48">
        <f t="shared" ca="1" si="301"/>
        <v>2</v>
      </c>
      <c r="R425" s="48">
        <f t="shared" ca="1" si="301"/>
        <v>3</v>
      </c>
      <c r="S425" s="48">
        <f t="shared" ca="1" si="301"/>
        <v>2</v>
      </c>
      <c r="T425" s="48">
        <f t="shared" ca="1" si="301"/>
        <v>2</v>
      </c>
      <c r="U425" s="48">
        <f t="shared" ca="1" si="301"/>
        <v>3</v>
      </c>
      <c r="V425" s="48">
        <f t="shared" ca="1" si="301"/>
        <v>2</v>
      </c>
      <c r="W425" s="48">
        <f t="shared" ca="1" si="301"/>
        <v>2</v>
      </c>
      <c r="X425" s="48">
        <f t="shared" ca="1" si="301"/>
        <v>2</v>
      </c>
      <c r="Y425" s="48">
        <f t="shared" ca="1" si="301"/>
        <v>3</v>
      </c>
      <c r="Z425" s="48">
        <f t="shared" ca="1" si="302"/>
        <v>3</v>
      </c>
      <c r="AA425" s="48">
        <f t="shared" ca="1" si="302"/>
        <v>2</v>
      </c>
      <c r="AB425" s="48">
        <f t="shared" ca="1" si="302"/>
        <v>2</v>
      </c>
      <c r="AC425" s="48">
        <f t="shared" ca="1" si="302"/>
        <v>3</v>
      </c>
      <c r="AD425" s="48">
        <f t="shared" ca="1" si="302"/>
        <v>2</v>
      </c>
      <c r="AE425" s="48">
        <f t="shared" ca="1" si="302"/>
        <v>2</v>
      </c>
      <c r="AF425" s="48">
        <f t="shared" ca="1" si="302"/>
        <v>3</v>
      </c>
      <c r="AG425" s="48">
        <f t="shared" ca="1" si="302"/>
        <v>3</v>
      </c>
      <c r="AH425" s="48">
        <f t="shared" ca="1" si="302"/>
        <v>3</v>
      </c>
      <c r="AI425" s="48">
        <f t="shared" ca="1" si="302"/>
        <v>3</v>
      </c>
      <c r="AJ425" s="48">
        <f t="shared" ca="1" si="303"/>
        <v>3</v>
      </c>
      <c r="AK425" s="48">
        <f t="shared" ca="1" si="303"/>
        <v>3</v>
      </c>
      <c r="AL425" s="48">
        <f t="shared" ca="1" si="303"/>
        <v>3</v>
      </c>
      <c r="AM425" s="48">
        <f t="shared" ca="1" si="303"/>
        <v>3</v>
      </c>
      <c r="AN425" s="48">
        <f t="shared" ca="1" si="303"/>
        <v>2</v>
      </c>
      <c r="AO425" s="48">
        <f t="shared" ca="1" si="303"/>
        <v>2</v>
      </c>
      <c r="AP425" s="48">
        <f t="shared" ca="1" si="303"/>
        <v>2</v>
      </c>
      <c r="AQ425" s="48">
        <f t="shared" ca="1" si="303"/>
        <v>2</v>
      </c>
      <c r="AR425" s="48">
        <f t="shared" ca="1" si="303"/>
        <v>3</v>
      </c>
      <c r="AS425" s="48">
        <f t="shared" ca="1" si="303"/>
        <v>2</v>
      </c>
      <c r="AT425" s="48">
        <f t="shared" ca="1" si="304"/>
        <v>3</v>
      </c>
      <c r="AU425" s="48">
        <f t="shared" ca="1" si="304"/>
        <v>3</v>
      </c>
      <c r="AV425" s="48">
        <f t="shared" ca="1" si="304"/>
        <v>2</v>
      </c>
      <c r="AW425" s="48">
        <f t="shared" ca="1" si="304"/>
        <v>2</v>
      </c>
      <c r="AX425" s="48">
        <f t="shared" ca="1" si="304"/>
        <v>3</v>
      </c>
      <c r="AY425" s="48">
        <f t="shared" ca="1" si="304"/>
        <v>2</v>
      </c>
      <c r="AZ425" s="48">
        <f t="shared" ca="1" si="304"/>
        <v>2</v>
      </c>
      <c r="BA425" s="48">
        <f t="shared" ca="1" si="304"/>
        <v>2</v>
      </c>
      <c r="BB425" s="48">
        <f t="shared" ca="1" si="304"/>
        <v>3</v>
      </c>
      <c r="BC425" s="48">
        <f t="shared" ca="1" si="304"/>
        <v>3</v>
      </c>
      <c r="BD425" s="48">
        <f t="shared" ca="1" si="305"/>
        <v>2</v>
      </c>
      <c r="BE425" s="48">
        <f t="shared" ca="1" si="305"/>
        <v>3</v>
      </c>
      <c r="BF425" s="48">
        <f t="shared" ca="1" si="305"/>
        <v>2</v>
      </c>
      <c r="BG425" s="48">
        <f t="shared" ca="1" si="305"/>
        <v>2</v>
      </c>
      <c r="BH425" s="48">
        <f t="shared" ca="1" si="305"/>
        <v>2</v>
      </c>
      <c r="BI425" s="48">
        <f t="shared" ca="1" si="305"/>
        <v>3</v>
      </c>
      <c r="BJ425" s="48">
        <f t="shared" ca="1" si="305"/>
        <v>3</v>
      </c>
      <c r="BK425" s="48">
        <f t="shared" ca="1" si="305"/>
        <v>3</v>
      </c>
      <c r="BL425" s="48">
        <f t="shared" ca="1" si="305"/>
        <v>2</v>
      </c>
      <c r="BM425" s="48">
        <f t="shared" ca="1" si="305"/>
        <v>2</v>
      </c>
      <c r="BN425" s="48">
        <f t="shared" ca="1" si="305"/>
        <v>3</v>
      </c>
      <c r="BO425" s="48">
        <f t="shared" ca="1" si="305"/>
        <v>3</v>
      </c>
    </row>
    <row r="426" spans="1:67" x14ac:dyDescent="0.25">
      <c r="A426" s="48">
        <v>425</v>
      </c>
      <c r="B426" s="48">
        <f t="shared" ca="1" si="273"/>
        <v>16</v>
      </c>
      <c r="C426" s="48">
        <f ca="1">SUM($P426:S426)</f>
        <v>10</v>
      </c>
      <c r="D426" s="48">
        <f t="shared" ca="1" si="274"/>
        <v>20</v>
      </c>
      <c r="E426" s="48">
        <f t="shared" ca="1" si="275"/>
        <v>28</v>
      </c>
      <c r="F426" s="48">
        <f t="shared" ca="1" si="276"/>
        <v>38</v>
      </c>
      <c r="G426" s="48">
        <f t="shared" ca="1" si="277"/>
        <v>49</v>
      </c>
      <c r="H426" s="48">
        <f t="shared" ca="1" si="278"/>
        <v>59</v>
      </c>
      <c r="I426" s="48">
        <f t="shared" ca="1" si="279"/>
        <v>70</v>
      </c>
      <c r="J426" s="48">
        <f t="shared" ca="1" si="280"/>
        <v>82</v>
      </c>
      <c r="K426" s="48">
        <f t="shared" ca="1" si="281"/>
        <v>93</v>
      </c>
      <c r="L426" s="48">
        <f t="shared" ca="1" si="282"/>
        <v>103</v>
      </c>
      <c r="M426" s="48">
        <f t="shared" ca="1" si="283"/>
        <v>113</v>
      </c>
      <c r="N426" s="48">
        <f t="shared" ca="1" si="284"/>
        <v>124</v>
      </c>
      <c r="O426" s="48">
        <f t="shared" ca="1" si="285"/>
        <v>136</v>
      </c>
      <c r="P426" s="48">
        <f t="shared" ca="1" si="301"/>
        <v>2</v>
      </c>
      <c r="Q426" s="48">
        <f t="shared" ca="1" si="301"/>
        <v>3</v>
      </c>
      <c r="R426" s="48">
        <f t="shared" ca="1" si="301"/>
        <v>3</v>
      </c>
      <c r="S426" s="48">
        <f t="shared" ca="1" si="301"/>
        <v>2</v>
      </c>
      <c r="T426" s="48">
        <f t="shared" ca="1" si="301"/>
        <v>3</v>
      </c>
      <c r="U426" s="48">
        <f t="shared" ca="1" si="301"/>
        <v>3</v>
      </c>
      <c r="V426" s="48">
        <f t="shared" ca="1" si="301"/>
        <v>2</v>
      </c>
      <c r="W426" s="48">
        <f t="shared" ca="1" si="301"/>
        <v>2</v>
      </c>
      <c r="X426" s="48">
        <f t="shared" ca="1" si="301"/>
        <v>2</v>
      </c>
      <c r="Y426" s="48">
        <f t="shared" ca="1" si="301"/>
        <v>2</v>
      </c>
      <c r="Z426" s="48">
        <f t="shared" ca="1" si="302"/>
        <v>2</v>
      </c>
      <c r="AA426" s="48">
        <f t="shared" ca="1" si="302"/>
        <v>2</v>
      </c>
      <c r="AB426" s="48">
        <f t="shared" ca="1" si="302"/>
        <v>2</v>
      </c>
      <c r="AC426" s="48">
        <f t="shared" ca="1" si="302"/>
        <v>3</v>
      </c>
      <c r="AD426" s="48">
        <f t="shared" ca="1" si="302"/>
        <v>2</v>
      </c>
      <c r="AE426" s="48">
        <f t="shared" ca="1" si="302"/>
        <v>3</v>
      </c>
      <c r="AF426" s="48">
        <f t="shared" ca="1" si="302"/>
        <v>3</v>
      </c>
      <c r="AG426" s="48">
        <f t="shared" ca="1" si="302"/>
        <v>3</v>
      </c>
      <c r="AH426" s="48">
        <f t="shared" ca="1" si="302"/>
        <v>3</v>
      </c>
      <c r="AI426" s="48">
        <f t="shared" ca="1" si="302"/>
        <v>2</v>
      </c>
      <c r="AJ426" s="48">
        <f t="shared" ca="1" si="303"/>
        <v>2</v>
      </c>
      <c r="AK426" s="48">
        <f t="shared" ca="1" si="303"/>
        <v>3</v>
      </c>
      <c r="AL426" s="48">
        <f t="shared" ca="1" si="303"/>
        <v>3</v>
      </c>
      <c r="AM426" s="48">
        <f t="shared" ca="1" si="303"/>
        <v>2</v>
      </c>
      <c r="AN426" s="48">
        <f t="shared" ca="1" si="303"/>
        <v>3</v>
      </c>
      <c r="AO426" s="48">
        <f t="shared" ca="1" si="303"/>
        <v>3</v>
      </c>
      <c r="AP426" s="48">
        <f t="shared" ca="1" si="303"/>
        <v>2</v>
      </c>
      <c r="AQ426" s="48">
        <f t="shared" ca="1" si="303"/>
        <v>3</v>
      </c>
      <c r="AR426" s="48">
        <f t="shared" ca="1" si="303"/>
        <v>3</v>
      </c>
      <c r="AS426" s="48">
        <f t="shared" ca="1" si="303"/>
        <v>3</v>
      </c>
      <c r="AT426" s="48">
        <f t="shared" ca="1" si="304"/>
        <v>3</v>
      </c>
      <c r="AU426" s="48">
        <f t="shared" ca="1" si="304"/>
        <v>3</v>
      </c>
      <c r="AV426" s="48">
        <f t="shared" ca="1" si="304"/>
        <v>3</v>
      </c>
      <c r="AW426" s="48">
        <f t="shared" ca="1" si="304"/>
        <v>3</v>
      </c>
      <c r="AX426" s="48">
        <f t="shared" ca="1" si="304"/>
        <v>3</v>
      </c>
      <c r="AY426" s="48">
        <f t="shared" ca="1" si="304"/>
        <v>2</v>
      </c>
      <c r="AZ426" s="48">
        <f t="shared" ca="1" si="304"/>
        <v>2</v>
      </c>
      <c r="BA426" s="48">
        <f t="shared" ca="1" si="304"/>
        <v>3</v>
      </c>
      <c r="BB426" s="48">
        <f t="shared" ca="1" si="304"/>
        <v>2</v>
      </c>
      <c r="BC426" s="48">
        <f t="shared" ca="1" si="304"/>
        <v>3</v>
      </c>
      <c r="BD426" s="48">
        <f t="shared" ca="1" si="305"/>
        <v>2</v>
      </c>
      <c r="BE426" s="48">
        <f t="shared" ca="1" si="305"/>
        <v>3</v>
      </c>
      <c r="BF426" s="48">
        <f t="shared" ca="1" si="305"/>
        <v>3</v>
      </c>
      <c r="BG426" s="48">
        <f t="shared" ca="1" si="305"/>
        <v>2</v>
      </c>
      <c r="BH426" s="48">
        <f t="shared" ca="1" si="305"/>
        <v>3</v>
      </c>
      <c r="BI426" s="48">
        <f t="shared" ca="1" si="305"/>
        <v>2</v>
      </c>
      <c r="BJ426" s="48">
        <f t="shared" ca="1" si="305"/>
        <v>3</v>
      </c>
      <c r="BK426" s="48">
        <f t="shared" ca="1" si="305"/>
        <v>3</v>
      </c>
      <c r="BL426" s="48">
        <f t="shared" ca="1" si="305"/>
        <v>3</v>
      </c>
      <c r="BM426" s="48">
        <f t="shared" ca="1" si="305"/>
        <v>3</v>
      </c>
      <c r="BN426" s="48">
        <f t="shared" ca="1" si="305"/>
        <v>3</v>
      </c>
      <c r="BO426" s="48">
        <f t="shared" ca="1" si="305"/>
        <v>3</v>
      </c>
    </row>
    <row r="427" spans="1:67" x14ac:dyDescent="0.25">
      <c r="A427" s="48">
        <v>426</v>
      </c>
      <c r="B427" s="48">
        <f t="shared" ca="1" si="273"/>
        <v>14</v>
      </c>
      <c r="C427" s="48">
        <f ca="1">SUM($P427:S427)</f>
        <v>8</v>
      </c>
      <c r="D427" s="48">
        <f t="shared" ca="1" si="274"/>
        <v>18</v>
      </c>
      <c r="E427" s="48">
        <f t="shared" ca="1" si="275"/>
        <v>27</v>
      </c>
      <c r="F427" s="48">
        <f t="shared" ca="1" si="276"/>
        <v>36</v>
      </c>
      <c r="G427" s="48">
        <f t="shared" ca="1" si="277"/>
        <v>46</v>
      </c>
      <c r="H427" s="48">
        <f t="shared" ca="1" si="278"/>
        <v>56</v>
      </c>
      <c r="I427" s="48">
        <f t="shared" ca="1" si="279"/>
        <v>67</v>
      </c>
      <c r="J427" s="48">
        <f t="shared" ca="1" si="280"/>
        <v>77</v>
      </c>
      <c r="K427" s="48">
        <f t="shared" ca="1" si="281"/>
        <v>86</v>
      </c>
      <c r="L427" s="48">
        <f t="shared" ca="1" si="282"/>
        <v>95</v>
      </c>
      <c r="M427" s="48">
        <f t="shared" ca="1" si="283"/>
        <v>105</v>
      </c>
      <c r="N427" s="48">
        <f t="shared" ca="1" si="284"/>
        <v>117</v>
      </c>
      <c r="O427" s="48">
        <f t="shared" ca="1" si="285"/>
        <v>126</v>
      </c>
      <c r="P427" s="48">
        <f t="shared" ca="1" si="301"/>
        <v>2</v>
      </c>
      <c r="Q427" s="48">
        <f t="shared" ca="1" si="301"/>
        <v>2</v>
      </c>
      <c r="R427" s="48">
        <f t="shared" ca="1" si="301"/>
        <v>2</v>
      </c>
      <c r="S427" s="48">
        <f t="shared" ca="1" si="301"/>
        <v>2</v>
      </c>
      <c r="T427" s="48">
        <f t="shared" ca="1" si="301"/>
        <v>3</v>
      </c>
      <c r="U427" s="48">
        <f t="shared" ca="1" si="301"/>
        <v>3</v>
      </c>
      <c r="V427" s="48">
        <f t="shared" ca="1" si="301"/>
        <v>2</v>
      </c>
      <c r="W427" s="48">
        <f t="shared" ca="1" si="301"/>
        <v>2</v>
      </c>
      <c r="X427" s="48">
        <f t="shared" ca="1" si="301"/>
        <v>2</v>
      </c>
      <c r="Y427" s="48">
        <f t="shared" ca="1" si="301"/>
        <v>2</v>
      </c>
      <c r="Z427" s="48">
        <f t="shared" ca="1" si="302"/>
        <v>2</v>
      </c>
      <c r="AA427" s="48">
        <f t="shared" ca="1" si="302"/>
        <v>3</v>
      </c>
      <c r="AB427" s="48">
        <f t="shared" ca="1" si="302"/>
        <v>3</v>
      </c>
      <c r="AC427" s="48">
        <f t="shared" ca="1" si="302"/>
        <v>2</v>
      </c>
      <c r="AD427" s="48">
        <f t="shared" ca="1" si="302"/>
        <v>2</v>
      </c>
      <c r="AE427" s="48">
        <f t="shared" ca="1" si="302"/>
        <v>2</v>
      </c>
      <c r="AF427" s="48">
        <f t="shared" ca="1" si="302"/>
        <v>2</v>
      </c>
      <c r="AG427" s="48">
        <f t="shared" ca="1" si="302"/>
        <v>2</v>
      </c>
      <c r="AH427" s="48">
        <f t="shared" ca="1" si="302"/>
        <v>3</v>
      </c>
      <c r="AI427" s="48">
        <f t="shared" ca="1" si="302"/>
        <v>3</v>
      </c>
      <c r="AJ427" s="48">
        <f t="shared" ca="1" si="303"/>
        <v>2</v>
      </c>
      <c r="AK427" s="48">
        <f t="shared" ca="1" si="303"/>
        <v>2</v>
      </c>
      <c r="AL427" s="48">
        <f t="shared" ca="1" si="303"/>
        <v>3</v>
      </c>
      <c r="AM427" s="48">
        <f t="shared" ca="1" si="303"/>
        <v>3</v>
      </c>
      <c r="AN427" s="48">
        <f t="shared" ca="1" si="303"/>
        <v>3</v>
      </c>
      <c r="AO427" s="48">
        <f t="shared" ca="1" si="303"/>
        <v>3</v>
      </c>
      <c r="AP427" s="48">
        <f t="shared" ca="1" si="303"/>
        <v>2</v>
      </c>
      <c r="AQ427" s="48">
        <f t="shared" ca="1" si="303"/>
        <v>3</v>
      </c>
      <c r="AR427" s="48">
        <f t="shared" ca="1" si="303"/>
        <v>2</v>
      </c>
      <c r="AS427" s="48">
        <f t="shared" ca="1" si="303"/>
        <v>3</v>
      </c>
      <c r="AT427" s="48">
        <f t="shared" ca="1" si="304"/>
        <v>3</v>
      </c>
      <c r="AU427" s="48">
        <f t="shared" ca="1" si="304"/>
        <v>2</v>
      </c>
      <c r="AV427" s="48">
        <f t="shared" ca="1" si="304"/>
        <v>2</v>
      </c>
      <c r="AW427" s="48">
        <f t="shared" ca="1" si="304"/>
        <v>2</v>
      </c>
      <c r="AX427" s="48">
        <f t="shared" ca="1" si="304"/>
        <v>2</v>
      </c>
      <c r="AY427" s="48">
        <f t="shared" ca="1" si="304"/>
        <v>3</v>
      </c>
      <c r="AZ427" s="48">
        <f t="shared" ca="1" si="304"/>
        <v>2</v>
      </c>
      <c r="BA427" s="48">
        <f t="shared" ca="1" si="304"/>
        <v>3</v>
      </c>
      <c r="BB427" s="48">
        <f t="shared" ca="1" si="304"/>
        <v>2</v>
      </c>
      <c r="BC427" s="48">
        <f t="shared" ca="1" si="304"/>
        <v>2</v>
      </c>
      <c r="BD427" s="48">
        <f t="shared" ca="1" si="305"/>
        <v>2</v>
      </c>
      <c r="BE427" s="48">
        <f t="shared" ca="1" si="305"/>
        <v>2</v>
      </c>
      <c r="BF427" s="48">
        <f t="shared" ca="1" si="305"/>
        <v>3</v>
      </c>
      <c r="BG427" s="48">
        <f t="shared" ca="1" si="305"/>
        <v>3</v>
      </c>
      <c r="BH427" s="48">
        <f t="shared" ca="1" si="305"/>
        <v>3</v>
      </c>
      <c r="BI427" s="48">
        <f t="shared" ca="1" si="305"/>
        <v>3</v>
      </c>
      <c r="BJ427" s="48">
        <f t="shared" ca="1" si="305"/>
        <v>3</v>
      </c>
      <c r="BK427" s="48">
        <f t="shared" ca="1" si="305"/>
        <v>3</v>
      </c>
      <c r="BL427" s="48">
        <f t="shared" ca="1" si="305"/>
        <v>2</v>
      </c>
      <c r="BM427" s="48">
        <f t="shared" ca="1" si="305"/>
        <v>3</v>
      </c>
      <c r="BN427" s="48">
        <f t="shared" ca="1" si="305"/>
        <v>2</v>
      </c>
      <c r="BO427" s="48">
        <f t="shared" ca="1" si="305"/>
        <v>2</v>
      </c>
    </row>
    <row r="428" spans="1:67" x14ac:dyDescent="0.25">
      <c r="A428" s="48">
        <v>427</v>
      </c>
      <c r="B428" s="48">
        <f t="shared" ca="1" si="273"/>
        <v>13</v>
      </c>
      <c r="C428" s="48">
        <f ca="1">SUM($P428:S428)</f>
        <v>9</v>
      </c>
      <c r="D428" s="48">
        <f t="shared" ca="1" si="274"/>
        <v>19</v>
      </c>
      <c r="E428" s="48">
        <f t="shared" ca="1" si="275"/>
        <v>29</v>
      </c>
      <c r="F428" s="48">
        <f t="shared" ca="1" si="276"/>
        <v>39</v>
      </c>
      <c r="G428" s="48">
        <f t="shared" ca="1" si="277"/>
        <v>49</v>
      </c>
      <c r="H428" s="48">
        <f t="shared" ca="1" si="278"/>
        <v>59</v>
      </c>
      <c r="I428" s="48">
        <f t="shared" ca="1" si="279"/>
        <v>67</v>
      </c>
      <c r="J428" s="48">
        <f t="shared" ca="1" si="280"/>
        <v>78</v>
      </c>
      <c r="K428" s="48">
        <f t="shared" ca="1" si="281"/>
        <v>87</v>
      </c>
      <c r="L428" s="48">
        <f t="shared" ca="1" si="282"/>
        <v>96</v>
      </c>
      <c r="M428" s="48">
        <f t="shared" ca="1" si="283"/>
        <v>106</v>
      </c>
      <c r="N428" s="48">
        <f t="shared" ca="1" si="284"/>
        <v>117</v>
      </c>
      <c r="O428" s="48">
        <f t="shared" ca="1" si="285"/>
        <v>126</v>
      </c>
      <c r="P428" s="48">
        <f t="shared" ca="1" si="301"/>
        <v>3</v>
      </c>
      <c r="Q428" s="48">
        <f t="shared" ca="1" si="301"/>
        <v>2</v>
      </c>
      <c r="R428" s="48">
        <f t="shared" ca="1" si="301"/>
        <v>2</v>
      </c>
      <c r="S428" s="48">
        <f t="shared" ca="1" si="301"/>
        <v>2</v>
      </c>
      <c r="T428" s="48">
        <f t="shared" ca="1" si="301"/>
        <v>2</v>
      </c>
      <c r="U428" s="48">
        <f t="shared" ca="1" si="301"/>
        <v>2</v>
      </c>
      <c r="V428" s="48">
        <f t="shared" ca="1" si="301"/>
        <v>3</v>
      </c>
      <c r="W428" s="48">
        <f t="shared" ca="1" si="301"/>
        <v>3</v>
      </c>
      <c r="X428" s="48">
        <f t="shared" ca="1" si="301"/>
        <v>3</v>
      </c>
      <c r="Y428" s="48">
        <f t="shared" ca="1" si="301"/>
        <v>2</v>
      </c>
      <c r="Z428" s="48">
        <f t="shared" ca="1" si="302"/>
        <v>3</v>
      </c>
      <c r="AA428" s="48">
        <f t="shared" ca="1" si="302"/>
        <v>2</v>
      </c>
      <c r="AB428" s="48">
        <f t="shared" ca="1" si="302"/>
        <v>2</v>
      </c>
      <c r="AC428" s="48">
        <f t="shared" ca="1" si="302"/>
        <v>2</v>
      </c>
      <c r="AD428" s="48">
        <f t="shared" ca="1" si="302"/>
        <v>3</v>
      </c>
      <c r="AE428" s="48">
        <f t="shared" ca="1" si="302"/>
        <v>3</v>
      </c>
      <c r="AF428" s="48">
        <f t="shared" ca="1" si="302"/>
        <v>3</v>
      </c>
      <c r="AG428" s="48">
        <f t="shared" ca="1" si="302"/>
        <v>3</v>
      </c>
      <c r="AH428" s="48">
        <f t="shared" ca="1" si="302"/>
        <v>2</v>
      </c>
      <c r="AI428" s="48">
        <f t="shared" ca="1" si="302"/>
        <v>2</v>
      </c>
      <c r="AJ428" s="48">
        <f t="shared" ca="1" si="303"/>
        <v>3</v>
      </c>
      <c r="AK428" s="48">
        <f t="shared" ca="1" si="303"/>
        <v>2</v>
      </c>
      <c r="AL428" s="48">
        <f t="shared" ca="1" si="303"/>
        <v>3</v>
      </c>
      <c r="AM428" s="48">
        <f t="shared" ca="1" si="303"/>
        <v>2</v>
      </c>
      <c r="AN428" s="48">
        <f t="shared" ca="1" si="303"/>
        <v>2</v>
      </c>
      <c r="AO428" s="48">
        <f t="shared" ca="1" si="303"/>
        <v>2</v>
      </c>
      <c r="AP428" s="48">
        <f t="shared" ca="1" si="303"/>
        <v>2</v>
      </c>
      <c r="AQ428" s="48">
        <f t="shared" ca="1" si="303"/>
        <v>2</v>
      </c>
      <c r="AR428" s="48">
        <f t="shared" ca="1" si="303"/>
        <v>2</v>
      </c>
      <c r="AS428" s="48">
        <f t="shared" ca="1" si="303"/>
        <v>3</v>
      </c>
      <c r="AT428" s="48">
        <f t="shared" ca="1" si="304"/>
        <v>3</v>
      </c>
      <c r="AU428" s="48">
        <f t="shared" ca="1" si="304"/>
        <v>3</v>
      </c>
      <c r="AV428" s="48">
        <f t="shared" ca="1" si="304"/>
        <v>3</v>
      </c>
      <c r="AW428" s="48">
        <f t="shared" ca="1" si="304"/>
        <v>2</v>
      </c>
      <c r="AX428" s="48">
        <f t="shared" ca="1" si="304"/>
        <v>2</v>
      </c>
      <c r="AY428" s="48">
        <f t="shared" ca="1" si="304"/>
        <v>2</v>
      </c>
      <c r="AZ428" s="48">
        <f t="shared" ca="1" si="304"/>
        <v>2</v>
      </c>
      <c r="BA428" s="48">
        <f t="shared" ca="1" si="304"/>
        <v>3</v>
      </c>
      <c r="BB428" s="48">
        <f t="shared" ca="1" si="304"/>
        <v>2</v>
      </c>
      <c r="BC428" s="48">
        <f t="shared" ca="1" si="304"/>
        <v>2</v>
      </c>
      <c r="BD428" s="48">
        <f t="shared" ca="1" si="305"/>
        <v>3</v>
      </c>
      <c r="BE428" s="48">
        <f t="shared" ca="1" si="305"/>
        <v>3</v>
      </c>
      <c r="BF428" s="48">
        <f t="shared" ca="1" si="305"/>
        <v>2</v>
      </c>
      <c r="BG428" s="48">
        <f t="shared" ca="1" si="305"/>
        <v>2</v>
      </c>
      <c r="BH428" s="48">
        <f t="shared" ca="1" si="305"/>
        <v>3</v>
      </c>
      <c r="BI428" s="48">
        <f t="shared" ca="1" si="305"/>
        <v>3</v>
      </c>
      <c r="BJ428" s="48">
        <f t="shared" ca="1" si="305"/>
        <v>2</v>
      </c>
      <c r="BK428" s="48">
        <f t="shared" ca="1" si="305"/>
        <v>3</v>
      </c>
      <c r="BL428" s="48">
        <f t="shared" ca="1" si="305"/>
        <v>3</v>
      </c>
      <c r="BM428" s="48">
        <f t="shared" ca="1" si="305"/>
        <v>2</v>
      </c>
      <c r="BN428" s="48">
        <f t="shared" ca="1" si="305"/>
        <v>2</v>
      </c>
      <c r="BO428" s="48">
        <f t="shared" ca="1" si="305"/>
        <v>2</v>
      </c>
    </row>
    <row r="429" spans="1:67" x14ac:dyDescent="0.25">
      <c r="A429" s="48">
        <v>428</v>
      </c>
      <c r="B429" s="48">
        <f t="shared" ca="1" si="273"/>
        <v>17</v>
      </c>
      <c r="C429" s="48">
        <f ca="1">SUM($P429:S429)</f>
        <v>12</v>
      </c>
      <c r="D429" s="48">
        <f t="shared" ca="1" si="274"/>
        <v>23</v>
      </c>
      <c r="E429" s="48">
        <f t="shared" ca="1" si="275"/>
        <v>34</v>
      </c>
      <c r="F429" s="48">
        <f t="shared" ca="1" si="276"/>
        <v>43</v>
      </c>
      <c r="G429" s="48">
        <f t="shared" ca="1" si="277"/>
        <v>54</v>
      </c>
      <c r="H429" s="48">
        <f t="shared" ca="1" si="278"/>
        <v>64</v>
      </c>
      <c r="I429" s="48">
        <f t="shared" ca="1" si="279"/>
        <v>76</v>
      </c>
      <c r="J429" s="48">
        <f t="shared" ca="1" si="280"/>
        <v>88</v>
      </c>
      <c r="K429" s="48">
        <f t="shared" ca="1" si="281"/>
        <v>99</v>
      </c>
      <c r="L429" s="48">
        <f t="shared" ca="1" si="282"/>
        <v>108</v>
      </c>
      <c r="M429" s="48">
        <f t="shared" ca="1" si="283"/>
        <v>116</v>
      </c>
      <c r="N429" s="48">
        <f t="shared" ca="1" si="284"/>
        <v>126</v>
      </c>
      <c r="O429" s="48">
        <f t="shared" ca="1" si="285"/>
        <v>137</v>
      </c>
      <c r="P429" s="48">
        <f t="shared" ca="1" si="301"/>
        <v>3</v>
      </c>
      <c r="Q429" s="48">
        <f t="shared" ca="1" si="301"/>
        <v>3</v>
      </c>
      <c r="R429" s="48">
        <f t="shared" ca="1" si="301"/>
        <v>3</v>
      </c>
      <c r="S429" s="48">
        <f t="shared" ca="1" si="301"/>
        <v>3</v>
      </c>
      <c r="T429" s="48">
        <f t="shared" ca="1" si="301"/>
        <v>3</v>
      </c>
      <c r="U429" s="48">
        <f t="shared" ca="1" si="301"/>
        <v>2</v>
      </c>
      <c r="V429" s="48">
        <f t="shared" ca="1" si="301"/>
        <v>3</v>
      </c>
      <c r="W429" s="48">
        <f t="shared" ca="1" si="301"/>
        <v>3</v>
      </c>
      <c r="X429" s="48">
        <f t="shared" ca="1" si="301"/>
        <v>3</v>
      </c>
      <c r="Y429" s="48">
        <f t="shared" ca="1" si="301"/>
        <v>3</v>
      </c>
      <c r="Z429" s="48">
        <f t="shared" ca="1" si="302"/>
        <v>3</v>
      </c>
      <c r="AA429" s="48">
        <f t="shared" ca="1" si="302"/>
        <v>2</v>
      </c>
      <c r="AB429" s="48">
        <f t="shared" ca="1" si="302"/>
        <v>2</v>
      </c>
      <c r="AC429" s="48">
        <f t="shared" ca="1" si="302"/>
        <v>3</v>
      </c>
      <c r="AD429" s="48">
        <f t="shared" ca="1" si="302"/>
        <v>2</v>
      </c>
      <c r="AE429" s="48">
        <f t="shared" ca="1" si="302"/>
        <v>2</v>
      </c>
      <c r="AF429" s="48">
        <f t="shared" ca="1" si="302"/>
        <v>3</v>
      </c>
      <c r="AG429" s="48">
        <f t="shared" ca="1" si="302"/>
        <v>3</v>
      </c>
      <c r="AH429" s="48">
        <f t="shared" ca="1" si="302"/>
        <v>2</v>
      </c>
      <c r="AI429" s="48">
        <f t="shared" ca="1" si="302"/>
        <v>3</v>
      </c>
      <c r="AJ429" s="48">
        <f t="shared" ca="1" si="303"/>
        <v>3</v>
      </c>
      <c r="AK429" s="48">
        <f t="shared" ca="1" si="303"/>
        <v>3</v>
      </c>
      <c r="AL429" s="48">
        <f t="shared" ca="1" si="303"/>
        <v>2</v>
      </c>
      <c r="AM429" s="48">
        <f t="shared" ca="1" si="303"/>
        <v>2</v>
      </c>
      <c r="AN429" s="48">
        <f t="shared" ca="1" si="303"/>
        <v>3</v>
      </c>
      <c r="AO429" s="48">
        <f t="shared" ca="1" si="303"/>
        <v>3</v>
      </c>
      <c r="AP429" s="48">
        <f t="shared" ca="1" si="303"/>
        <v>3</v>
      </c>
      <c r="AQ429" s="48">
        <f t="shared" ca="1" si="303"/>
        <v>3</v>
      </c>
      <c r="AR429" s="48">
        <f t="shared" ca="1" si="303"/>
        <v>3</v>
      </c>
      <c r="AS429" s="48">
        <f t="shared" ca="1" si="303"/>
        <v>3</v>
      </c>
      <c r="AT429" s="48">
        <f t="shared" ca="1" si="304"/>
        <v>3</v>
      </c>
      <c r="AU429" s="48">
        <f t="shared" ca="1" si="304"/>
        <v>3</v>
      </c>
      <c r="AV429" s="48">
        <f t="shared" ca="1" si="304"/>
        <v>3</v>
      </c>
      <c r="AW429" s="48">
        <f t="shared" ca="1" si="304"/>
        <v>3</v>
      </c>
      <c r="AX429" s="48">
        <f t="shared" ca="1" si="304"/>
        <v>3</v>
      </c>
      <c r="AY429" s="48">
        <f t="shared" ca="1" si="304"/>
        <v>2</v>
      </c>
      <c r="AZ429" s="48">
        <f t="shared" ca="1" si="304"/>
        <v>2</v>
      </c>
      <c r="BA429" s="48">
        <f t="shared" ca="1" si="304"/>
        <v>3</v>
      </c>
      <c r="BB429" s="48">
        <f t="shared" ca="1" si="304"/>
        <v>2</v>
      </c>
      <c r="BC429" s="48">
        <f t="shared" ca="1" si="304"/>
        <v>2</v>
      </c>
      <c r="BD429" s="48">
        <f t="shared" ca="1" si="305"/>
        <v>2</v>
      </c>
      <c r="BE429" s="48">
        <f t="shared" ca="1" si="305"/>
        <v>2</v>
      </c>
      <c r="BF429" s="48">
        <f t="shared" ca="1" si="305"/>
        <v>2</v>
      </c>
      <c r="BG429" s="48">
        <f t="shared" ca="1" si="305"/>
        <v>2</v>
      </c>
      <c r="BH429" s="48">
        <f t="shared" ca="1" si="305"/>
        <v>3</v>
      </c>
      <c r="BI429" s="48">
        <f t="shared" ca="1" si="305"/>
        <v>3</v>
      </c>
      <c r="BJ429" s="48">
        <f t="shared" ca="1" si="305"/>
        <v>2</v>
      </c>
      <c r="BK429" s="48">
        <f t="shared" ca="1" si="305"/>
        <v>2</v>
      </c>
      <c r="BL429" s="48">
        <f t="shared" ca="1" si="305"/>
        <v>3</v>
      </c>
      <c r="BM429" s="48">
        <f t="shared" ca="1" si="305"/>
        <v>3</v>
      </c>
      <c r="BN429" s="48">
        <f t="shared" ca="1" si="305"/>
        <v>3</v>
      </c>
      <c r="BO429" s="48">
        <f t="shared" ca="1" si="305"/>
        <v>2</v>
      </c>
    </row>
    <row r="430" spans="1:67" x14ac:dyDescent="0.25">
      <c r="A430" s="48">
        <v>429</v>
      </c>
      <c r="B430" s="48">
        <f t="shared" ca="1" si="273"/>
        <v>14</v>
      </c>
      <c r="C430" s="48">
        <f ca="1">SUM($P430:S430)</f>
        <v>9</v>
      </c>
      <c r="D430" s="48">
        <f t="shared" ca="1" si="274"/>
        <v>19</v>
      </c>
      <c r="E430" s="48">
        <f t="shared" ca="1" si="275"/>
        <v>29</v>
      </c>
      <c r="F430" s="48">
        <f t="shared" ca="1" si="276"/>
        <v>39</v>
      </c>
      <c r="G430" s="48">
        <f t="shared" ca="1" si="277"/>
        <v>49</v>
      </c>
      <c r="H430" s="48">
        <f t="shared" ca="1" si="278"/>
        <v>59</v>
      </c>
      <c r="I430" s="48">
        <f t="shared" ca="1" si="279"/>
        <v>68</v>
      </c>
      <c r="J430" s="48">
        <f t="shared" ca="1" si="280"/>
        <v>77</v>
      </c>
      <c r="K430" s="48">
        <f t="shared" ca="1" si="281"/>
        <v>87</v>
      </c>
      <c r="L430" s="48">
        <f t="shared" ca="1" si="282"/>
        <v>95</v>
      </c>
      <c r="M430" s="48">
        <f t="shared" ca="1" si="283"/>
        <v>105</v>
      </c>
      <c r="N430" s="48">
        <f t="shared" ca="1" si="284"/>
        <v>116</v>
      </c>
      <c r="O430" s="48">
        <f t="shared" ca="1" si="285"/>
        <v>125</v>
      </c>
      <c r="P430" s="48">
        <f t="shared" ca="1" si="301"/>
        <v>2</v>
      </c>
      <c r="Q430" s="48">
        <f t="shared" ca="1" si="301"/>
        <v>2</v>
      </c>
      <c r="R430" s="48">
        <f t="shared" ca="1" si="301"/>
        <v>3</v>
      </c>
      <c r="S430" s="48">
        <f t="shared" ca="1" si="301"/>
        <v>2</v>
      </c>
      <c r="T430" s="48">
        <f t="shared" ca="1" si="301"/>
        <v>3</v>
      </c>
      <c r="U430" s="48">
        <f t="shared" ca="1" si="301"/>
        <v>2</v>
      </c>
      <c r="V430" s="48">
        <f t="shared" ca="1" si="301"/>
        <v>2</v>
      </c>
      <c r="W430" s="48">
        <f t="shared" ca="1" si="301"/>
        <v>3</v>
      </c>
      <c r="X430" s="48">
        <f t="shared" ca="1" si="301"/>
        <v>2</v>
      </c>
      <c r="Y430" s="48">
        <f t="shared" ca="1" si="301"/>
        <v>2</v>
      </c>
      <c r="Z430" s="48">
        <f t="shared" ca="1" si="302"/>
        <v>3</v>
      </c>
      <c r="AA430" s="48">
        <f t="shared" ca="1" si="302"/>
        <v>3</v>
      </c>
      <c r="AB430" s="48">
        <f t="shared" ca="1" si="302"/>
        <v>3</v>
      </c>
      <c r="AC430" s="48">
        <f t="shared" ca="1" si="302"/>
        <v>3</v>
      </c>
      <c r="AD430" s="48">
        <f t="shared" ca="1" si="302"/>
        <v>2</v>
      </c>
      <c r="AE430" s="48">
        <f t="shared" ca="1" si="302"/>
        <v>2</v>
      </c>
      <c r="AF430" s="48">
        <f t="shared" ca="1" si="302"/>
        <v>3</v>
      </c>
      <c r="AG430" s="48">
        <f t="shared" ca="1" si="302"/>
        <v>3</v>
      </c>
      <c r="AH430" s="48">
        <f t="shared" ca="1" si="302"/>
        <v>2</v>
      </c>
      <c r="AI430" s="48">
        <f t="shared" ca="1" si="302"/>
        <v>2</v>
      </c>
      <c r="AJ430" s="48">
        <f t="shared" ca="1" si="303"/>
        <v>3</v>
      </c>
      <c r="AK430" s="48">
        <f t="shared" ca="1" si="303"/>
        <v>2</v>
      </c>
      <c r="AL430" s="48">
        <f t="shared" ca="1" si="303"/>
        <v>2</v>
      </c>
      <c r="AM430" s="48">
        <f t="shared" ca="1" si="303"/>
        <v>3</v>
      </c>
      <c r="AN430" s="48">
        <f t="shared" ca="1" si="303"/>
        <v>3</v>
      </c>
      <c r="AO430" s="48">
        <f t="shared" ca="1" si="303"/>
        <v>2</v>
      </c>
      <c r="AP430" s="48">
        <f t="shared" ca="1" si="303"/>
        <v>2</v>
      </c>
      <c r="AQ430" s="48">
        <f t="shared" ca="1" si="303"/>
        <v>2</v>
      </c>
      <c r="AR430" s="48">
        <f t="shared" ca="1" si="303"/>
        <v>2</v>
      </c>
      <c r="AS430" s="48">
        <f t="shared" ca="1" si="303"/>
        <v>2</v>
      </c>
      <c r="AT430" s="48">
        <f t="shared" ca="1" si="304"/>
        <v>3</v>
      </c>
      <c r="AU430" s="48">
        <f t="shared" ca="1" si="304"/>
        <v>2</v>
      </c>
      <c r="AV430" s="48">
        <f t="shared" ca="1" si="304"/>
        <v>2</v>
      </c>
      <c r="AW430" s="48">
        <f t="shared" ca="1" si="304"/>
        <v>3</v>
      </c>
      <c r="AX430" s="48">
        <f t="shared" ca="1" si="304"/>
        <v>2</v>
      </c>
      <c r="AY430" s="48">
        <f t="shared" ca="1" si="304"/>
        <v>3</v>
      </c>
      <c r="AZ430" s="48">
        <f t="shared" ca="1" si="304"/>
        <v>2</v>
      </c>
      <c r="BA430" s="48">
        <f t="shared" ca="1" si="304"/>
        <v>2</v>
      </c>
      <c r="BB430" s="48">
        <f t="shared" ca="1" si="304"/>
        <v>2</v>
      </c>
      <c r="BC430" s="48">
        <f t="shared" ca="1" si="304"/>
        <v>2</v>
      </c>
      <c r="BD430" s="48">
        <f t="shared" ca="1" si="305"/>
        <v>3</v>
      </c>
      <c r="BE430" s="48">
        <f t="shared" ca="1" si="305"/>
        <v>2</v>
      </c>
      <c r="BF430" s="48">
        <f t="shared" ca="1" si="305"/>
        <v>3</v>
      </c>
      <c r="BG430" s="48">
        <f t="shared" ca="1" si="305"/>
        <v>2</v>
      </c>
      <c r="BH430" s="48">
        <f t="shared" ca="1" si="305"/>
        <v>3</v>
      </c>
      <c r="BI430" s="48">
        <f t="shared" ca="1" si="305"/>
        <v>2</v>
      </c>
      <c r="BJ430" s="48">
        <f t="shared" ca="1" si="305"/>
        <v>3</v>
      </c>
      <c r="BK430" s="48">
        <f t="shared" ca="1" si="305"/>
        <v>3</v>
      </c>
      <c r="BL430" s="48">
        <f t="shared" ca="1" si="305"/>
        <v>2</v>
      </c>
      <c r="BM430" s="48">
        <f t="shared" ca="1" si="305"/>
        <v>3</v>
      </c>
      <c r="BN430" s="48">
        <f t="shared" ca="1" si="305"/>
        <v>2</v>
      </c>
      <c r="BO430" s="48">
        <f t="shared" ca="1" si="305"/>
        <v>2</v>
      </c>
    </row>
    <row r="431" spans="1:67" x14ac:dyDescent="0.25">
      <c r="A431" s="48">
        <v>430</v>
      </c>
      <c r="B431" s="48">
        <f t="shared" ca="1" si="273"/>
        <v>13</v>
      </c>
      <c r="C431" s="48">
        <f ca="1">SUM($P431:S431)</f>
        <v>9</v>
      </c>
      <c r="D431" s="48">
        <f t="shared" ca="1" si="274"/>
        <v>18</v>
      </c>
      <c r="E431" s="48">
        <f t="shared" ca="1" si="275"/>
        <v>26</v>
      </c>
      <c r="F431" s="48">
        <f t="shared" ca="1" si="276"/>
        <v>35</v>
      </c>
      <c r="G431" s="48">
        <f t="shared" ca="1" si="277"/>
        <v>45</v>
      </c>
      <c r="H431" s="48">
        <f t="shared" ca="1" si="278"/>
        <v>55</v>
      </c>
      <c r="I431" s="48">
        <f t="shared" ca="1" si="279"/>
        <v>65</v>
      </c>
      <c r="J431" s="48">
        <f t="shared" ca="1" si="280"/>
        <v>74</v>
      </c>
      <c r="K431" s="48">
        <f t="shared" ca="1" si="281"/>
        <v>84</v>
      </c>
      <c r="L431" s="48">
        <f t="shared" ca="1" si="282"/>
        <v>96</v>
      </c>
      <c r="M431" s="48">
        <f t="shared" ca="1" si="283"/>
        <v>106</v>
      </c>
      <c r="N431" s="48">
        <f t="shared" ca="1" si="284"/>
        <v>116</v>
      </c>
      <c r="O431" s="48">
        <f t="shared" ca="1" si="285"/>
        <v>125</v>
      </c>
      <c r="P431" s="48">
        <f t="shared" ca="1" si="301"/>
        <v>2</v>
      </c>
      <c r="Q431" s="48">
        <f t="shared" ca="1" si="301"/>
        <v>2</v>
      </c>
      <c r="R431" s="48">
        <f t="shared" ca="1" si="301"/>
        <v>3</v>
      </c>
      <c r="S431" s="48">
        <f t="shared" ca="1" si="301"/>
        <v>2</v>
      </c>
      <c r="T431" s="48">
        <f t="shared" ca="1" si="301"/>
        <v>2</v>
      </c>
      <c r="U431" s="48">
        <f t="shared" ca="1" si="301"/>
        <v>2</v>
      </c>
      <c r="V431" s="48">
        <f t="shared" ca="1" si="301"/>
        <v>2</v>
      </c>
      <c r="W431" s="48">
        <f t="shared" ca="1" si="301"/>
        <v>3</v>
      </c>
      <c r="X431" s="48">
        <f t="shared" ca="1" si="301"/>
        <v>2</v>
      </c>
      <c r="Y431" s="48">
        <f t="shared" ca="1" si="301"/>
        <v>2</v>
      </c>
      <c r="Z431" s="48">
        <f t="shared" ca="1" si="302"/>
        <v>2</v>
      </c>
      <c r="AA431" s="48">
        <f t="shared" ca="1" si="302"/>
        <v>2</v>
      </c>
      <c r="AB431" s="48">
        <f t="shared" ca="1" si="302"/>
        <v>2</v>
      </c>
      <c r="AC431" s="48">
        <f t="shared" ca="1" si="302"/>
        <v>2</v>
      </c>
      <c r="AD431" s="48">
        <f t="shared" ca="1" si="302"/>
        <v>3</v>
      </c>
      <c r="AE431" s="48">
        <f t="shared" ca="1" si="302"/>
        <v>2</v>
      </c>
      <c r="AF431" s="48">
        <f t="shared" ca="1" si="302"/>
        <v>3</v>
      </c>
      <c r="AG431" s="48">
        <f t="shared" ca="1" si="302"/>
        <v>2</v>
      </c>
      <c r="AH431" s="48">
        <f t="shared" ca="1" si="302"/>
        <v>2</v>
      </c>
      <c r="AI431" s="48">
        <f t="shared" ca="1" si="302"/>
        <v>3</v>
      </c>
      <c r="AJ431" s="48">
        <f t="shared" ca="1" si="303"/>
        <v>3</v>
      </c>
      <c r="AK431" s="48">
        <f t="shared" ca="1" si="303"/>
        <v>3</v>
      </c>
      <c r="AL431" s="48">
        <f t="shared" ca="1" si="303"/>
        <v>2</v>
      </c>
      <c r="AM431" s="48">
        <f t="shared" ca="1" si="303"/>
        <v>2</v>
      </c>
      <c r="AN431" s="48">
        <f t="shared" ca="1" si="303"/>
        <v>2</v>
      </c>
      <c r="AO431" s="48">
        <f t="shared" ca="1" si="303"/>
        <v>3</v>
      </c>
      <c r="AP431" s="48">
        <f t="shared" ca="1" si="303"/>
        <v>2</v>
      </c>
      <c r="AQ431" s="48">
        <f t="shared" ca="1" si="303"/>
        <v>3</v>
      </c>
      <c r="AR431" s="48">
        <f t="shared" ca="1" si="303"/>
        <v>2</v>
      </c>
      <c r="AS431" s="48">
        <f t="shared" ca="1" si="303"/>
        <v>2</v>
      </c>
      <c r="AT431" s="48">
        <f t="shared" ca="1" si="304"/>
        <v>2</v>
      </c>
      <c r="AU431" s="48">
        <f t="shared" ca="1" si="304"/>
        <v>3</v>
      </c>
      <c r="AV431" s="48">
        <f t="shared" ca="1" si="304"/>
        <v>2</v>
      </c>
      <c r="AW431" s="48">
        <f t="shared" ca="1" si="304"/>
        <v>3</v>
      </c>
      <c r="AX431" s="48">
        <f t="shared" ca="1" si="304"/>
        <v>3</v>
      </c>
      <c r="AY431" s="48">
        <f t="shared" ca="1" si="304"/>
        <v>2</v>
      </c>
      <c r="AZ431" s="48">
        <f t="shared" ca="1" si="304"/>
        <v>3</v>
      </c>
      <c r="BA431" s="48">
        <f t="shared" ca="1" si="304"/>
        <v>3</v>
      </c>
      <c r="BB431" s="48">
        <f t="shared" ca="1" si="304"/>
        <v>3</v>
      </c>
      <c r="BC431" s="48">
        <f t="shared" ca="1" si="304"/>
        <v>3</v>
      </c>
      <c r="BD431" s="48">
        <f t="shared" ca="1" si="305"/>
        <v>2</v>
      </c>
      <c r="BE431" s="48">
        <f t="shared" ca="1" si="305"/>
        <v>3</v>
      </c>
      <c r="BF431" s="48">
        <f t="shared" ca="1" si="305"/>
        <v>2</v>
      </c>
      <c r="BG431" s="48">
        <f t="shared" ca="1" si="305"/>
        <v>3</v>
      </c>
      <c r="BH431" s="48">
        <f t="shared" ca="1" si="305"/>
        <v>2</v>
      </c>
      <c r="BI431" s="48">
        <f t="shared" ca="1" si="305"/>
        <v>2</v>
      </c>
      <c r="BJ431" s="48">
        <f t="shared" ca="1" si="305"/>
        <v>3</v>
      </c>
      <c r="BK431" s="48">
        <f t="shared" ca="1" si="305"/>
        <v>3</v>
      </c>
      <c r="BL431" s="48">
        <f t="shared" ca="1" si="305"/>
        <v>2</v>
      </c>
      <c r="BM431" s="48">
        <f t="shared" ca="1" si="305"/>
        <v>3</v>
      </c>
      <c r="BN431" s="48">
        <f t="shared" ca="1" si="305"/>
        <v>2</v>
      </c>
      <c r="BO431" s="48">
        <f t="shared" ca="1" si="305"/>
        <v>2</v>
      </c>
    </row>
    <row r="432" spans="1:67" x14ac:dyDescent="0.25">
      <c r="A432" s="48">
        <v>431</v>
      </c>
      <c r="B432" s="48">
        <f t="shared" ca="1" si="273"/>
        <v>17</v>
      </c>
      <c r="C432" s="48">
        <f ca="1">SUM($P432:S432)</f>
        <v>11</v>
      </c>
      <c r="D432" s="48">
        <f t="shared" ca="1" si="274"/>
        <v>21</v>
      </c>
      <c r="E432" s="48">
        <f t="shared" ca="1" si="275"/>
        <v>33</v>
      </c>
      <c r="F432" s="48">
        <f t="shared" ca="1" si="276"/>
        <v>42</v>
      </c>
      <c r="G432" s="48">
        <f t="shared" ca="1" si="277"/>
        <v>51</v>
      </c>
      <c r="H432" s="48">
        <f t="shared" ca="1" si="278"/>
        <v>61</v>
      </c>
      <c r="I432" s="48">
        <f t="shared" ca="1" si="279"/>
        <v>70</v>
      </c>
      <c r="J432" s="48">
        <f t="shared" ca="1" si="280"/>
        <v>80</v>
      </c>
      <c r="K432" s="48">
        <f t="shared" ca="1" si="281"/>
        <v>90</v>
      </c>
      <c r="L432" s="48">
        <f t="shared" ca="1" si="282"/>
        <v>100</v>
      </c>
      <c r="M432" s="48">
        <f t="shared" ca="1" si="283"/>
        <v>110</v>
      </c>
      <c r="N432" s="48">
        <f t="shared" ca="1" si="284"/>
        <v>120</v>
      </c>
      <c r="O432" s="48">
        <f t="shared" ca="1" si="285"/>
        <v>131</v>
      </c>
      <c r="P432" s="48">
        <f t="shared" ref="P432:Y441" ca="1" si="306">MAX(1,IF(SamplesOrEstimateFlag = "Data", INDEX(Samples,RANDBETWEEN(1, TotalCount), 0), RANDBETWEEN(ThroughputLowEstimate,ThroughputHighEstimate)) / RANDBETWEEN(StorySplitRateLowEstimate,StorySplitRateHighEstimate))</f>
        <v>3</v>
      </c>
      <c r="Q432" s="48">
        <f t="shared" ca="1" si="306"/>
        <v>2</v>
      </c>
      <c r="R432" s="48">
        <f t="shared" ca="1" si="306"/>
        <v>3</v>
      </c>
      <c r="S432" s="48">
        <f t="shared" ca="1" si="306"/>
        <v>3</v>
      </c>
      <c r="T432" s="48">
        <f t="shared" ca="1" si="306"/>
        <v>3</v>
      </c>
      <c r="U432" s="48">
        <f t="shared" ca="1" si="306"/>
        <v>3</v>
      </c>
      <c r="V432" s="48">
        <f t="shared" ca="1" si="306"/>
        <v>2</v>
      </c>
      <c r="W432" s="48">
        <f t="shared" ca="1" si="306"/>
        <v>2</v>
      </c>
      <c r="X432" s="48">
        <f t="shared" ca="1" si="306"/>
        <v>3</v>
      </c>
      <c r="Y432" s="48">
        <f t="shared" ca="1" si="306"/>
        <v>3</v>
      </c>
      <c r="Z432" s="48">
        <f t="shared" ref="Z432:AI441" ca="1" si="307">MAX(1,IF(SamplesOrEstimateFlag = "Data", INDEX(Samples,RANDBETWEEN(1, TotalCount), 0), RANDBETWEEN(ThroughputLowEstimate,ThroughputHighEstimate)) / RANDBETWEEN(StorySplitRateLowEstimate,StorySplitRateHighEstimate))</f>
        <v>3</v>
      </c>
      <c r="AA432" s="48">
        <f t="shared" ca="1" si="307"/>
        <v>3</v>
      </c>
      <c r="AB432" s="48">
        <f t="shared" ca="1" si="307"/>
        <v>2</v>
      </c>
      <c r="AC432" s="48">
        <f t="shared" ca="1" si="307"/>
        <v>3</v>
      </c>
      <c r="AD432" s="48">
        <f t="shared" ca="1" si="307"/>
        <v>2</v>
      </c>
      <c r="AE432" s="48">
        <f t="shared" ca="1" si="307"/>
        <v>2</v>
      </c>
      <c r="AF432" s="48">
        <f t="shared" ca="1" si="307"/>
        <v>2</v>
      </c>
      <c r="AG432" s="48">
        <f t="shared" ca="1" si="307"/>
        <v>2</v>
      </c>
      <c r="AH432" s="48">
        <f t="shared" ca="1" si="307"/>
        <v>2</v>
      </c>
      <c r="AI432" s="48">
        <f t="shared" ca="1" si="307"/>
        <v>3</v>
      </c>
      <c r="AJ432" s="48">
        <f t="shared" ref="AJ432:AS441" ca="1" si="308">MAX(1,IF(SamplesOrEstimateFlag = "Data", INDEX(Samples,RANDBETWEEN(1, TotalCount), 0), RANDBETWEEN(ThroughputLowEstimate,ThroughputHighEstimate)) / RANDBETWEEN(StorySplitRateLowEstimate,StorySplitRateHighEstimate))</f>
        <v>2</v>
      </c>
      <c r="AK432" s="48">
        <f t="shared" ca="1" si="308"/>
        <v>2</v>
      </c>
      <c r="AL432" s="48">
        <f t="shared" ca="1" si="308"/>
        <v>3</v>
      </c>
      <c r="AM432" s="48">
        <f t="shared" ca="1" si="308"/>
        <v>3</v>
      </c>
      <c r="AN432" s="48">
        <f t="shared" ca="1" si="308"/>
        <v>2</v>
      </c>
      <c r="AO432" s="48">
        <f t="shared" ca="1" si="308"/>
        <v>2</v>
      </c>
      <c r="AP432" s="48">
        <f t="shared" ca="1" si="308"/>
        <v>2</v>
      </c>
      <c r="AQ432" s="48">
        <f t="shared" ca="1" si="308"/>
        <v>3</v>
      </c>
      <c r="AR432" s="48">
        <f t="shared" ca="1" si="308"/>
        <v>3</v>
      </c>
      <c r="AS432" s="48">
        <f t="shared" ca="1" si="308"/>
        <v>2</v>
      </c>
      <c r="AT432" s="48">
        <f t="shared" ref="AT432:BC441" ca="1" si="309">MAX(1,IF(SamplesOrEstimateFlag = "Data", INDEX(Samples,RANDBETWEEN(1, TotalCount), 0), RANDBETWEEN(ThroughputLowEstimate,ThroughputHighEstimate)) / RANDBETWEEN(StorySplitRateLowEstimate,StorySplitRateHighEstimate))</f>
        <v>3</v>
      </c>
      <c r="AU432" s="48">
        <f t="shared" ca="1" si="309"/>
        <v>2</v>
      </c>
      <c r="AV432" s="48">
        <f t="shared" ca="1" si="309"/>
        <v>2</v>
      </c>
      <c r="AW432" s="48">
        <f t="shared" ca="1" si="309"/>
        <v>3</v>
      </c>
      <c r="AX432" s="48">
        <f t="shared" ca="1" si="309"/>
        <v>2</v>
      </c>
      <c r="AY432" s="48">
        <f t="shared" ca="1" si="309"/>
        <v>3</v>
      </c>
      <c r="AZ432" s="48">
        <f t="shared" ca="1" si="309"/>
        <v>3</v>
      </c>
      <c r="BA432" s="48">
        <f t="shared" ca="1" si="309"/>
        <v>2</v>
      </c>
      <c r="BB432" s="48">
        <f t="shared" ca="1" si="309"/>
        <v>2</v>
      </c>
      <c r="BC432" s="48">
        <f t="shared" ca="1" si="309"/>
        <v>3</v>
      </c>
      <c r="BD432" s="48">
        <f t="shared" ref="BD432:BO441" ca="1" si="310">MAX(1,IF(SamplesOrEstimateFlag = "Data", INDEX(Samples,RANDBETWEEN(1, TotalCount), 0), RANDBETWEEN(ThroughputLowEstimate,ThroughputHighEstimate)) / RANDBETWEEN(StorySplitRateLowEstimate,StorySplitRateHighEstimate))</f>
        <v>3</v>
      </c>
      <c r="BE432" s="48">
        <f t="shared" ca="1" si="310"/>
        <v>2</v>
      </c>
      <c r="BF432" s="48">
        <f t="shared" ca="1" si="310"/>
        <v>3</v>
      </c>
      <c r="BG432" s="48">
        <f t="shared" ca="1" si="310"/>
        <v>2</v>
      </c>
      <c r="BH432" s="48">
        <f t="shared" ca="1" si="310"/>
        <v>2</v>
      </c>
      <c r="BI432" s="48">
        <f t="shared" ca="1" si="310"/>
        <v>3</v>
      </c>
      <c r="BJ432" s="48">
        <f t="shared" ca="1" si="310"/>
        <v>3</v>
      </c>
      <c r="BK432" s="48">
        <f t="shared" ca="1" si="310"/>
        <v>2</v>
      </c>
      <c r="BL432" s="48">
        <f t="shared" ca="1" si="310"/>
        <v>3</v>
      </c>
      <c r="BM432" s="48">
        <f t="shared" ca="1" si="310"/>
        <v>3</v>
      </c>
      <c r="BN432" s="48">
        <f t="shared" ca="1" si="310"/>
        <v>2</v>
      </c>
      <c r="BO432" s="48">
        <f t="shared" ca="1" si="310"/>
        <v>3</v>
      </c>
    </row>
    <row r="433" spans="1:67" x14ac:dyDescent="0.25">
      <c r="A433" s="48">
        <v>432</v>
      </c>
      <c r="B433" s="48">
        <f t="shared" ca="1" si="273"/>
        <v>14</v>
      </c>
      <c r="C433" s="48">
        <f ca="1">SUM($P433:S433)</f>
        <v>10</v>
      </c>
      <c r="D433" s="48">
        <f t="shared" ca="1" si="274"/>
        <v>19</v>
      </c>
      <c r="E433" s="48">
        <f t="shared" ca="1" si="275"/>
        <v>30</v>
      </c>
      <c r="F433" s="48">
        <f t="shared" ca="1" si="276"/>
        <v>41</v>
      </c>
      <c r="G433" s="48">
        <f t="shared" ca="1" si="277"/>
        <v>50</v>
      </c>
      <c r="H433" s="48">
        <f t="shared" ca="1" si="278"/>
        <v>60</v>
      </c>
      <c r="I433" s="48">
        <f t="shared" ca="1" si="279"/>
        <v>72</v>
      </c>
      <c r="J433" s="48">
        <f t="shared" ca="1" si="280"/>
        <v>81</v>
      </c>
      <c r="K433" s="48">
        <f t="shared" ca="1" si="281"/>
        <v>92</v>
      </c>
      <c r="L433" s="48">
        <f t="shared" ca="1" si="282"/>
        <v>103</v>
      </c>
      <c r="M433" s="48">
        <f t="shared" ca="1" si="283"/>
        <v>111</v>
      </c>
      <c r="N433" s="48">
        <f t="shared" ca="1" si="284"/>
        <v>122</v>
      </c>
      <c r="O433" s="48">
        <f t="shared" ca="1" si="285"/>
        <v>132</v>
      </c>
      <c r="P433" s="48">
        <f t="shared" ca="1" si="306"/>
        <v>2</v>
      </c>
      <c r="Q433" s="48">
        <f t="shared" ca="1" si="306"/>
        <v>2</v>
      </c>
      <c r="R433" s="48">
        <f t="shared" ca="1" si="306"/>
        <v>3</v>
      </c>
      <c r="S433" s="48">
        <f t="shared" ca="1" si="306"/>
        <v>3</v>
      </c>
      <c r="T433" s="48">
        <f t="shared" ca="1" si="306"/>
        <v>2</v>
      </c>
      <c r="U433" s="48">
        <f t="shared" ca="1" si="306"/>
        <v>2</v>
      </c>
      <c r="V433" s="48">
        <f t="shared" ca="1" si="306"/>
        <v>3</v>
      </c>
      <c r="W433" s="48">
        <f t="shared" ca="1" si="306"/>
        <v>2</v>
      </c>
      <c r="X433" s="48">
        <f t="shared" ca="1" si="306"/>
        <v>3</v>
      </c>
      <c r="Y433" s="48">
        <f t="shared" ca="1" si="306"/>
        <v>3</v>
      </c>
      <c r="Z433" s="48">
        <f t="shared" ca="1" si="307"/>
        <v>3</v>
      </c>
      <c r="AA433" s="48">
        <f t="shared" ca="1" si="307"/>
        <v>2</v>
      </c>
      <c r="AB433" s="48">
        <f t="shared" ca="1" si="307"/>
        <v>3</v>
      </c>
      <c r="AC433" s="48">
        <f t="shared" ca="1" si="307"/>
        <v>3</v>
      </c>
      <c r="AD433" s="48">
        <f t="shared" ca="1" si="307"/>
        <v>2</v>
      </c>
      <c r="AE433" s="48">
        <f t="shared" ca="1" si="307"/>
        <v>3</v>
      </c>
      <c r="AF433" s="48">
        <f t="shared" ca="1" si="307"/>
        <v>2</v>
      </c>
      <c r="AG433" s="48">
        <f t="shared" ca="1" si="307"/>
        <v>2</v>
      </c>
      <c r="AH433" s="48">
        <f t="shared" ca="1" si="307"/>
        <v>2</v>
      </c>
      <c r="AI433" s="48">
        <f t="shared" ca="1" si="307"/>
        <v>3</v>
      </c>
      <c r="AJ433" s="48">
        <f t="shared" ca="1" si="308"/>
        <v>3</v>
      </c>
      <c r="AK433" s="48">
        <f t="shared" ca="1" si="308"/>
        <v>2</v>
      </c>
      <c r="AL433" s="48">
        <f t="shared" ca="1" si="308"/>
        <v>2</v>
      </c>
      <c r="AM433" s="48">
        <f t="shared" ca="1" si="308"/>
        <v>3</v>
      </c>
      <c r="AN433" s="48">
        <f t="shared" ca="1" si="308"/>
        <v>3</v>
      </c>
      <c r="AO433" s="48">
        <f t="shared" ca="1" si="308"/>
        <v>3</v>
      </c>
      <c r="AP433" s="48">
        <f t="shared" ca="1" si="308"/>
        <v>3</v>
      </c>
      <c r="AQ433" s="48">
        <f t="shared" ca="1" si="308"/>
        <v>3</v>
      </c>
      <c r="AR433" s="48">
        <f t="shared" ca="1" si="308"/>
        <v>3</v>
      </c>
      <c r="AS433" s="48">
        <f t="shared" ca="1" si="308"/>
        <v>2</v>
      </c>
      <c r="AT433" s="48">
        <f t="shared" ca="1" si="309"/>
        <v>2</v>
      </c>
      <c r="AU433" s="48">
        <f t="shared" ca="1" si="309"/>
        <v>2</v>
      </c>
      <c r="AV433" s="48">
        <f t="shared" ca="1" si="309"/>
        <v>2</v>
      </c>
      <c r="AW433" s="48">
        <f t="shared" ca="1" si="309"/>
        <v>3</v>
      </c>
      <c r="AX433" s="48">
        <f t="shared" ca="1" si="309"/>
        <v>3</v>
      </c>
      <c r="AY433" s="48">
        <f t="shared" ca="1" si="309"/>
        <v>3</v>
      </c>
      <c r="AZ433" s="48">
        <f t="shared" ca="1" si="309"/>
        <v>2</v>
      </c>
      <c r="BA433" s="48">
        <f t="shared" ca="1" si="309"/>
        <v>3</v>
      </c>
      <c r="BB433" s="48">
        <f t="shared" ca="1" si="309"/>
        <v>3</v>
      </c>
      <c r="BC433" s="48">
        <f t="shared" ca="1" si="309"/>
        <v>3</v>
      </c>
      <c r="BD433" s="48">
        <f t="shared" ca="1" si="310"/>
        <v>2</v>
      </c>
      <c r="BE433" s="48">
        <f t="shared" ca="1" si="310"/>
        <v>2</v>
      </c>
      <c r="BF433" s="48">
        <f t="shared" ca="1" si="310"/>
        <v>2</v>
      </c>
      <c r="BG433" s="48">
        <f t="shared" ca="1" si="310"/>
        <v>2</v>
      </c>
      <c r="BH433" s="48">
        <f t="shared" ca="1" si="310"/>
        <v>3</v>
      </c>
      <c r="BI433" s="48">
        <f t="shared" ca="1" si="310"/>
        <v>2</v>
      </c>
      <c r="BJ433" s="48">
        <f t="shared" ca="1" si="310"/>
        <v>3</v>
      </c>
      <c r="BK433" s="48">
        <f t="shared" ca="1" si="310"/>
        <v>3</v>
      </c>
      <c r="BL433" s="48">
        <f t="shared" ca="1" si="310"/>
        <v>3</v>
      </c>
      <c r="BM433" s="48">
        <f t="shared" ca="1" si="310"/>
        <v>2</v>
      </c>
      <c r="BN433" s="48">
        <f t="shared" ca="1" si="310"/>
        <v>3</v>
      </c>
      <c r="BO433" s="48">
        <f t="shared" ca="1" si="310"/>
        <v>2</v>
      </c>
    </row>
    <row r="434" spans="1:67" x14ac:dyDescent="0.25">
      <c r="A434" s="48">
        <v>433</v>
      </c>
      <c r="B434" s="48">
        <f t="shared" ca="1" si="273"/>
        <v>16</v>
      </c>
      <c r="C434" s="48">
        <f ca="1">SUM($P434:S434)</f>
        <v>10</v>
      </c>
      <c r="D434" s="48">
        <f t="shared" ca="1" si="274"/>
        <v>20</v>
      </c>
      <c r="E434" s="48">
        <f t="shared" ca="1" si="275"/>
        <v>30</v>
      </c>
      <c r="F434" s="48">
        <f t="shared" ca="1" si="276"/>
        <v>40</v>
      </c>
      <c r="G434" s="48">
        <f t="shared" ca="1" si="277"/>
        <v>51</v>
      </c>
      <c r="H434" s="48">
        <f t="shared" ca="1" si="278"/>
        <v>62</v>
      </c>
      <c r="I434" s="48">
        <f t="shared" ca="1" si="279"/>
        <v>71</v>
      </c>
      <c r="J434" s="48">
        <f t="shared" ca="1" si="280"/>
        <v>80</v>
      </c>
      <c r="K434" s="48">
        <f t="shared" ca="1" si="281"/>
        <v>92</v>
      </c>
      <c r="L434" s="48">
        <f t="shared" ca="1" si="282"/>
        <v>102</v>
      </c>
      <c r="M434" s="48">
        <f t="shared" ca="1" si="283"/>
        <v>111</v>
      </c>
      <c r="N434" s="48">
        <f t="shared" ca="1" si="284"/>
        <v>120</v>
      </c>
      <c r="O434" s="48">
        <f t="shared" ca="1" si="285"/>
        <v>130</v>
      </c>
      <c r="P434" s="48">
        <f t="shared" ca="1" si="306"/>
        <v>3</v>
      </c>
      <c r="Q434" s="48">
        <f t="shared" ca="1" si="306"/>
        <v>2</v>
      </c>
      <c r="R434" s="48">
        <f t="shared" ca="1" si="306"/>
        <v>2</v>
      </c>
      <c r="S434" s="48">
        <f t="shared" ca="1" si="306"/>
        <v>3</v>
      </c>
      <c r="T434" s="48">
        <f t="shared" ca="1" si="306"/>
        <v>3</v>
      </c>
      <c r="U434" s="48">
        <f t="shared" ca="1" si="306"/>
        <v>3</v>
      </c>
      <c r="V434" s="48">
        <f t="shared" ca="1" si="306"/>
        <v>2</v>
      </c>
      <c r="W434" s="48">
        <f t="shared" ca="1" si="306"/>
        <v>2</v>
      </c>
      <c r="X434" s="48">
        <f t="shared" ca="1" si="306"/>
        <v>2</v>
      </c>
      <c r="Y434" s="48">
        <f t="shared" ca="1" si="306"/>
        <v>3</v>
      </c>
      <c r="Z434" s="48">
        <f t="shared" ca="1" si="307"/>
        <v>2</v>
      </c>
      <c r="AA434" s="48">
        <f t="shared" ca="1" si="307"/>
        <v>3</v>
      </c>
      <c r="AB434" s="48">
        <f t="shared" ca="1" si="307"/>
        <v>2</v>
      </c>
      <c r="AC434" s="48">
        <f t="shared" ca="1" si="307"/>
        <v>3</v>
      </c>
      <c r="AD434" s="48">
        <f t="shared" ca="1" si="307"/>
        <v>3</v>
      </c>
      <c r="AE434" s="48">
        <f t="shared" ca="1" si="307"/>
        <v>2</v>
      </c>
      <c r="AF434" s="48">
        <f t="shared" ca="1" si="307"/>
        <v>3</v>
      </c>
      <c r="AG434" s="48">
        <f t="shared" ca="1" si="307"/>
        <v>2</v>
      </c>
      <c r="AH434" s="48">
        <f t="shared" ca="1" si="307"/>
        <v>3</v>
      </c>
      <c r="AI434" s="48">
        <f t="shared" ca="1" si="307"/>
        <v>3</v>
      </c>
      <c r="AJ434" s="48">
        <f t="shared" ca="1" si="308"/>
        <v>2</v>
      </c>
      <c r="AK434" s="48">
        <f t="shared" ca="1" si="308"/>
        <v>3</v>
      </c>
      <c r="AL434" s="48">
        <f t="shared" ca="1" si="308"/>
        <v>3</v>
      </c>
      <c r="AM434" s="48">
        <f t="shared" ca="1" si="308"/>
        <v>3</v>
      </c>
      <c r="AN434" s="48">
        <f t="shared" ca="1" si="308"/>
        <v>2</v>
      </c>
      <c r="AO434" s="48">
        <f t="shared" ca="1" si="308"/>
        <v>2</v>
      </c>
      <c r="AP434" s="48">
        <f t="shared" ca="1" si="308"/>
        <v>3</v>
      </c>
      <c r="AQ434" s="48">
        <f t="shared" ca="1" si="308"/>
        <v>2</v>
      </c>
      <c r="AR434" s="48">
        <f t="shared" ca="1" si="308"/>
        <v>3</v>
      </c>
      <c r="AS434" s="48">
        <f t="shared" ca="1" si="308"/>
        <v>2</v>
      </c>
      <c r="AT434" s="48">
        <f t="shared" ca="1" si="309"/>
        <v>2</v>
      </c>
      <c r="AU434" s="48">
        <f t="shared" ca="1" si="309"/>
        <v>2</v>
      </c>
      <c r="AV434" s="48">
        <f t="shared" ca="1" si="309"/>
        <v>3</v>
      </c>
      <c r="AW434" s="48">
        <f t="shared" ca="1" si="309"/>
        <v>3</v>
      </c>
      <c r="AX434" s="48">
        <f t="shared" ca="1" si="309"/>
        <v>3</v>
      </c>
      <c r="AY434" s="48">
        <f t="shared" ca="1" si="309"/>
        <v>3</v>
      </c>
      <c r="AZ434" s="48">
        <f t="shared" ca="1" si="309"/>
        <v>3</v>
      </c>
      <c r="BA434" s="48">
        <f t="shared" ca="1" si="309"/>
        <v>2</v>
      </c>
      <c r="BB434" s="48">
        <f t="shared" ca="1" si="309"/>
        <v>2</v>
      </c>
      <c r="BC434" s="48">
        <f t="shared" ca="1" si="309"/>
        <v>3</v>
      </c>
      <c r="BD434" s="48">
        <f t="shared" ca="1" si="310"/>
        <v>2</v>
      </c>
      <c r="BE434" s="48">
        <f t="shared" ca="1" si="310"/>
        <v>2</v>
      </c>
      <c r="BF434" s="48">
        <f t="shared" ca="1" si="310"/>
        <v>3</v>
      </c>
      <c r="BG434" s="48">
        <f t="shared" ca="1" si="310"/>
        <v>2</v>
      </c>
      <c r="BH434" s="48">
        <f t="shared" ca="1" si="310"/>
        <v>2</v>
      </c>
      <c r="BI434" s="48">
        <f t="shared" ca="1" si="310"/>
        <v>3</v>
      </c>
      <c r="BJ434" s="48">
        <f t="shared" ca="1" si="310"/>
        <v>2</v>
      </c>
      <c r="BK434" s="48">
        <f t="shared" ca="1" si="310"/>
        <v>2</v>
      </c>
      <c r="BL434" s="48">
        <f t="shared" ca="1" si="310"/>
        <v>3</v>
      </c>
      <c r="BM434" s="48">
        <f t="shared" ca="1" si="310"/>
        <v>3</v>
      </c>
      <c r="BN434" s="48">
        <f t="shared" ca="1" si="310"/>
        <v>2</v>
      </c>
      <c r="BO434" s="48">
        <f t="shared" ca="1" si="310"/>
        <v>2</v>
      </c>
    </row>
    <row r="435" spans="1:67" x14ac:dyDescent="0.25">
      <c r="A435" s="48">
        <v>434</v>
      </c>
      <c r="B435" s="48">
        <f t="shared" ca="1" si="273"/>
        <v>12</v>
      </c>
      <c r="C435" s="48">
        <f ca="1">SUM($P435:S435)</f>
        <v>8</v>
      </c>
      <c r="D435" s="48">
        <f t="shared" ca="1" si="274"/>
        <v>16</v>
      </c>
      <c r="E435" s="48">
        <f t="shared" ca="1" si="275"/>
        <v>26</v>
      </c>
      <c r="F435" s="48">
        <f t="shared" ca="1" si="276"/>
        <v>36</v>
      </c>
      <c r="G435" s="48">
        <f t="shared" ca="1" si="277"/>
        <v>47</v>
      </c>
      <c r="H435" s="48">
        <f t="shared" ca="1" si="278"/>
        <v>57</v>
      </c>
      <c r="I435" s="48">
        <f t="shared" ca="1" si="279"/>
        <v>68</v>
      </c>
      <c r="J435" s="48">
        <f t="shared" ca="1" si="280"/>
        <v>79</v>
      </c>
      <c r="K435" s="48">
        <f t="shared" ca="1" si="281"/>
        <v>89</v>
      </c>
      <c r="L435" s="48">
        <f t="shared" ca="1" si="282"/>
        <v>99</v>
      </c>
      <c r="M435" s="48">
        <f t="shared" ca="1" si="283"/>
        <v>110</v>
      </c>
      <c r="N435" s="48">
        <f t="shared" ca="1" si="284"/>
        <v>121</v>
      </c>
      <c r="O435" s="48">
        <f t="shared" ca="1" si="285"/>
        <v>132</v>
      </c>
      <c r="P435" s="48">
        <f t="shared" ca="1" si="306"/>
        <v>2</v>
      </c>
      <c r="Q435" s="48">
        <f t="shared" ca="1" si="306"/>
        <v>2</v>
      </c>
      <c r="R435" s="48">
        <f t="shared" ca="1" si="306"/>
        <v>2</v>
      </c>
      <c r="S435" s="48">
        <f t="shared" ca="1" si="306"/>
        <v>2</v>
      </c>
      <c r="T435" s="48">
        <f t="shared" ca="1" si="306"/>
        <v>2</v>
      </c>
      <c r="U435" s="48">
        <f t="shared" ca="1" si="306"/>
        <v>2</v>
      </c>
      <c r="V435" s="48">
        <f t="shared" ca="1" si="306"/>
        <v>2</v>
      </c>
      <c r="W435" s="48">
        <f t="shared" ca="1" si="306"/>
        <v>2</v>
      </c>
      <c r="X435" s="48">
        <f t="shared" ca="1" si="306"/>
        <v>2</v>
      </c>
      <c r="Y435" s="48">
        <f t="shared" ca="1" si="306"/>
        <v>3</v>
      </c>
      <c r="Z435" s="48">
        <f t="shared" ca="1" si="307"/>
        <v>3</v>
      </c>
      <c r="AA435" s="48">
        <f t="shared" ca="1" si="307"/>
        <v>2</v>
      </c>
      <c r="AB435" s="48">
        <f t="shared" ca="1" si="307"/>
        <v>3</v>
      </c>
      <c r="AC435" s="48">
        <f t="shared" ca="1" si="307"/>
        <v>2</v>
      </c>
      <c r="AD435" s="48">
        <f t="shared" ca="1" si="307"/>
        <v>3</v>
      </c>
      <c r="AE435" s="48">
        <f t="shared" ca="1" si="307"/>
        <v>2</v>
      </c>
      <c r="AF435" s="48">
        <f t="shared" ca="1" si="307"/>
        <v>3</v>
      </c>
      <c r="AG435" s="48">
        <f t="shared" ca="1" si="307"/>
        <v>3</v>
      </c>
      <c r="AH435" s="48">
        <f t="shared" ca="1" si="307"/>
        <v>3</v>
      </c>
      <c r="AI435" s="48">
        <f t="shared" ca="1" si="307"/>
        <v>2</v>
      </c>
      <c r="AJ435" s="48">
        <f t="shared" ca="1" si="308"/>
        <v>2</v>
      </c>
      <c r="AK435" s="48">
        <f t="shared" ca="1" si="308"/>
        <v>2</v>
      </c>
      <c r="AL435" s="48">
        <f t="shared" ca="1" si="308"/>
        <v>3</v>
      </c>
      <c r="AM435" s="48">
        <f t="shared" ca="1" si="308"/>
        <v>3</v>
      </c>
      <c r="AN435" s="48">
        <f t="shared" ca="1" si="308"/>
        <v>3</v>
      </c>
      <c r="AO435" s="48">
        <f t="shared" ca="1" si="308"/>
        <v>3</v>
      </c>
      <c r="AP435" s="48">
        <f t="shared" ca="1" si="308"/>
        <v>3</v>
      </c>
      <c r="AQ435" s="48">
        <f t="shared" ca="1" si="308"/>
        <v>2</v>
      </c>
      <c r="AR435" s="48">
        <f t="shared" ca="1" si="308"/>
        <v>3</v>
      </c>
      <c r="AS435" s="48">
        <f t="shared" ca="1" si="308"/>
        <v>2</v>
      </c>
      <c r="AT435" s="48">
        <f t="shared" ca="1" si="309"/>
        <v>3</v>
      </c>
      <c r="AU435" s="48">
        <f t="shared" ca="1" si="309"/>
        <v>3</v>
      </c>
      <c r="AV435" s="48">
        <f t="shared" ca="1" si="309"/>
        <v>3</v>
      </c>
      <c r="AW435" s="48">
        <f t="shared" ca="1" si="309"/>
        <v>2</v>
      </c>
      <c r="AX435" s="48">
        <f t="shared" ca="1" si="309"/>
        <v>3</v>
      </c>
      <c r="AY435" s="48">
        <f t="shared" ca="1" si="309"/>
        <v>2</v>
      </c>
      <c r="AZ435" s="48">
        <f t="shared" ca="1" si="309"/>
        <v>3</v>
      </c>
      <c r="BA435" s="48">
        <f t="shared" ca="1" si="309"/>
        <v>2</v>
      </c>
      <c r="BB435" s="48">
        <f t="shared" ca="1" si="309"/>
        <v>3</v>
      </c>
      <c r="BC435" s="48">
        <f t="shared" ca="1" si="309"/>
        <v>2</v>
      </c>
      <c r="BD435" s="48">
        <f t="shared" ca="1" si="310"/>
        <v>3</v>
      </c>
      <c r="BE435" s="48">
        <f t="shared" ca="1" si="310"/>
        <v>3</v>
      </c>
      <c r="BF435" s="48">
        <f t="shared" ca="1" si="310"/>
        <v>2</v>
      </c>
      <c r="BG435" s="48">
        <f t="shared" ca="1" si="310"/>
        <v>3</v>
      </c>
      <c r="BH435" s="48">
        <f t="shared" ca="1" si="310"/>
        <v>3</v>
      </c>
      <c r="BI435" s="48">
        <f t="shared" ca="1" si="310"/>
        <v>3</v>
      </c>
      <c r="BJ435" s="48">
        <f t="shared" ca="1" si="310"/>
        <v>2</v>
      </c>
      <c r="BK435" s="48">
        <f t="shared" ca="1" si="310"/>
        <v>3</v>
      </c>
      <c r="BL435" s="48">
        <f t="shared" ca="1" si="310"/>
        <v>3</v>
      </c>
      <c r="BM435" s="48">
        <f t="shared" ca="1" si="310"/>
        <v>3</v>
      </c>
      <c r="BN435" s="48">
        <f t="shared" ca="1" si="310"/>
        <v>3</v>
      </c>
      <c r="BO435" s="48">
        <f t="shared" ca="1" si="310"/>
        <v>2</v>
      </c>
    </row>
    <row r="436" spans="1:67" x14ac:dyDescent="0.25">
      <c r="A436" s="48">
        <v>435</v>
      </c>
      <c r="B436" s="48">
        <f t="shared" ca="1" si="273"/>
        <v>14</v>
      </c>
      <c r="C436" s="48">
        <f ca="1">SUM($P436:S436)</f>
        <v>10</v>
      </c>
      <c r="D436" s="48">
        <f t="shared" ca="1" si="274"/>
        <v>19</v>
      </c>
      <c r="E436" s="48">
        <f t="shared" ca="1" si="275"/>
        <v>29</v>
      </c>
      <c r="F436" s="48">
        <f t="shared" ca="1" si="276"/>
        <v>38</v>
      </c>
      <c r="G436" s="48">
        <f t="shared" ca="1" si="277"/>
        <v>46</v>
      </c>
      <c r="H436" s="48">
        <f t="shared" ca="1" si="278"/>
        <v>56</v>
      </c>
      <c r="I436" s="48">
        <f t="shared" ca="1" si="279"/>
        <v>66</v>
      </c>
      <c r="J436" s="48">
        <f t="shared" ca="1" si="280"/>
        <v>75</v>
      </c>
      <c r="K436" s="48">
        <f t="shared" ca="1" si="281"/>
        <v>85</v>
      </c>
      <c r="L436" s="48">
        <f t="shared" ca="1" si="282"/>
        <v>95</v>
      </c>
      <c r="M436" s="48">
        <f t="shared" ca="1" si="283"/>
        <v>105</v>
      </c>
      <c r="N436" s="48">
        <f t="shared" ca="1" si="284"/>
        <v>114</v>
      </c>
      <c r="O436" s="48">
        <f t="shared" ca="1" si="285"/>
        <v>125</v>
      </c>
      <c r="P436" s="48">
        <f t="shared" ca="1" si="306"/>
        <v>2</v>
      </c>
      <c r="Q436" s="48">
        <f t="shared" ca="1" si="306"/>
        <v>3</v>
      </c>
      <c r="R436" s="48">
        <f t="shared" ca="1" si="306"/>
        <v>2</v>
      </c>
      <c r="S436" s="48">
        <f t="shared" ca="1" si="306"/>
        <v>3</v>
      </c>
      <c r="T436" s="48">
        <f t="shared" ca="1" si="306"/>
        <v>2</v>
      </c>
      <c r="U436" s="48">
        <f t="shared" ca="1" si="306"/>
        <v>2</v>
      </c>
      <c r="V436" s="48">
        <f t="shared" ca="1" si="306"/>
        <v>3</v>
      </c>
      <c r="W436" s="48">
        <f t="shared" ca="1" si="306"/>
        <v>2</v>
      </c>
      <c r="X436" s="48">
        <f t="shared" ca="1" si="306"/>
        <v>2</v>
      </c>
      <c r="Y436" s="48">
        <f t="shared" ca="1" si="306"/>
        <v>3</v>
      </c>
      <c r="Z436" s="48">
        <f t="shared" ca="1" si="307"/>
        <v>2</v>
      </c>
      <c r="AA436" s="48">
        <f t="shared" ca="1" si="307"/>
        <v>3</v>
      </c>
      <c r="AB436" s="48">
        <f t="shared" ca="1" si="307"/>
        <v>2</v>
      </c>
      <c r="AC436" s="48">
        <f t="shared" ca="1" si="307"/>
        <v>2</v>
      </c>
      <c r="AD436" s="48">
        <f t="shared" ca="1" si="307"/>
        <v>3</v>
      </c>
      <c r="AE436" s="48">
        <f t="shared" ca="1" si="307"/>
        <v>2</v>
      </c>
      <c r="AF436" s="48">
        <f t="shared" ca="1" si="307"/>
        <v>2</v>
      </c>
      <c r="AG436" s="48">
        <f t="shared" ca="1" si="307"/>
        <v>2</v>
      </c>
      <c r="AH436" s="48">
        <f t="shared" ca="1" si="307"/>
        <v>2</v>
      </c>
      <c r="AI436" s="48">
        <f t="shared" ca="1" si="307"/>
        <v>2</v>
      </c>
      <c r="AJ436" s="48">
        <f t="shared" ca="1" si="308"/>
        <v>3</v>
      </c>
      <c r="AK436" s="48">
        <f t="shared" ca="1" si="308"/>
        <v>2</v>
      </c>
      <c r="AL436" s="48">
        <f t="shared" ca="1" si="308"/>
        <v>2</v>
      </c>
      <c r="AM436" s="48">
        <f t="shared" ca="1" si="308"/>
        <v>3</v>
      </c>
      <c r="AN436" s="48">
        <f t="shared" ca="1" si="308"/>
        <v>2</v>
      </c>
      <c r="AO436" s="48">
        <f t="shared" ca="1" si="308"/>
        <v>3</v>
      </c>
      <c r="AP436" s="48">
        <f t="shared" ca="1" si="308"/>
        <v>2</v>
      </c>
      <c r="AQ436" s="48">
        <f t="shared" ca="1" si="308"/>
        <v>3</v>
      </c>
      <c r="AR436" s="48">
        <f t="shared" ca="1" si="308"/>
        <v>2</v>
      </c>
      <c r="AS436" s="48">
        <f t="shared" ca="1" si="308"/>
        <v>3</v>
      </c>
      <c r="AT436" s="48">
        <f t="shared" ca="1" si="309"/>
        <v>2</v>
      </c>
      <c r="AU436" s="48">
        <f t="shared" ca="1" si="309"/>
        <v>2</v>
      </c>
      <c r="AV436" s="48">
        <f t="shared" ca="1" si="309"/>
        <v>3</v>
      </c>
      <c r="AW436" s="48">
        <f t="shared" ca="1" si="309"/>
        <v>3</v>
      </c>
      <c r="AX436" s="48">
        <f t="shared" ca="1" si="309"/>
        <v>2</v>
      </c>
      <c r="AY436" s="48">
        <f t="shared" ca="1" si="309"/>
        <v>2</v>
      </c>
      <c r="AZ436" s="48">
        <f t="shared" ca="1" si="309"/>
        <v>3</v>
      </c>
      <c r="BA436" s="48">
        <f t="shared" ca="1" si="309"/>
        <v>3</v>
      </c>
      <c r="BB436" s="48">
        <f t="shared" ca="1" si="309"/>
        <v>2</v>
      </c>
      <c r="BC436" s="48">
        <f t="shared" ca="1" si="309"/>
        <v>2</v>
      </c>
      <c r="BD436" s="48">
        <f t="shared" ca="1" si="310"/>
        <v>3</v>
      </c>
      <c r="BE436" s="48">
        <f t="shared" ca="1" si="310"/>
        <v>2</v>
      </c>
      <c r="BF436" s="48">
        <f t="shared" ca="1" si="310"/>
        <v>2</v>
      </c>
      <c r="BG436" s="48">
        <f t="shared" ca="1" si="310"/>
        <v>3</v>
      </c>
      <c r="BH436" s="48">
        <f t="shared" ca="1" si="310"/>
        <v>2</v>
      </c>
      <c r="BI436" s="48">
        <f t="shared" ca="1" si="310"/>
        <v>2</v>
      </c>
      <c r="BJ436" s="48">
        <f t="shared" ca="1" si="310"/>
        <v>2</v>
      </c>
      <c r="BK436" s="48">
        <f t="shared" ca="1" si="310"/>
        <v>3</v>
      </c>
      <c r="BL436" s="48">
        <f t="shared" ca="1" si="310"/>
        <v>3</v>
      </c>
      <c r="BM436" s="48">
        <f t="shared" ca="1" si="310"/>
        <v>3</v>
      </c>
      <c r="BN436" s="48">
        <f t="shared" ca="1" si="310"/>
        <v>3</v>
      </c>
      <c r="BO436" s="48">
        <f t="shared" ca="1" si="310"/>
        <v>2</v>
      </c>
    </row>
    <row r="437" spans="1:67" x14ac:dyDescent="0.25">
      <c r="A437" s="48">
        <v>436</v>
      </c>
      <c r="B437" s="48">
        <f t="shared" ca="1" si="273"/>
        <v>15</v>
      </c>
      <c r="C437" s="48">
        <f ca="1">SUM($P437:S437)</f>
        <v>10</v>
      </c>
      <c r="D437" s="48">
        <f t="shared" ca="1" si="274"/>
        <v>20</v>
      </c>
      <c r="E437" s="48">
        <f t="shared" ca="1" si="275"/>
        <v>30</v>
      </c>
      <c r="F437" s="48">
        <f t="shared" ca="1" si="276"/>
        <v>40</v>
      </c>
      <c r="G437" s="48">
        <f t="shared" ca="1" si="277"/>
        <v>50</v>
      </c>
      <c r="H437" s="48">
        <f t="shared" ca="1" si="278"/>
        <v>60</v>
      </c>
      <c r="I437" s="48">
        <f t="shared" ca="1" si="279"/>
        <v>70</v>
      </c>
      <c r="J437" s="48">
        <f t="shared" ca="1" si="280"/>
        <v>80</v>
      </c>
      <c r="K437" s="48">
        <f t="shared" ca="1" si="281"/>
        <v>89</v>
      </c>
      <c r="L437" s="48">
        <f t="shared" ca="1" si="282"/>
        <v>98</v>
      </c>
      <c r="M437" s="48">
        <f t="shared" ca="1" si="283"/>
        <v>109</v>
      </c>
      <c r="N437" s="48">
        <f t="shared" ca="1" si="284"/>
        <v>121</v>
      </c>
      <c r="O437" s="48">
        <f t="shared" ca="1" si="285"/>
        <v>132</v>
      </c>
      <c r="P437" s="48">
        <f t="shared" ca="1" si="306"/>
        <v>3</v>
      </c>
      <c r="Q437" s="48">
        <f t="shared" ca="1" si="306"/>
        <v>2</v>
      </c>
      <c r="R437" s="48">
        <f t="shared" ca="1" si="306"/>
        <v>3</v>
      </c>
      <c r="S437" s="48">
        <f t="shared" ca="1" si="306"/>
        <v>2</v>
      </c>
      <c r="T437" s="48">
        <f t="shared" ca="1" si="306"/>
        <v>3</v>
      </c>
      <c r="U437" s="48">
        <f t="shared" ca="1" si="306"/>
        <v>2</v>
      </c>
      <c r="V437" s="48">
        <f t="shared" ca="1" si="306"/>
        <v>2</v>
      </c>
      <c r="W437" s="48">
        <f t="shared" ca="1" si="306"/>
        <v>3</v>
      </c>
      <c r="X437" s="48">
        <f t="shared" ca="1" si="306"/>
        <v>2</v>
      </c>
      <c r="Y437" s="48">
        <f t="shared" ca="1" si="306"/>
        <v>3</v>
      </c>
      <c r="Z437" s="48">
        <f t="shared" ca="1" si="307"/>
        <v>3</v>
      </c>
      <c r="AA437" s="48">
        <f t="shared" ca="1" si="307"/>
        <v>2</v>
      </c>
      <c r="AB437" s="48">
        <f t="shared" ca="1" si="307"/>
        <v>2</v>
      </c>
      <c r="AC437" s="48">
        <f t="shared" ca="1" si="307"/>
        <v>3</v>
      </c>
      <c r="AD437" s="48">
        <f t="shared" ca="1" si="307"/>
        <v>3</v>
      </c>
      <c r="AE437" s="48">
        <f t="shared" ca="1" si="307"/>
        <v>2</v>
      </c>
      <c r="AF437" s="48">
        <f t="shared" ca="1" si="307"/>
        <v>3</v>
      </c>
      <c r="AG437" s="48">
        <f t="shared" ca="1" si="307"/>
        <v>2</v>
      </c>
      <c r="AH437" s="48">
        <f t="shared" ca="1" si="307"/>
        <v>3</v>
      </c>
      <c r="AI437" s="48">
        <f t="shared" ca="1" si="307"/>
        <v>2</v>
      </c>
      <c r="AJ437" s="48">
        <f t="shared" ca="1" si="308"/>
        <v>3</v>
      </c>
      <c r="AK437" s="48">
        <f t="shared" ca="1" si="308"/>
        <v>3</v>
      </c>
      <c r="AL437" s="48">
        <f t="shared" ca="1" si="308"/>
        <v>2</v>
      </c>
      <c r="AM437" s="48">
        <f t="shared" ca="1" si="308"/>
        <v>2</v>
      </c>
      <c r="AN437" s="48">
        <f t="shared" ca="1" si="308"/>
        <v>2</v>
      </c>
      <c r="AO437" s="48">
        <f t="shared" ca="1" si="308"/>
        <v>2</v>
      </c>
      <c r="AP437" s="48">
        <f t="shared" ca="1" si="308"/>
        <v>3</v>
      </c>
      <c r="AQ437" s="48">
        <f t="shared" ca="1" si="308"/>
        <v>3</v>
      </c>
      <c r="AR437" s="48">
        <f t="shared" ca="1" si="308"/>
        <v>2</v>
      </c>
      <c r="AS437" s="48">
        <f t="shared" ca="1" si="308"/>
        <v>2</v>
      </c>
      <c r="AT437" s="48">
        <f t="shared" ca="1" si="309"/>
        <v>3</v>
      </c>
      <c r="AU437" s="48">
        <f t="shared" ca="1" si="309"/>
        <v>3</v>
      </c>
      <c r="AV437" s="48">
        <f t="shared" ca="1" si="309"/>
        <v>2</v>
      </c>
      <c r="AW437" s="48">
        <f t="shared" ca="1" si="309"/>
        <v>3</v>
      </c>
      <c r="AX437" s="48">
        <f t="shared" ca="1" si="309"/>
        <v>2</v>
      </c>
      <c r="AY437" s="48">
        <f t="shared" ca="1" si="309"/>
        <v>2</v>
      </c>
      <c r="AZ437" s="48">
        <f t="shared" ca="1" si="309"/>
        <v>2</v>
      </c>
      <c r="BA437" s="48">
        <f t="shared" ca="1" si="309"/>
        <v>2</v>
      </c>
      <c r="BB437" s="48">
        <f t="shared" ca="1" si="309"/>
        <v>3</v>
      </c>
      <c r="BC437" s="48">
        <f t="shared" ca="1" si="309"/>
        <v>2</v>
      </c>
      <c r="BD437" s="48">
        <f t="shared" ca="1" si="310"/>
        <v>3</v>
      </c>
      <c r="BE437" s="48">
        <f t="shared" ca="1" si="310"/>
        <v>3</v>
      </c>
      <c r="BF437" s="48">
        <f t="shared" ca="1" si="310"/>
        <v>3</v>
      </c>
      <c r="BG437" s="48">
        <f t="shared" ca="1" si="310"/>
        <v>2</v>
      </c>
      <c r="BH437" s="48">
        <f t="shared" ca="1" si="310"/>
        <v>3</v>
      </c>
      <c r="BI437" s="48">
        <f t="shared" ca="1" si="310"/>
        <v>3</v>
      </c>
      <c r="BJ437" s="48">
        <f t="shared" ca="1" si="310"/>
        <v>3</v>
      </c>
      <c r="BK437" s="48">
        <f t="shared" ca="1" si="310"/>
        <v>3</v>
      </c>
      <c r="BL437" s="48">
        <f t="shared" ca="1" si="310"/>
        <v>3</v>
      </c>
      <c r="BM437" s="48">
        <f t="shared" ca="1" si="310"/>
        <v>3</v>
      </c>
      <c r="BN437" s="48">
        <f t="shared" ca="1" si="310"/>
        <v>3</v>
      </c>
      <c r="BO437" s="48">
        <f t="shared" ca="1" si="310"/>
        <v>2</v>
      </c>
    </row>
    <row r="438" spans="1:67" x14ac:dyDescent="0.25">
      <c r="A438" s="48">
        <v>437</v>
      </c>
      <c r="B438" s="48">
        <f t="shared" ca="1" si="273"/>
        <v>13</v>
      </c>
      <c r="C438" s="48">
        <f ca="1">SUM($P438:S438)</f>
        <v>9</v>
      </c>
      <c r="D438" s="48">
        <f t="shared" ca="1" si="274"/>
        <v>17</v>
      </c>
      <c r="E438" s="48">
        <f t="shared" ca="1" si="275"/>
        <v>27</v>
      </c>
      <c r="F438" s="48">
        <f t="shared" ca="1" si="276"/>
        <v>37</v>
      </c>
      <c r="G438" s="48">
        <f t="shared" ca="1" si="277"/>
        <v>48</v>
      </c>
      <c r="H438" s="48">
        <f t="shared" ca="1" si="278"/>
        <v>59</v>
      </c>
      <c r="I438" s="48">
        <f t="shared" ca="1" si="279"/>
        <v>69</v>
      </c>
      <c r="J438" s="48">
        <f t="shared" ca="1" si="280"/>
        <v>80</v>
      </c>
      <c r="K438" s="48">
        <f t="shared" ca="1" si="281"/>
        <v>89</v>
      </c>
      <c r="L438" s="48">
        <f t="shared" ca="1" si="282"/>
        <v>98</v>
      </c>
      <c r="M438" s="48">
        <f t="shared" ca="1" si="283"/>
        <v>108</v>
      </c>
      <c r="N438" s="48">
        <f t="shared" ca="1" si="284"/>
        <v>119</v>
      </c>
      <c r="O438" s="48">
        <f t="shared" ca="1" si="285"/>
        <v>130</v>
      </c>
      <c r="P438" s="48">
        <f t="shared" ca="1" si="306"/>
        <v>2</v>
      </c>
      <c r="Q438" s="48">
        <f t="shared" ca="1" si="306"/>
        <v>2</v>
      </c>
      <c r="R438" s="48">
        <f t="shared" ca="1" si="306"/>
        <v>3</v>
      </c>
      <c r="S438" s="48">
        <f t="shared" ca="1" si="306"/>
        <v>2</v>
      </c>
      <c r="T438" s="48">
        <f t="shared" ca="1" si="306"/>
        <v>2</v>
      </c>
      <c r="U438" s="48">
        <f t="shared" ca="1" si="306"/>
        <v>2</v>
      </c>
      <c r="V438" s="48">
        <f t="shared" ca="1" si="306"/>
        <v>2</v>
      </c>
      <c r="W438" s="48">
        <f t="shared" ca="1" si="306"/>
        <v>2</v>
      </c>
      <c r="X438" s="48">
        <f t="shared" ca="1" si="306"/>
        <v>2</v>
      </c>
      <c r="Y438" s="48">
        <f t="shared" ca="1" si="306"/>
        <v>2</v>
      </c>
      <c r="Z438" s="48">
        <f t="shared" ca="1" si="307"/>
        <v>3</v>
      </c>
      <c r="AA438" s="48">
        <f t="shared" ca="1" si="307"/>
        <v>3</v>
      </c>
      <c r="AB438" s="48">
        <f t="shared" ca="1" si="307"/>
        <v>3</v>
      </c>
      <c r="AC438" s="48">
        <f t="shared" ca="1" si="307"/>
        <v>2</v>
      </c>
      <c r="AD438" s="48">
        <f t="shared" ca="1" si="307"/>
        <v>3</v>
      </c>
      <c r="AE438" s="48">
        <f t="shared" ca="1" si="307"/>
        <v>2</v>
      </c>
      <c r="AF438" s="48">
        <f t="shared" ca="1" si="307"/>
        <v>3</v>
      </c>
      <c r="AG438" s="48">
        <f t="shared" ca="1" si="307"/>
        <v>3</v>
      </c>
      <c r="AH438" s="48">
        <f t="shared" ca="1" si="307"/>
        <v>2</v>
      </c>
      <c r="AI438" s="48">
        <f t="shared" ca="1" si="307"/>
        <v>3</v>
      </c>
      <c r="AJ438" s="48">
        <f t="shared" ca="1" si="308"/>
        <v>3</v>
      </c>
      <c r="AK438" s="48">
        <f t="shared" ca="1" si="308"/>
        <v>3</v>
      </c>
      <c r="AL438" s="48">
        <f t="shared" ca="1" si="308"/>
        <v>2</v>
      </c>
      <c r="AM438" s="48">
        <f t="shared" ca="1" si="308"/>
        <v>3</v>
      </c>
      <c r="AN438" s="48">
        <f t="shared" ca="1" si="308"/>
        <v>2</v>
      </c>
      <c r="AO438" s="48">
        <f t="shared" ca="1" si="308"/>
        <v>3</v>
      </c>
      <c r="AP438" s="48">
        <f t="shared" ca="1" si="308"/>
        <v>3</v>
      </c>
      <c r="AQ438" s="48">
        <f t="shared" ca="1" si="308"/>
        <v>2</v>
      </c>
      <c r="AR438" s="48">
        <f t="shared" ca="1" si="308"/>
        <v>3</v>
      </c>
      <c r="AS438" s="48">
        <f t="shared" ca="1" si="308"/>
        <v>3</v>
      </c>
      <c r="AT438" s="48">
        <f t="shared" ca="1" si="309"/>
        <v>2</v>
      </c>
      <c r="AU438" s="48">
        <f t="shared" ca="1" si="309"/>
        <v>3</v>
      </c>
      <c r="AV438" s="48">
        <f t="shared" ca="1" si="309"/>
        <v>3</v>
      </c>
      <c r="AW438" s="48">
        <f t="shared" ca="1" si="309"/>
        <v>2</v>
      </c>
      <c r="AX438" s="48">
        <f t="shared" ca="1" si="309"/>
        <v>2</v>
      </c>
      <c r="AY438" s="48">
        <f t="shared" ca="1" si="309"/>
        <v>2</v>
      </c>
      <c r="AZ438" s="48">
        <f t="shared" ca="1" si="309"/>
        <v>2</v>
      </c>
      <c r="BA438" s="48">
        <f t="shared" ca="1" si="309"/>
        <v>3</v>
      </c>
      <c r="BB438" s="48">
        <f t="shared" ca="1" si="309"/>
        <v>2</v>
      </c>
      <c r="BC438" s="48">
        <f t="shared" ca="1" si="309"/>
        <v>2</v>
      </c>
      <c r="BD438" s="48">
        <f t="shared" ca="1" si="310"/>
        <v>3</v>
      </c>
      <c r="BE438" s="48">
        <f t="shared" ca="1" si="310"/>
        <v>3</v>
      </c>
      <c r="BF438" s="48">
        <f t="shared" ca="1" si="310"/>
        <v>2</v>
      </c>
      <c r="BG438" s="48">
        <f t="shared" ca="1" si="310"/>
        <v>2</v>
      </c>
      <c r="BH438" s="48">
        <f t="shared" ca="1" si="310"/>
        <v>3</v>
      </c>
      <c r="BI438" s="48">
        <f t="shared" ca="1" si="310"/>
        <v>3</v>
      </c>
      <c r="BJ438" s="48">
        <f t="shared" ca="1" si="310"/>
        <v>2</v>
      </c>
      <c r="BK438" s="48">
        <f t="shared" ca="1" si="310"/>
        <v>3</v>
      </c>
      <c r="BL438" s="48">
        <f t="shared" ca="1" si="310"/>
        <v>3</v>
      </c>
      <c r="BM438" s="48">
        <f t="shared" ca="1" si="310"/>
        <v>2</v>
      </c>
      <c r="BN438" s="48">
        <f t="shared" ca="1" si="310"/>
        <v>3</v>
      </c>
      <c r="BO438" s="48">
        <f t="shared" ca="1" si="310"/>
        <v>3</v>
      </c>
    </row>
    <row r="439" spans="1:67" x14ac:dyDescent="0.25">
      <c r="A439" s="48">
        <v>438</v>
      </c>
      <c r="B439" s="48">
        <f t="shared" ca="1" si="273"/>
        <v>14</v>
      </c>
      <c r="C439" s="48">
        <f ca="1">SUM($P439:S439)</f>
        <v>10</v>
      </c>
      <c r="D439" s="48">
        <f t="shared" ca="1" si="274"/>
        <v>20</v>
      </c>
      <c r="E439" s="48">
        <f t="shared" ca="1" si="275"/>
        <v>32</v>
      </c>
      <c r="F439" s="48">
        <f t="shared" ca="1" si="276"/>
        <v>41</v>
      </c>
      <c r="G439" s="48">
        <f t="shared" ca="1" si="277"/>
        <v>51</v>
      </c>
      <c r="H439" s="48">
        <f t="shared" ca="1" si="278"/>
        <v>60</v>
      </c>
      <c r="I439" s="48">
        <f t="shared" ca="1" si="279"/>
        <v>70</v>
      </c>
      <c r="J439" s="48">
        <f t="shared" ca="1" si="280"/>
        <v>79</v>
      </c>
      <c r="K439" s="48">
        <f t="shared" ca="1" si="281"/>
        <v>89</v>
      </c>
      <c r="L439" s="48">
        <f t="shared" ca="1" si="282"/>
        <v>99</v>
      </c>
      <c r="M439" s="48">
        <f t="shared" ca="1" si="283"/>
        <v>108</v>
      </c>
      <c r="N439" s="48">
        <f t="shared" ca="1" si="284"/>
        <v>118</v>
      </c>
      <c r="O439" s="48">
        <f t="shared" ca="1" si="285"/>
        <v>128</v>
      </c>
      <c r="P439" s="48">
        <f t="shared" ca="1" si="306"/>
        <v>2</v>
      </c>
      <c r="Q439" s="48">
        <f t="shared" ca="1" si="306"/>
        <v>3</v>
      </c>
      <c r="R439" s="48">
        <f t="shared" ca="1" si="306"/>
        <v>3</v>
      </c>
      <c r="S439" s="48">
        <f t="shared" ca="1" si="306"/>
        <v>2</v>
      </c>
      <c r="T439" s="48">
        <f t="shared" ca="1" si="306"/>
        <v>2</v>
      </c>
      <c r="U439" s="48">
        <f t="shared" ca="1" si="306"/>
        <v>2</v>
      </c>
      <c r="V439" s="48">
        <f t="shared" ca="1" si="306"/>
        <v>3</v>
      </c>
      <c r="W439" s="48">
        <f t="shared" ca="1" si="306"/>
        <v>3</v>
      </c>
      <c r="X439" s="48">
        <f t="shared" ca="1" si="306"/>
        <v>3</v>
      </c>
      <c r="Y439" s="48">
        <f t="shared" ca="1" si="306"/>
        <v>3</v>
      </c>
      <c r="Z439" s="48">
        <f t="shared" ca="1" si="307"/>
        <v>3</v>
      </c>
      <c r="AA439" s="48">
        <f t="shared" ca="1" si="307"/>
        <v>3</v>
      </c>
      <c r="AB439" s="48">
        <f t="shared" ca="1" si="307"/>
        <v>2</v>
      </c>
      <c r="AC439" s="48">
        <f t="shared" ca="1" si="307"/>
        <v>2</v>
      </c>
      <c r="AD439" s="48">
        <f t="shared" ca="1" si="307"/>
        <v>2</v>
      </c>
      <c r="AE439" s="48">
        <f t="shared" ca="1" si="307"/>
        <v>3</v>
      </c>
      <c r="AF439" s="48">
        <f t="shared" ca="1" si="307"/>
        <v>2</v>
      </c>
      <c r="AG439" s="48">
        <f t="shared" ca="1" si="307"/>
        <v>3</v>
      </c>
      <c r="AH439" s="48">
        <f t="shared" ca="1" si="307"/>
        <v>3</v>
      </c>
      <c r="AI439" s="48">
        <f t="shared" ca="1" si="307"/>
        <v>2</v>
      </c>
      <c r="AJ439" s="48">
        <f t="shared" ca="1" si="308"/>
        <v>2</v>
      </c>
      <c r="AK439" s="48">
        <f t="shared" ca="1" si="308"/>
        <v>3</v>
      </c>
      <c r="AL439" s="48">
        <f t="shared" ca="1" si="308"/>
        <v>2</v>
      </c>
      <c r="AM439" s="48">
        <f t="shared" ca="1" si="308"/>
        <v>2</v>
      </c>
      <c r="AN439" s="48">
        <f t="shared" ca="1" si="308"/>
        <v>2</v>
      </c>
      <c r="AO439" s="48">
        <f t="shared" ca="1" si="308"/>
        <v>2</v>
      </c>
      <c r="AP439" s="48">
        <f t="shared" ca="1" si="308"/>
        <v>3</v>
      </c>
      <c r="AQ439" s="48">
        <f t="shared" ca="1" si="308"/>
        <v>3</v>
      </c>
      <c r="AR439" s="48">
        <f t="shared" ca="1" si="308"/>
        <v>2</v>
      </c>
      <c r="AS439" s="48">
        <f t="shared" ca="1" si="308"/>
        <v>3</v>
      </c>
      <c r="AT439" s="48">
        <f t="shared" ca="1" si="309"/>
        <v>2</v>
      </c>
      <c r="AU439" s="48">
        <f t="shared" ca="1" si="309"/>
        <v>2</v>
      </c>
      <c r="AV439" s="48">
        <f t="shared" ca="1" si="309"/>
        <v>2</v>
      </c>
      <c r="AW439" s="48">
        <f t="shared" ca="1" si="309"/>
        <v>3</v>
      </c>
      <c r="AX439" s="48">
        <f t="shared" ca="1" si="309"/>
        <v>3</v>
      </c>
      <c r="AY439" s="48">
        <f t="shared" ca="1" si="309"/>
        <v>2</v>
      </c>
      <c r="AZ439" s="48">
        <f t="shared" ca="1" si="309"/>
        <v>2</v>
      </c>
      <c r="BA439" s="48">
        <f t="shared" ca="1" si="309"/>
        <v>3</v>
      </c>
      <c r="BB439" s="48">
        <f t="shared" ca="1" si="309"/>
        <v>3</v>
      </c>
      <c r="BC439" s="48">
        <f t="shared" ca="1" si="309"/>
        <v>2</v>
      </c>
      <c r="BD439" s="48">
        <f t="shared" ca="1" si="310"/>
        <v>2</v>
      </c>
      <c r="BE439" s="48">
        <f t="shared" ca="1" si="310"/>
        <v>3</v>
      </c>
      <c r="BF439" s="48">
        <f t="shared" ca="1" si="310"/>
        <v>2</v>
      </c>
      <c r="BG439" s="48">
        <f t="shared" ca="1" si="310"/>
        <v>2</v>
      </c>
      <c r="BH439" s="48">
        <f t="shared" ca="1" si="310"/>
        <v>3</v>
      </c>
      <c r="BI439" s="48">
        <f t="shared" ca="1" si="310"/>
        <v>2</v>
      </c>
      <c r="BJ439" s="48">
        <f t="shared" ca="1" si="310"/>
        <v>3</v>
      </c>
      <c r="BK439" s="48">
        <f t="shared" ca="1" si="310"/>
        <v>2</v>
      </c>
      <c r="BL439" s="48">
        <f t="shared" ca="1" si="310"/>
        <v>2</v>
      </c>
      <c r="BM439" s="48">
        <f t="shared" ca="1" si="310"/>
        <v>2</v>
      </c>
      <c r="BN439" s="48">
        <f t="shared" ca="1" si="310"/>
        <v>3</v>
      </c>
      <c r="BO439" s="48">
        <f t="shared" ca="1" si="310"/>
        <v>3</v>
      </c>
    </row>
    <row r="440" spans="1:67" x14ac:dyDescent="0.25">
      <c r="A440" s="48">
        <v>439</v>
      </c>
      <c r="B440" s="48">
        <f t="shared" ca="1" si="273"/>
        <v>18</v>
      </c>
      <c r="C440" s="48">
        <f ca="1">SUM($P440:S440)</f>
        <v>12</v>
      </c>
      <c r="D440" s="48">
        <f t="shared" ca="1" si="274"/>
        <v>24</v>
      </c>
      <c r="E440" s="48">
        <f t="shared" ca="1" si="275"/>
        <v>35</v>
      </c>
      <c r="F440" s="48">
        <f t="shared" ca="1" si="276"/>
        <v>46</v>
      </c>
      <c r="G440" s="48">
        <f t="shared" ca="1" si="277"/>
        <v>56</v>
      </c>
      <c r="H440" s="48">
        <f t="shared" ca="1" si="278"/>
        <v>65</v>
      </c>
      <c r="I440" s="48">
        <f t="shared" ca="1" si="279"/>
        <v>75</v>
      </c>
      <c r="J440" s="48">
        <f t="shared" ca="1" si="280"/>
        <v>85</v>
      </c>
      <c r="K440" s="48">
        <f t="shared" ca="1" si="281"/>
        <v>96</v>
      </c>
      <c r="L440" s="48">
        <f t="shared" ca="1" si="282"/>
        <v>104</v>
      </c>
      <c r="M440" s="48">
        <f t="shared" ca="1" si="283"/>
        <v>114</v>
      </c>
      <c r="N440" s="48">
        <f t="shared" ca="1" si="284"/>
        <v>124</v>
      </c>
      <c r="O440" s="48">
        <f t="shared" ca="1" si="285"/>
        <v>134</v>
      </c>
      <c r="P440" s="48">
        <f t="shared" ca="1" si="306"/>
        <v>3</v>
      </c>
      <c r="Q440" s="48">
        <f t="shared" ca="1" si="306"/>
        <v>3</v>
      </c>
      <c r="R440" s="48">
        <f t="shared" ca="1" si="306"/>
        <v>3</v>
      </c>
      <c r="S440" s="48">
        <f t="shared" ca="1" si="306"/>
        <v>3</v>
      </c>
      <c r="T440" s="48">
        <f t="shared" ca="1" si="306"/>
        <v>3</v>
      </c>
      <c r="U440" s="48">
        <f t="shared" ca="1" si="306"/>
        <v>3</v>
      </c>
      <c r="V440" s="48">
        <f t="shared" ca="1" si="306"/>
        <v>3</v>
      </c>
      <c r="W440" s="48">
        <f t="shared" ca="1" si="306"/>
        <v>3</v>
      </c>
      <c r="X440" s="48">
        <f t="shared" ca="1" si="306"/>
        <v>3</v>
      </c>
      <c r="Y440" s="48">
        <f t="shared" ca="1" si="306"/>
        <v>3</v>
      </c>
      <c r="Z440" s="48">
        <f t="shared" ca="1" si="307"/>
        <v>3</v>
      </c>
      <c r="AA440" s="48">
        <f t="shared" ca="1" si="307"/>
        <v>2</v>
      </c>
      <c r="AB440" s="48">
        <f t="shared" ca="1" si="307"/>
        <v>3</v>
      </c>
      <c r="AC440" s="48">
        <f t="shared" ca="1" si="307"/>
        <v>3</v>
      </c>
      <c r="AD440" s="48">
        <f t="shared" ca="1" si="307"/>
        <v>2</v>
      </c>
      <c r="AE440" s="48">
        <f t="shared" ca="1" si="307"/>
        <v>3</v>
      </c>
      <c r="AF440" s="48">
        <f t="shared" ca="1" si="307"/>
        <v>3</v>
      </c>
      <c r="AG440" s="48">
        <f t="shared" ca="1" si="307"/>
        <v>2</v>
      </c>
      <c r="AH440" s="48">
        <f t="shared" ca="1" si="307"/>
        <v>2</v>
      </c>
      <c r="AI440" s="48">
        <f t="shared" ca="1" si="307"/>
        <v>3</v>
      </c>
      <c r="AJ440" s="48">
        <f t="shared" ca="1" si="308"/>
        <v>2</v>
      </c>
      <c r="AK440" s="48">
        <f t="shared" ca="1" si="308"/>
        <v>3</v>
      </c>
      <c r="AL440" s="48">
        <f t="shared" ca="1" si="308"/>
        <v>2</v>
      </c>
      <c r="AM440" s="48">
        <f t="shared" ca="1" si="308"/>
        <v>2</v>
      </c>
      <c r="AN440" s="48">
        <f t="shared" ca="1" si="308"/>
        <v>2</v>
      </c>
      <c r="AO440" s="48">
        <f t="shared" ca="1" si="308"/>
        <v>2</v>
      </c>
      <c r="AP440" s="48">
        <f t="shared" ca="1" si="308"/>
        <v>3</v>
      </c>
      <c r="AQ440" s="48">
        <f t="shared" ca="1" si="308"/>
        <v>3</v>
      </c>
      <c r="AR440" s="48">
        <f t="shared" ca="1" si="308"/>
        <v>3</v>
      </c>
      <c r="AS440" s="48">
        <f t="shared" ca="1" si="308"/>
        <v>2</v>
      </c>
      <c r="AT440" s="48">
        <f t="shared" ca="1" si="309"/>
        <v>2</v>
      </c>
      <c r="AU440" s="48">
        <f t="shared" ca="1" si="309"/>
        <v>3</v>
      </c>
      <c r="AV440" s="48">
        <f t="shared" ca="1" si="309"/>
        <v>2</v>
      </c>
      <c r="AW440" s="48">
        <f t="shared" ca="1" si="309"/>
        <v>3</v>
      </c>
      <c r="AX440" s="48">
        <f t="shared" ca="1" si="309"/>
        <v>3</v>
      </c>
      <c r="AY440" s="48">
        <f t="shared" ca="1" si="309"/>
        <v>3</v>
      </c>
      <c r="AZ440" s="48">
        <f t="shared" ca="1" si="309"/>
        <v>2</v>
      </c>
      <c r="BA440" s="48">
        <f t="shared" ca="1" si="309"/>
        <v>2</v>
      </c>
      <c r="BB440" s="48">
        <f t="shared" ca="1" si="309"/>
        <v>2</v>
      </c>
      <c r="BC440" s="48">
        <f t="shared" ca="1" si="309"/>
        <v>2</v>
      </c>
      <c r="BD440" s="48">
        <f t="shared" ca="1" si="310"/>
        <v>2</v>
      </c>
      <c r="BE440" s="48">
        <f t="shared" ca="1" si="310"/>
        <v>2</v>
      </c>
      <c r="BF440" s="48">
        <f t="shared" ca="1" si="310"/>
        <v>3</v>
      </c>
      <c r="BG440" s="48">
        <f t="shared" ca="1" si="310"/>
        <v>3</v>
      </c>
      <c r="BH440" s="48">
        <f t="shared" ca="1" si="310"/>
        <v>3</v>
      </c>
      <c r="BI440" s="48">
        <f t="shared" ca="1" si="310"/>
        <v>2</v>
      </c>
      <c r="BJ440" s="48">
        <f t="shared" ca="1" si="310"/>
        <v>3</v>
      </c>
      <c r="BK440" s="48">
        <f t="shared" ca="1" si="310"/>
        <v>2</v>
      </c>
      <c r="BL440" s="48">
        <f t="shared" ca="1" si="310"/>
        <v>3</v>
      </c>
      <c r="BM440" s="48">
        <f t="shared" ca="1" si="310"/>
        <v>2</v>
      </c>
      <c r="BN440" s="48">
        <f t="shared" ca="1" si="310"/>
        <v>3</v>
      </c>
      <c r="BO440" s="48">
        <f t="shared" ca="1" si="310"/>
        <v>2</v>
      </c>
    </row>
    <row r="441" spans="1:67" x14ac:dyDescent="0.25">
      <c r="A441" s="48">
        <v>440</v>
      </c>
      <c r="B441" s="48">
        <f t="shared" ca="1" si="273"/>
        <v>15</v>
      </c>
      <c r="C441" s="48">
        <f ca="1">SUM($P441:S441)</f>
        <v>10</v>
      </c>
      <c r="D441" s="48">
        <f t="shared" ca="1" si="274"/>
        <v>19</v>
      </c>
      <c r="E441" s="48">
        <f t="shared" ca="1" si="275"/>
        <v>28</v>
      </c>
      <c r="F441" s="48">
        <f t="shared" ca="1" si="276"/>
        <v>39</v>
      </c>
      <c r="G441" s="48">
        <f t="shared" ca="1" si="277"/>
        <v>48</v>
      </c>
      <c r="H441" s="48">
        <f t="shared" ca="1" si="278"/>
        <v>59</v>
      </c>
      <c r="I441" s="48">
        <f t="shared" ca="1" si="279"/>
        <v>70</v>
      </c>
      <c r="J441" s="48">
        <f t="shared" ca="1" si="280"/>
        <v>80</v>
      </c>
      <c r="K441" s="48">
        <f t="shared" ca="1" si="281"/>
        <v>89</v>
      </c>
      <c r="L441" s="48">
        <f t="shared" ca="1" si="282"/>
        <v>97</v>
      </c>
      <c r="M441" s="48">
        <f t="shared" ca="1" si="283"/>
        <v>106</v>
      </c>
      <c r="N441" s="48">
        <f t="shared" ca="1" si="284"/>
        <v>115</v>
      </c>
      <c r="O441" s="48">
        <f t="shared" ca="1" si="285"/>
        <v>127</v>
      </c>
      <c r="P441" s="48">
        <f t="shared" ca="1" si="306"/>
        <v>2</v>
      </c>
      <c r="Q441" s="48">
        <f t="shared" ca="1" si="306"/>
        <v>3</v>
      </c>
      <c r="R441" s="48">
        <f t="shared" ca="1" si="306"/>
        <v>2</v>
      </c>
      <c r="S441" s="48">
        <f t="shared" ca="1" si="306"/>
        <v>3</v>
      </c>
      <c r="T441" s="48">
        <f t="shared" ca="1" si="306"/>
        <v>2</v>
      </c>
      <c r="U441" s="48">
        <f t="shared" ca="1" si="306"/>
        <v>3</v>
      </c>
      <c r="V441" s="48">
        <f t="shared" ca="1" si="306"/>
        <v>2</v>
      </c>
      <c r="W441" s="48">
        <f t="shared" ca="1" si="306"/>
        <v>2</v>
      </c>
      <c r="X441" s="48">
        <f t="shared" ca="1" si="306"/>
        <v>3</v>
      </c>
      <c r="Y441" s="48">
        <f t="shared" ca="1" si="306"/>
        <v>2</v>
      </c>
      <c r="Z441" s="48">
        <f t="shared" ca="1" si="307"/>
        <v>2</v>
      </c>
      <c r="AA441" s="48">
        <f t="shared" ca="1" si="307"/>
        <v>2</v>
      </c>
      <c r="AB441" s="48">
        <f t="shared" ca="1" si="307"/>
        <v>3</v>
      </c>
      <c r="AC441" s="48">
        <f t="shared" ca="1" si="307"/>
        <v>3</v>
      </c>
      <c r="AD441" s="48">
        <f t="shared" ca="1" si="307"/>
        <v>2</v>
      </c>
      <c r="AE441" s="48">
        <f t="shared" ca="1" si="307"/>
        <v>3</v>
      </c>
      <c r="AF441" s="48">
        <f t="shared" ca="1" si="307"/>
        <v>3</v>
      </c>
      <c r="AG441" s="48">
        <f t="shared" ca="1" si="307"/>
        <v>2</v>
      </c>
      <c r="AH441" s="48">
        <f t="shared" ca="1" si="307"/>
        <v>2</v>
      </c>
      <c r="AI441" s="48">
        <f t="shared" ca="1" si="307"/>
        <v>2</v>
      </c>
      <c r="AJ441" s="48">
        <f t="shared" ca="1" si="308"/>
        <v>3</v>
      </c>
      <c r="AK441" s="48">
        <f t="shared" ca="1" si="308"/>
        <v>3</v>
      </c>
      <c r="AL441" s="48">
        <f t="shared" ca="1" si="308"/>
        <v>3</v>
      </c>
      <c r="AM441" s="48">
        <f t="shared" ca="1" si="308"/>
        <v>2</v>
      </c>
      <c r="AN441" s="48">
        <f t="shared" ca="1" si="308"/>
        <v>3</v>
      </c>
      <c r="AO441" s="48">
        <f t="shared" ca="1" si="308"/>
        <v>3</v>
      </c>
      <c r="AP441" s="48">
        <f t="shared" ca="1" si="308"/>
        <v>3</v>
      </c>
      <c r="AQ441" s="48">
        <f t="shared" ca="1" si="308"/>
        <v>2</v>
      </c>
      <c r="AR441" s="48">
        <f t="shared" ca="1" si="308"/>
        <v>2</v>
      </c>
      <c r="AS441" s="48">
        <f t="shared" ca="1" si="308"/>
        <v>3</v>
      </c>
      <c r="AT441" s="48">
        <f t="shared" ca="1" si="309"/>
        <v>3</v>
      </c>
      <c r="AU441" s="48">
        <f t="shared" ca="1" si="309"/>
        <v>2</v>
      </c>
      <c r="AV441" s="48">
        <f t="shared" ca="1" si="309"/>
        <v>2</v>
      </c>
      <c r="AW441" s="48">
        <f t="shared" ca="1" si="309"/>
        <v>2</v>
      </c>
      <c r="AX441" s="48">
        <f t="shared" ca="1" si="309"/>
        <v>2</v>
      </c>
      <c r="AY441" s="48">
        <f t="shared" ca="1" si="309"/>
        <v>3</v>
      </c>
      <c r="AZ441" s="48">
        <f t="shared" ca="1" si="309"/>
        <v>2</v>
      </c>
      <c r="BA441" s="48">
        <f t="shared" ca="1" si="309"/>
        <v>2</v>
      </c>
      <c r="BB441" s="48">
        <f t="shared" ca="1" si="309"/>
        <v>2</v>
      </c>
      <c r="BC441" s="48">
        <f t="shared" ca="1" si="309"/>
        <v>2</v>
      </c>
      <c r="BD441" s="48">
        <f t="shared" ca="1" si="310"/>
        <v>2</v>
      </c>
      <c r="BE441" s="48">
        <f t="shared" ca="1" si="310"/>
        <v>3</v>
      </c>
      <c r="BF441" s="48">
        <f t="shared" ca="1" si="310"/>
        <v>2</v>
      </c>
      <c r="BG441" s="48">
        <f t="shared" ca="1" si="310"/>
        <v>2</v>
      </c>
      <c r="BH441" s="48">
        <f t="shared" ca="1" si="310"/>
        <v>2</v>
      </c>
      <c r="BI441" s="48">
        <f t="shared" ca="1" si="310"/>
        <v>2</v>
      </c>
      <c r="BJ441" s="48">
        <f t="shared" ca="1" si="310"/>
        <v>3</v>
      </c>
      <c r="BK441" s="48">
        <f t="shared" ca="1" si="310"/>
        <v>2</v>
      </c>
      <c r="BL441" s="48">
        <f t="shared" ca="1" si="310"/>
        <v>3</v>
      </c>
      <c r="BM441" s="48">
        <f t="shared" ca="1" si="310"/>
        <v>3</v>
      </c>
      <c r="BN441" s="48">
        <f t="shared" ca="1" si="310"/>
        <v>3</v>
      </c>
      <c r="BO441" s="48">
        <f t="shared" ca="1" si="310"/>
        <v>3</v>
      </c>
    </row>
    <row r="442" spans="1:67" x14ac:dyDescent="0.25">
      <c r="A442" s="48">
        <v>441</v>
      </c>
      <c r="B442" s="48">
        <f t="shared" ca="1" si="273"/>
        <v>15</v>
      </c>
      <c r="C442" s="48">
        <f ca="1">SUM($P442:S442)</f>
        <v>10</v>
      </c>
      <c r="D442" s="48">
        <f t="shared" ca="1" si="274"/>
        <v>19</v>
      </c>
      <c r="E442" s="48">
        <f t="shared" ca="1" si="275"/>
        <v>28</v>
      </c>
      <c r="F442" s="48">
        <f t="shared" ca="1" si="276"/>
        <v>38</v>
      </c>
      <c r="G442" s="48">
        <f t="shared" ca="1" si="277"/>
        <v>48</v>
      </c>
      <c r="H442" s="48">
        <f t="shared" ca="1" si="278"/>
        <v>59</v>
      </c>
      <c r="I442" s="48">
        <f t="shared" ca="1" si="279"/>
        <v>69</v>
      </c>
      <c r="J442" s="48">
        <f t="shared" ca="1" si="280"/>
        <v>79</v>
      </c>
      <c r="K442" s="48">
        <f t="shared" ca="1" si="281"/>
        <v>90</v>
      </c>
      <c r="L442" s="48">
        <f t="shared" ca="1" si="282"/>
        <v>100</v>
      </c>
      <c r="M442" s="48">
        <f t="shared" ca="1" si="283"/>
        <v>109</v>
      </c>
      <c r="N442" s="48">
        <f t="shared" ca="1" si="284"/>
        <v>117</v>
      </c>
      <c r="O442" s="48">
        <f t="shared" ca="1" si="285"/>
        <v>127</v>
      </c>
      <c r="P442" s="48">
        <f t="shared" ref="P442:Y451" ca="1" si="311">MAX(1,IF(SamplesOrEstimateFlag = "Data", INDEX(Samples,RANDBETWEEN(1, TotalCount), 0), RANDBETWEEN(ThroughputLowEstimate,ThroughputHighEstimate)) / RANDBETWEEN(StorySplitRateLowEstimate,StorySplitRateHighEstimate))</f>
        <v>2</v>
      </c>
      <c r="Q442" s="48">
        <f t="shared" ca="1" si="311"/>
        <v>3</v>
      </c>
      <c r="R442" s="48">
        <f t="shared" ca="1" si="311"/>
        <v>2</v>
      </c>
      <c r="S442" s="48">
        <f t="shared" ca="1" si="311"/>
        <v>3</v>
      </c>
      <c r="T442" s="48">
        <f t="shared" ca="1" si="311"/>
        <v>3</v>
      </c>
      <c r="U442" s="48">
        <f t="shared" ca="1" si="311"/>
        <v>2</v>
      </c>
      <c r="V442" s="48">
        <f t="shared" ca="1" si="311"/>
        <v>2</v>
      </c>
      <c r="W442" s="48">
        <f t="shared" ca="1" si="311"/>
        <v>2</v>
      </c>
      <c r="X442" s="48">
        <f t="shared" ca="1" si="311"/>
        <v>3</v>
      </c>
      <c r="Y442" s="48">
        <f t="shared" ca="1" si="311"/>
        <v>2</v>
      </c>
      <c r="Z442" s="48">
        <f t="shared" ref="Z442:AI451" ca="1" si="312">MAX(1,IF(SamplesOrEstimateFlag = "Data", INDEX(Samples,RANDBETWEEN(1, TotalCount), 0), RANDBETWEEN(ThroughputLowEstimate,ThroughputHighEstimate)) / RANDBETWEEN(StorySplitRateLowEstimate,StorySplitRateHighEstimate))</f>
        <v>2</v>
      </c>
      <c r="AA442" s="48">
        <f t="shared" ca="1" si="312"/>
        <v>2</v>
      </c>
      <c r="AB442" s="48">
        <f t="shared" ca="1" si="312"/>
        <v>3</v>
      </c>
      <c r="AC442" s="48">
        <f t="shared" ca="1" si="312"/>
        <v>2</v>
      </c>
      <c r="AD442" s="48">
        <f t="shared" ca="1" si="312"/>
        <v>3</v>
      </c>
      <c r="AE442" s="48">
        <f t="shared" ca="1" si="312"/>
        <v>2</v>
      </c>
      <c r="AF442" s="48">
        <f t="shared" ca="1" si="312"/>
        <v>2</v>
      </c>
      <c r="AG442" s="48">
        <f t="shared" ca="1" si="312"/>
        <v>3</v>
      </c>
      <c r="AH442" s="48">
        <f t="shared" ca="1" si="312"/>
        <v>3</v>
      </c>
      <c r="AI442" s="48">
        <f t="shared" ca="1" si="312"/>
        <v>2</v>
      </c>
      <c r="AJ442" s="48">
        <f t="shared" ref="AJ442:AS451" ca="1" si="313">MAX(1,IF(SamplesOrEstimateFlag = "Data", INDEX(Samples,RANDBETWEEN(1, TotalCount), 0), RANDBETWEEN(ThroughputLowEstimate,ThroughputHighEstimate)) / RANDBETWEEN(StorySplitRateLowEstimate,StorySplitRateHighEstimate))</f>
        <v>3</v>
      </c>
      <c r="AK442" s="48">
        <f t="shared" ca="1" si="313"/>
        <v>3</v>
      </c>
      <c r="AL442" s="48">
        <f t="shared" ca="1" si="313"/>
        <v>2</v>
      </c>
      <c r="AM442" s="48">
        <f t="shared" ca="1" si="313"/>
        <v>3</v>
      </c>
      <c r="AN442" s="48">
        <f t="shared" ca="1" si="313"/>
        <v>3</v>
      </c>
      <c r="AO442" s="48">
        <f t="shared" ca="1" si="313"/>
        <v>3</v>
      </c>
      <c r="AP442" s="48">
        <f t="shared" ca="1" si="313"/>
        <v>2</v>
      </c>
      <c r="AQ442" s="48">
        <f t="shared" ca="1" si="313"/>
        <v>2</v>
      </c>
      <c r="AR442" s="48">
        <f t="shared" ca="1" si="313"/>
        <v>2</v>
      </c>
      <c r="AS442" s="48">
        <f t="shared" ca="1" si="313"/>
        <v>3</v>
      </c>
      <c r="AT442" s="48">
        <f t="shared" ref="AT442:BC451" ca="1" si="314">MAX(1,IF(SamplesOrEstimateFlag = "Data", INDEX(Samples,RANDBETWEEN(1, TotalCount), 0), RANDBETWEEN(ThroughputLowEstimate,ThroughputHighEstimate)) / RANDBETWEEN(StorySplitRateLowEstimate,StorySplitRateHighEstimate))</f>
        <v>3</v>
      </c>
      <c r="AU442" s="48">
        <f t="shared" ca="1" si="314"/>
        <v>2</v>
      </c>
      <c r="AV442" s="48">
        <f t="shared" ca="1" si="314"/>
        <v>3</v>
      </c>
      <c r="AW442" s="48">
        <f t="shared" ca="1" si="314"/>
        <v>3</v>
      </c>
      <c r="AX442" s="48">
        <f t="shared" ca="1" si="314"/>
        <v>3</v>
      </c>
      <c r="AY442" s="48">
        <f t="shared" ca="1" si="314"/>
        <v>2</v>
      </c>
      <c r="AZ442" s="48">
        <f t="shared" ca="1" si="314"/>
        <v>3</v>
      </c>
      <c r="BA442" s="48">
        <f t="shared" ca="1" si="314"/>
        <v>3</v>
      </c>
      <c r="BB442" s="48">
        <f t="shared" ca="1" si="314"/>
        <v>2</v>
      </c>
      <c r="BC442" s="48">
        <f t="shared" ca="1" si="314"/>
        <v>2</v>
      </c>
      <c r="BD442" s="48">
        <f t="shared" ref="BD442:BO451" ca="1" si="315">MAX(1,IF(SamplesOrEstimateFlag = "Data", INDEX(Samples,RANDBETWEEN(1, TotalCount), 0), RANDBETWEEN(ThroughputLowEstimate,ThroughputHighEstimate)) / RANDBETWEEN(StorySplitRateLowEstimate,StorySplitRateHighEstimate))</f>
        <v>3</v>
      </c>
      <c r="BE442" s="48">
        <f t="shared" ca="1" si="315"/>
        <v>2</v>
      </c>
      <c r="BF442" s="48">
        <f t="shared" ca="1" si="315"/>
        <v>2</v>
      </c>
      <c r="BG442" s="48">
        <f t="shared" ca="1" si="315"/>
        <v>2</v>
      </c>
      <c r="BH442" s="48">
        <f t="shared" ca="1" si="315"/>
        <v>2</v>
      </c>
      <c r="BI442" s="48">
        <f t="shared" ca="1" si="315"/>
        <v>2</v>
      </c>
      <c r="BJ442" s="48">
        <f t="shared" ca="1" si="315"/>
        <v>2</v>
      </c>
      <c r="BK442" s="48">
        <f t="shared" ca="1" si="315"/>
        <v>2</v>
      </c>
      <c r="BL442" s="48">
        <f t="shared" ca="1" si="315"/>
        <v>3</v>
      </c>
      <c r="BM442" s="48">
        <f t="shared" ca="1" si="315"/>
        <v>3</v>
      </c>
      <c r="BN442" s="48">
        <f t="shared" ca="1" si="315"/>
        <v>2</v>
      </c>
      <c r="BO442" s="48">
        <f t="shared" ca="1" si="315"/>
        <v>2</v>
      </c>
    </row>
    <row r="443" spans="1:67" x14ac:dyDescent="0.25">
      <c r="A443" s="48">
        <v>442</v>
      </c>
      <c r="B443" s="48">
        <f t="shared" ca="1" si="273"/>
        <v>15</v>
      </c>
      <c r="C443" s="48">
        <f ca="1">SUM($P443:S443)</f>
        <v>9</v>
      </c>
      <c r="D443" s="48">
        <f t="shared" ca="1" si="274"/>
        <v>20</v>
      </c>
      <c r="E443" s="48">
        <f t="shared" ca="1" si="275"/>
        <v>30</v>
      </c>
      <c r="F443" s="48">
        <f t="shared" ca="1" si="276"/>
        <v>41</v>
      </c>
      <c r="G443" s="48">
        <f t="shared" ca="1" si="277"/>
        <v>52</v>
      </c>
      <c r="H443" s="48">
        <f t="shared" ca="1" si="278"/>
        <v>61</v>
      </c>
      <c r="I443" s="48">
        <f t="shared" ca="1" si="279"/>
        <v>72</v>
      </c>
      <c r="J443" s="48">
        <f t="shared" ca="1" si="280"/>
        <v>82</v>
      </c>
      <c r="K443" s="48">
        <f t="shared" ca="1" si="281"/>
        <v>92</v>
      </c>
      <c r="L443" s="48">
        <f t="shared" ca="1" si="282"/>
        <v>101</v>
      </c>
      <c r="M443" s="48">
        <f t="shared" ca="1" si="283"/>
        <v>111</v>
      </c>
      <c r="N443" s="48">
        <f t="shared" ca="1" si="284"/>
        <v>122</v>
      </c>
      <c r="O443" s="48">
        <f t="shared" ca="1" si="285"/>
        <v>131</v>
      </c>
      <c r="P443" s="48">
        <f t="shared" ca="1" si="311"/>
        <v>2</v>
      </c>
      <c r="Q443" s="48">
        <f t="shared" ca="1" si="311"/>
        <v>2</v>
      </c>
      <c r="R443" s="48">
        <f t="shared" ca="1" si="311"/>
        <v>3</v>
      </c>
      <c r="S443" s="48">
        <f t="shared" ca="1" si="311"/>
        <v>2</v>
      </c>
      <c r="T443" s="48">
        <f t="shared" ca="1" si="311"/>
        <v>3</v>
      </c>
      <c r="U443" s="48">
        <f t="shared" ca="1" si="311"/>
        <v>3</v>
      </c>
      <c r="V443" s="48">
        <f t="shared" ca="1" si="311"/>
        <v>3</v>
      </c>
      <c r="W443" s="48">
        <f t="shared" ca="1" si="311"/>
        <v>2</v>
      </c>
      <c r="X443" s="48">
        <f t="shared" ca="1" si="311"/>
        <v>3</v>
      </c>
      <c r="Y443" s="48">
        <f t="shared" ca="1" si="311"/>
        <v>2</v>
      </c>
      <c r="Z443" s="48">
        <f t="shared" ca="1" si="312"/>
        <v>2</v>
      </c>
      <c r="AA443" s="48">
        <f t="shared" ca="1" si="312"/>
        <v>3</v>
      </c>
      <c r="AB443" s="48">
        <f t="shared" ca="1" si="312"/>
        <v>3</v>
      </c>
      <c r="AC443" s="48">
        <f t="shared" ca="1" si="312"/>
        <v>3</v>
      </c>
      <c r="AD443" s="48">
        <f t="shared" ca="1" si="312"/>
        <v>2</v>
      </c>
      <c r="AE443" s="48">
        <f t="shared" ca="1" si="312"/>
        <v>3</v>
      </c>
      <c r="AF443" s="48">
        <f t="shared" ca="1" si="312"/>
        <v>3</v>
      </c>
      <c r="AG443" s="48">
        <f t="shared" ca="1" si="312"/>
        <v>3</v>
      </c>
      <c r="AH443" s="48">
        <f t="shared" ca="1" si="312"/>
        <v>2</v>
      </c>
      <c r="AI443" s="48">
        <f t="shared" ca="1" si="312"/>
        <v>3</v>
      </c>
      <c r="AJ443" s="48">
        <f t="shared" ca="1" si="313"/>
        <v>3</v>
      </c>
      <c r="AK443" s="48">
        <f t="shared" ca="1" si="313"/>
        <v>2</v>
      </c>
      <c r="AL443" s="48">
        <f t="shared" ca="1" si="313"/>
        <v>2</v>
      </c>
      <c r="AM443" s="48">
        <f t="shared" ca="1" si="313"/>
        <v>2</v>
      </c>
      <c r="AN443" s="48">
        <f t="shared" ca="1" si="313"/>
        <v>3</v>
      </c>
      <c r="AO443" s="48">
        <f t="shared" ca="1" si="313"/>
        <v>2</v>
      </c>
      <c r="AP443" s="48">
        <f t="shared" ca="1" si="313"/>
        <v>3</v>
      </c>
      <c r="AQ443" s="48">
        <f t="shared" ca="1" si="313"/>
        <v>3</v>
      </c>
      <c r="AR443" s="48">
        <f t="shared" ca="1" si="313"/>
        <v>2</v>
      </c>
      <c r="AS443" s="48">
        <f t="shared" ca="1" si="313"/>
        <v>3</v>
      </c>
      <c r="AT443" s="48">
        <f t="shared" ca="1" si="314"/>
        <v>3</v>
      </c>
      <c r="AU443" s="48">
        <f t="shared" ca="1" si="314"/>
        <v>2</v>
      </c>
      <c r="AV443" s="48">
        <f t="shared" ca="1" si="314"/>
        <v>2</v>
      </c>
      <c r="AW443" s="48">
        <f t="shared" ca="1" si="314"/>
        <v>2</v>
      </c>
      <c r="AX443" s="48">
        <f t="shared" ca="1" si="314"/>
        <v>3</v>
      </c>
      <c r="AY443" s="48">
        <f t="shared" ca="1" si="314"/>
        <v>3</v>
      </c>
      <c r="AZ443" s="48">
        <f t="shared" ca="1" si="314"/>
        <v>2</v>
      </c>
      <c r="BA443" s="48">
        <f t="shared" ca="1" si="314"/>
        <v>3</v>
      </c>
      <c r="BB443" s="48">
        <f t="shared" ca="1" si="314"/>
        <v>2</v>
      </c>
      <c r="BC443" s="48">
        <f t="shared" ca="1" si="314"/>
        <v>2</v>
      </c>
      <c r="BD443" s="48">
        <f t="shared" ca="1" si="315"/>
        <v>2</v>
      </c>
      <c r="BE443" s="48">
        <f t="shared" ca="1" si="315"/>
        <v>2</v>
      </c>
      <c r="BF443" s="48">
        <f t="shared" ca="1" si="315"/>
        <v>3</v>
      </c>
      <c r="BG443" s="48">
        <f t="shared" ca="1" si="315"/>
        <v>3</v>
      </c>
      <c r="BH443" s="48">
        <f t="shared" ca="1" si="315"/>
        <v>3</v>
      </c>
      <c r="BI443" s="48">
        <f t="shared" ca="1" si="315"/>
        <v>2</v>
      </c>
      <c r="BJ443" s="48">
        <f t="shared" ca="1" si="315"/>
        <v>3</v>
      </c>
      <c r="BK443" s="48">
        <f t="shared" ca="1" si="315"/>
        <v>3</v>
      </c>
      <c r="BL443" s="48">
        <f t="shared" ca="1" si="315"/>
        <v>2</v>
      </c>
      <c r="BM443" s="48">
        <f t="shared" ca="1" si="315"/>
        <v>2</v>
      </c>
      <c r="BN443" s="48">
        <f t="shared" ca="1" si="315"/>
        <v>3</v>
      </c>
      <c r="BO443" s="48">
        <f t="shared" ca="1" si="315"/>
        <v>2</v>
      </c>
    </row>
    <row r="444" spans="1:67" x14ac:dyDescent="0.25">
      <c r="A444" s="48">
        <v>443</v>
      </c>
      <c r="B444" s="48">
        <f t="shared" ca="1" si="273"/>
        <v>13</v>
      </c>
      <c r="C444" s="48">
        <f ca="1">SUM($P444:S444)</f>
        <v>9</v>
      </c>
      <c r="D444" s="48">
        <f t="shared" ca="1" si="274"/>
        <v>17</v>
      </c>
      <c r="E444" s="48">
        <f t="shared" ca="1" si="275"/>
        <v>26</v>
      </c>
      <c r="F444" s="48">
        <f t="shared" ca="1" si="276"/>
        <v>36</v>
      </c>
      <c r="G444" s="48">
        <f t="shared" ca="1" si="277"/>
        <v>45</v>
      </c>
      <c r="H444" s="48">
        <f t="shared" ca="1" si="278"/>
        <v>56</v>
      </c>
      <c r="I444" s="48">
        <f t="shared" ca="1" si="279"/>
        <v>66</v>
      </c>
      <c r="J444" s="48">
        <f t="shared" ca="1" si="280"/>
        <v>77</v>
      </c>
      <c r="K444" s="48">
        <f t="shared" ca="1" si="281"/>
        <v>88</v>
      </c>
      <c r="L444" s="48">
        <f t="shared" ca="1" si="282"/>
        <v>96</v>
      </c>
      <c r="M444" s="48">
        <f t="shared" ca="1" si="283"/>
        <v>107</v>
      </c>
      <c r="N444" s="48">
        <f t="shared" ca="1" si="284"/>
        <v>117</v>
      </c>
      <c r="O444" s="48">
        <f t="shared" ca="1" si="285"/>
        <v>126</v>
      </c>
      <c r="P444" s="48">
        <f t="shared" ca="1" si="311"/>
        <v>2</v>
      </c>
      <c r="Q444" s="48">
        <f t="shared" ca="1" si="311"/>
        <v>2</v>
      </c>
      <c r="R444" s="48">
        <f t="shared" ca="1" si="311"/>
        <v>3</v>
      </c>
      <c r="S444" s="48">
        <f t="shared" ca="1" si="311"/>
        <v>2</v>
      </c>
      <c r="T444" s="48">
        <f t="shared" ca="1" si="311"/>
        <v>2</v>
      </c>
      <c r="U444" s="48">
        <f t="shared" ca="1" si="311"/>
        <v>2</v>
      </c>
      <c r="V444" s="48">
        <f t="shared" ca="1" si="311"/>
        <v>2</v>
      </c>
      <c r="W444" s="48">
        <f t="shared" ca="1" si="311"/>
        <v>2</v>
      </c>
      <c r="X444" s="48">
        <f t="shared" ca="1" si="311"/>
        <v>2</v>
      </c>
      <c r="Y444" s="48">
        <f t="shared" ca="1" si="311"/>
        <v>2</v>
      </c>
      <c r="Z444" s="48">
        <f t="shared" ca="1" si="312"/>
        <v>3</v>
      </c>
      <c r="AA444" s="48">
        <f t="shared" ca="1" si="312"/>
        <v>2</v>
      </c>
      <c r="AB444" s="48">
        <f t="shared" ca="1" si="312"/>
        <v>3</v>
      </c>
      <c r="AC444" s="48">
        <f t="shared" ca="1" si="312"/>
        <v>2</v>
      </c>
      <c r="AD444" s="48">
        <f t="shared" ca="1" si="312"/>
        <v>2</v>
      </c>
      <c r="AE444" s="48">
        <f t="shared" ca="1" si="312"/>
        <v>3</v>
      </c>
      <c r="AF444" s="48">
        <f t="shared" ca="1" si="312"/>
        <v>3</v>
      </c>
      <c r="AG444" s="48">
        <f t="shared" ca="1" si="312"/>
        <v>2</v>
      </c>
      <c r="AH444" s="48">
        <f t="shared" ca="1" si="312"/>
        <v>2</v>
      </c>
      <c r="AI444" s="48">
        <f t="shared" ca="1" si="312"/>
        <v>2</v>
      </c>
      <c r="AJ444" s="48">
        <f t="shared" ca="1" si="313"/>
        <v>3</v>
      </c>
      <c r="AK444" s="48">
        <f t="shared" ca="1" si="313"/>
        <v>3</v>
      </c>
      <c r="AL444" s="48">
        <f t="shared" ca="1" si="313"/>
        <v>3</v>
      </c>
      <c r="AM444" s="48">
        <f t="shared" ca="1" si="313"/>
        <v>2</v>
      </c>
      <c r="AN444" s="48">
        <f t="shared" ca="1" si="313"/>
        <v>2</v>
      </c>
      <c r="AO444" s="48">
        <f t="shared" ca="1" si="313"/>
        <v>3</v>
      </c>
      <c r="AP444" s="48">
        <f t="shared" ca="1" si="313"/>
        <v>2</v>
      </c>
      <c r="AQ444" s="48">
        <f t="shared" ca="1" si="313"/>
        <v>3</v>
      </c>
      <c r="AR444" s="48">
        <f t="shared" ca="1" si="313"/>
        <v>3</v>
      </c>
      <c r="AS444" s="48">
        <f t="shared" ca="1" si="313"/>
        <v>3</v>
      </c>
      <c r="AT444" s="48">
        <f t="shared" ca="1" si="314"/>
        <v>3</v>
      </c>
      <c r="AU444" s="48">
        <f t="shared" ca="1" si="314"/>
        <v>2</v>
      </c>
      <c r="AV444" s="48">
        <f t="shared" ca="1" si="314"/>
        <v>3</v>
      </c>
      <c r="AW444" s="48">
        <f t="shared" ca="1" si="314"/>
        <v>3</v>
      </c>
      <c r="AX444" s="48">
        <f t="shared" ca="1" si="314"/>
        <v>2</v>
      </c>
      <c r="AY444" s="48">
        <f t="shared" ca="1" si="314"/>
        <v>3</v>
      </c>
      <c r="AZ444" s="48">
        <f t="shared" ca="1" si="314"/>
        <v>2</v>
      </c>
      <c r="BA444" s="48">
        <f t="shared" ca="1" si="314"/>
        <v>2</v>
      </c>
      <c r="BB444" s="48">
        <f t="shared" ca="1" si="314"/>
        <v>2</v>
      </c>
      <c r="BC444" s="48">
        <f t="shared" ca="1" si="314"/>
        <v>2</v>
      </c>
      <c r="BD444" s="48">
        <f t="shared" ca="1" si="315"/>
        <v>3</v>
      </c>
      <c r="BE444" s="48">
        <f t="shared" ca="1" si="315"/>
        <v>2</v>
      </c>
      <c r="BF444" s="48">
        <f t="shared" ca="1" si="315"/>
        <v>3</v>
      </c>
      <c r="BG444" s="48">
        <f t="shared" ca="1" si="315"/>
        <v>3</v>
      </c>
      <c r="BH444" s="48">
        <f t="shared" ca="1" si="315"/>
        <v>2</v>
      </c>
      <c r="BI444" s="48">
        <f t="shared" ca="1" si="315"/>
        <v>3</v>
      </c>
      <c r="BJ444" s="48">
        <f t="shared" ca="1" si="315"/>
        <v>2</v>
      </c>
      <c r="BK444" s="48">
        <f t="shared" ca="1" si="315"/>
        <v>3</v>
      </c>
      <c r="BL444" s="48">
        <f t="shared" ca="1" si="315"/>
        <v>2</v>
      </c>
      <c r="BM444" s="48">
        <f t="shared" ca="1" si="315"/>
        <v>3</v>
      </c>
      <c r="BN444" s="48">
        <f t="shared" ca="1" si="315"/>
        <v>2</v>
      </c>
      <c r="BO444" s="48">
        <f t="shared" ca="1" si="315"/>
        <v>2</v>
      </c>
    </row>
    <row r="445" spans="1:67" x14ac:dyDescent="0.25">
      <c r="A445" s="48">
        <v>444</v>
      </c>
      <c r="B445" s="48">
        <f t="shared" ca="1" si="273"/>
        <v>14</v>
      </c>
      <c r="C445" s="48">
        <f ca="1">SUM($P445:S445)</f>
        <v>9</v>
      </c>
      <c r="D445" s="48">
        <f t="shared" ca="1" si="274"/>
        <v>20</v>
      </c>
      <c r="E445" s="48">
        <f t="shared" ca="1" si="275"/>
        <v>29</v>
      </c>
      <c r="F445" s="48">
        <f t="shared" ca="1" si="276"/>
        <v>39</v>
      </c>
      <c r="G445" s="48">
        <f t="shared" ca="1" si="277"/>
        <v>49</v>
      </c>
      <c r="H445" s="48">
        <f t="shared" ca="1" si="278"/>
        <v>58</v>
      </c>
      <c r="I445" s="48">
        <f t="shared" ca="1" si="279"/>
        <v>69</v>
      </c>
      <c r="J445" s="48">
        <f t="shared" ca="1" si="280"/>
        <v>78</v>
      </c>
      <c r="K445" s="48">
        <f t="shared" ca="1" si="281"/>
        <v>90</v>
      </c>
      <c r="L445" s="48">
        <f t="shared" ca="1" si="282"/>
        <v>100</v>
      </c>
      <c r="M445" s="48">
        <f t="shared" ca="1" si="283"/>
        <v>110</v>
      </c>
      <c r="N445" s="48">
        <f t="shared" ca="1" si="284"/>
        <v>120</v>
      </c>
      <c r="O445" s="48">
        <f t="shared" ca="1" si="285"/>
        <v>131</v>
      </c>
      <c r="P445" s="48">
        <f t="shared" ca="1" si="311"/>
        <v>2</v>
      </c>
      <c r="Q445" s="48">
        <f t="shared" ca="1" si="311"/>
        <v>2</v>
      </c>
      <c r="R445" s="48">
        <f t="shared" ca="1" si="311"/>
        <v>3</v>
      </c>
      <c r="S445" s="48">
        <f t="shared" ca="1" si="311"/>
        <v>2</v>
      </c>
      <c r="T445" s="48">
        <f t="shared" ca="1" si="311"/>
        <v>3</v>
      </c>
      <c r="U445" s="48">
        <f t="shared" ca="1" si="311"/>
        <v>2</v>
      </c>
      <c r="V445" s="48">
        <f t="shared" ca="1" si="311"/>
        <v>3</v>
      </c>
      <c r="W445" s="48">
        <f t="shared" ca="1" si="311"/>
        <v>3</v>
      </c>
      <c r="X445" s="48">
        <f t="shared" ca="1" si="311"/>
        <v>2</v>
      </c>
      <c r="Y445" s="48">
        <f t="shared" ca="1" si="311"/>
        <v>2</v>
      </c>
      <c r="Z445" s="48">
        <f t="shared" ca="1" si="312"/>
        <v>2</v>
      </c>
      <c r="AA445" s="48">
        <f t="shared" ca="1" si="312"/>
        <v>3</v>
      </c>
      <c r="AB445" s="48">
        <f t="shared" ca="1" si="312"/>
        <v>3</v>
      </c>
      <c r="AC445" s="48">
        <f t="shared" ca="1" si="312"/>
        <v>2</v>
      </c>
      <c r="AD445" s="48">
        <f t="shared" ca="1" si="312"/>
        <v>3</v>
      </c>
      <c r="AE445" s="48">
        <f t="shared" ca="1" si="312"/>
        <v>2</v>
      </c>
      <c r="AF445" s="48">
        <f t="shared" ca="1" si="312"/>
        <v>2</v>
      </c>
      <c r="AG445" s="48">
        <f t="shared" ca="1" si="312"/>
        <v>3</v>
      </c>
      <c r="AH445" s="48">
        <f t="shared" ca="1" si="312"/>
        <v>3</v>
      </c>
      <c r="AI445" s="48">
        <f t="shared" ca="1" si="312"/>
        <v>2</v>
      </c>
      <c r="AJ445" s="48">
        <f t="shared" ca="1" si="313"/>
        <v>3</v>
      </c>
      <c r="AK445" s="48">
        <f t="shared" ca="1" si="313"/>
        <v>2</v>
      </c>
      <c r="AL445" s="48">
        <f t="shared" ca="1" si="313"/>
        <v>2</v>
      </c>
      <c r="AM445" s="48">
        <f t="shared" ca="1" si="313"/>
        <v>2</v>
      </c>
      <c r="AN445" s="48">
        <f t="shared" ca="1" si="313"/>
        <v>3</v>
      </c>
      <c r="AO445" s="48">
        <f t="shared" ca="1" si="313"/>
        <v>3</v>
      </c>
      <c r="AP445" s="48">
        <f t="shared" ca="1" si="313"/>
        <v>2</v>
      </c>
      <c r="AQ445" s="48">
        <f t="shared" ca="1" si="313"/>
        <v>3</v>
      </c>
      <c r="AR445" s="48">
        <f t="shared" ca="1" si="313"/>
        <v>3</v>
      </c>
      <c r="AS445" s="48">
        <f t="shared" ca="1" si="313"/>
        <v>2</v>
      </c>
      <c r="AT445" s="48">
        <f t="shared" ca="1" si="314"/>
        <v>2</v>
      </c>
      <c r="AU445" s="48">
        <f t="shared" ca="1" si="314"/>
        <v>2</v>
      </c>
      <c r="AV445" s="48">
        <f t="shared" ca="1" si="314"/>
        <v>3</v>
      </c>
      <c r="AW445" s="48">
        <f t="shared" ca="1" si="314"/>
        <v>3</v>
      </c>
      <c r="AX445" s="48">
        <f t="shared" ca="1" si="314"/>
        <v>3</v>
      </c>
      <c r="AY445" s="48">
        <f t="shared" ca="1" si="314"/>
        <v>3</v>
      </c>
      <c r="AZ445" s="48">
        <f t="shared" ca="1" si="314"/>
        <v>3</v>
      </c>
      <c r="BA445" s="48">
        <f t="shared" ca="1" si="314"/>
        <v>3</v>
      </c>
      <c r="BB445" s="48">
        <f t="shared" ca="1" si="314"/>
        <v>2</v>
      </c>
      <c r="BC445" s="48">
        <f t="shared" ca="1" si="314"/>
        <v>2</v>
      </c>
      <c r="BD445" s="48">
        <f t="shared" ca="1" si="315"/>
        <v>2</v>
      </c>
      <c r="BE445" s="48">
        <f t="shared" ca="1" si="315"/>
        <v>3</v>
      </c>
      <c r="BF445" s="48">
        <f t="shared" ca="1" si="315"/>
        <v>3</v>
      </c>
      <c r="BG445" s="48">
        <f t="shared" ca="1" si="315"/>
        <v>2</v>
      </c>
      <c r="BH445" s="48">
        <f t="shared" ca="1" si="315"/>
        <v>2</v>
      </c>
      <c r="BI445" s="48">
        <f t="shared" ca="1" si="315"/>
        <v>3</v>
      </c>
      <c r="BJ445" s="48">
        <f t="shared" ca="1" si="315"/>
        <v>3</v>
      </c>
      <c r="BK445" s="48">
        <f t="shared" ca="1" si="315"/>
        <v>2</v>
      </c>
      <c r="BL445" s="48">
        <f t="shared" ca="1" si="315"/>
        <v>3</v>
      </c>
      <c r="BM445" s="48">
        <f t="shared" ca="1" si="315"/>
        <v>3</v>
      </c>
      <c r="BN445" s="48">
        <f t="shared" ca="1" si="315"/>
        <v>3</v>
      </c>
      <c r="BO445" s="48">
        <f t="shared" ca="1" si="315"/>
        <v>2</v>
      </c>
    </row>
    <row r="446" spans="1:67" x14ac:dyDescent="0.25">
      <c r="A446" s="48">
        <v>445</v>
      </c>
      <c r="B446" s="48">
        <f t="shared" ca="1" si="273"/>
        <v>15</v>
      </c>
      <c r="C446" s="48">
        <f ca="1">SUM($P446:S446)</f>
        <v>11</v>
      </c>
      <c r="D446" s="48">
        <f t="shared" ca="1" si="274"/>
        <v>20</v>
      </c>
      <c r="E446" s="48">
        <f t="shared" ca="1" si="275"/>
        <v>31</v>
      </c>
      <c r="F446" s="48">
        <f t="shared" ca="1" si="276"/>
        <v>41</v>
      </c>
      <c r="G446" s="48">
        <f t="shared" ca="1" si="277"/>
        <v>51</v>
      </c>
      <c r="H446" s="48">
        <f t="shared" ca="1" si="278"/>
        <v>61</v>
      </c>
      <c r="I446" s="48">
        <f t="shared" ca="1" si="279"/>
        <v>73</v>
      </c>
      <c r="J446" s="48">
        <f t="shared" ca="1" si="280"/>
        <v>82</v>
      </c>
      <c r="K446" s="48">
        <f t="shared" ca="1" si="281"/>
        <v>93</v>
      </c>
      <c r="L446" s="48">
        <f t="shared" ca="1" si="282"/>
        <v>104</v>
      </c>
      <c r="M446" s="48">
        <f t="shared" ca="1" si="283"/>
        <v>114</v>
      </c>
      <c r="N446" s="48">
        <f t="shared" ca="1" si="284"/>
        <v>124</v>
      </c>
      <c r="O446" s="48">
        <f t="shared" ca="1" si="285"/>
        <v>134</v>
      </c>
      <c r="P446" s="48">
        <f t="shared" ca="1" si="311"/>
        <v>3</v>
      </c>
      <c r="Q446" s="48">
        <f t="shared" ca="1" si="311"/>
        <v>3</v>
      </c>
      <c r="R446" s="48">
        <f t="shared" ca="1" si="311"/>
        <v>3</v>
      </c>
      <c r="S446" s="48">
        <f t="shared" ca="1" si="311"/>
        <v>2</v>
      </c>
      <c r="T446" s="48">
        <f t="shared" ca="1" si="311"/>
        <v>2</v>
      </c>
      <c r="U446" s="48">
        <f t="shared" ca="1" si="311"/>
        <v>2</v>
      </c>
      <c r="V446" s="48">
        <f t="shared" ca="1" si="311"/>
        <v>3</v>
      </c>
      <c r="W446" s="48">
        <f t="shared" ca="1" si="311"/>
        <v>2</v>
      </c>
      <c r="X446" s="48">
        <f t="shared" ca="1" si="311"/>
        <v>3</v>
      </c>
      <c r="Y446" s="48">
        <f t="shared" ca="1" si="311"/>
        <v>2</v>
      </c>
      <c r="Z446" s="48">
        <f t="shared" ca="1" si="312"/>
        <v>3</v>
      </c>
      <c r="AA446" s="48">
        <f t="shared" ca="1" si="312"/>
        <v>3</v>
      </c>
      <c r="AB446" s="48">
        <f t="shared" ca="1" si="312"/>
        <v>2</v>
      </c>
      <c r="AC446" s="48">
        <f t="shared" ca="1" si="312"/>
        <v>3</v>
      </c>
      <c r="AD446" s="48">
        <f t="shared" ca="1" si="312"/>
        <v>2</v>
      </c>
      <c r="AE446" s="48">
        <f t="shared" ca="1" si="312"/>
        <v>3</v>
      </c>
      <c r="AF446" s="48">
        <f t="shared" ca="1" si="312"/>
        <v>2</v>
      </c>
      <c r="AG446" s="48">
        <f t="shared" ca="1" si="312"/>
        <v>2</v>
      </c>
      <c r="AH446" s="48">
        <f t="shared" ca="1" si="312"/>
        <v>3</v>
      </c>
      <c r="AI446" s="48">
        <f t="shared" ca="1" si="312"/>
        <v>3</v>
      </c>
      <c r="AJ446" s="48">
        <f t="shared" ca="1" si="313"/>
        <v>3</v>
      </c>
      <c r="AK446" s="48">
        <f t="shared" ca="1" si="313"/>
        <v>2</v>
      </c>
      <c r="AL446" s="48">
        <f t="shared" ca="1" si="313"/>
        <v>2</v>
      </c>
      <c r="AM446" s="48">
        <f t="shared" ca="1" si="313"/>
        <v>3</v>
      </c>
      <c r="AN446" s="48">
        <f t="shared" ca="1" si="313"/>
        <v>3</v>
      </c>
      <c r="AO446" s="48">
        <f t="shared" ca="1" si="313"/>
        <v>3</v>
      </c>
      <c r="AP446" s="48">
        <f t="shared" ca="1" si="313"/>
        <v>3</v>
      </c>
      <c r="AQ446" s="48">
        <f t="shared" ca="1" si="313"/>
        <v>3</v>
      </c>
      <c r="AR446" s="48">
        <f t="shared" ca="1" si="313"/>
        <v>2</v>
      </c>
      <c r="AS446" s="48">
        <f t="shared" ca="1" si="313"/>
        <v>2</v>
      </c>
      <c r="AT446" s="48">
        <f t="shared" ca="1" si="314"/>
        <v>3</v>
      </c>
      <c r="AU446" s="48">
        <f t="shared" ca="1" si="314"/>
        <v>2</v>
      </c>
      <c r="AV446" s="48">
        <f t="shared" ca="1" si="314"/>
        <v>3</v>
      </c>
      <c r="AW446" s="48">
        <f t="shared" ca="1" si="314"/>
        <v>2</v>
      </c>
      <c r="AX446" s="48">
        <f t="shared" ca="1" si="314"/>
        <v>3</v>
      </c>
      <c r="AY446" s="48">
        <f t="shared" ca="1" si="314"/>
        <v>3</v>
      </c>
      <c r="AZ446" s="48">
        <f t="shared" ca="1" si="314"/>
        <v>3</v>
      </c>
      <c r="BA446" s="48">
        <f t="shared" ca="1" si="314"/>
        <v>3</v>
      </c>
      <c r="BB446" s="48">
        <f t="shared" ca="1" si="314"/>
        <v>3</v>
      </c>
      <c r="BC446" s="48">
        <f t="shared" ca="1" si="314"/>
        <v>2</v>
      </c>
      <c r="BD446" s="48">
        <f t="shared" ca="1" si="315"/>
        <v>2</v>
      </c>
      <c r="BE446" s="48">
        <f t="shared" ca="1" si="315"/>
        <v>3</v>
      </c>
      <c r="BF446" s="48">
        <f t="shared" ca="1" si="315"/>
        <v>2</v>
      </c>
      <c r="BG446" s="48">
        <f t="shared" ca="1" si="315"/>
        <v>3</v>
      </c>
      <c r="BH446" s="48">
        <f t="shared" ca="1" si="315"/>
        <v>2</v>
      </c>
      <c r="BI446" s="48">
        <f t="shared" ca="1" si="315"/>
        <v>3</v>
      </c>
      <c r="BJ446" s="48">
        <f t="shared" ca="1" si="315"/>
        <v>2</v>
      </c>
      <c r="BK446" s="48">
        <f t="shared" ca="1" si="315"/>
        <v>3</v>
      </c>
      <c r="BL446" s="48">
        <f t="shared" ca="1" si="315"/>
        <v>3</v>
      </c>
      <c r="BM446" s="48">
        <f t="shared" ca="1" si="315"/>
        <v>3</v>
      </c>
      <c r="BN446" s="48">
        <f t="shared" ca="1" si="315"/>
        <v>2</v>
      </c>
      <c r="BO446" s="48">
        <f t="shared" ca="1" si="315"/>
        <v>2</v>
      </c>
    </row>
    <row r="447" spans="1:67" x14ac:dyDescent="0.25">
      <c r="A447" s="48">
        <v>446</v>
      </c>
      <c r="B447" s="48">
        <f t="shared" ca="1" si="273"/>
        <v>17</v>
      </c>
      <c r="C447" s="48">
        <f ca="1">SUM($P447:S447)</f>
        <v>11</v>
      </c>
      <c r="D447" s="48">
        <f t="shared" ca="1" si="274"/>
        <v>22</v>
      </c>
      <c r="E447" s="48">
        <f t="shared" ca="1" si="275"/>
        <v>33</v>
      </c>
      <c r="F447" s="48">
        <f t="shared" ca="1" si="276"/>
        <v>44</v>
      </c>
      <c r="G447" s="48">
        <f t="shared" ca="1" si="277"/>
        <v>55</v>
      </c>
      <c r="H447" s="48">
        <f t="shared" ca="1" si="278"/>
        <v>65</v>
      </c>
      <c r="I447" s="48">
        <f t="shared" ca="1" si="279"/>
        <v>74</v>
      </c>
      <c r="J447" s="48">
        <f t="shared" ca="1" si="280"/>
        <v>84</v>
      </c>
      <c r="K447" s="48">
        <f t="shared" ca="1" si="281"/>
        <v>93</v>
      </c>
      <c r="L447" s="48">
        <f t="shared" ca="1" si="282"/>
        <v>104</v>
      </c>
      <c r="M447" s="48">
        <f t="shared" ca="1" si="283"/>
        <v>114</v>
      </c>
      <c r="N447" s="48">
        <f t="shared" ca="1" si="284"/>
        <v>125</v>
      </c>
      <c r="O447" s="48">
        <f t="shared" ca="1" si="285"/>
        <v>134</v>
      </c>
      <c r="P447" s="48">
        <f t="shared" ca="1" si="311"/>
        <v>2</v>
      </c>
      <c r="Q447" s="48">
        <f t="shared" ca="1" si="311"/>
        <v>3</v>
      </c>
      <c r="R447" s="48">
        <f t="shared" ca="1" si="311"/>
        <v>3</v>
      </c>
      <c r="S447" s="48">
        <f t="shared" ca="1" si="311"/>
        <v>3</v>
      </c>
      <c r="T447" s="48">
        <f t="shared" ca="1" si="311"/>
        <v>3</v>
      </c>
      <c r="U447" s="48">
        <f t="shared" ca="1" si="311"/>
        <v>3</v>
      </c>
      <c r="V447" s="48">
        <f t="shared" ca="1" si="311"/>
        <v>2</v>
      </c>
      <c r="W447" s="48">
        <f t="shared" ca="1" si="311"/>
        <v>3</v>
      </c>
      <c r="X447" s="48">
        <f t="shared" ca="1" si="311"/>
        <v>3</v>
      </c>
      <c r="Y447" s="48">
        <f t="shared" ca="1" si="311"/>
        <v>3</v>
      </c>
      <c r="Z447" s="48">
        <f t="shared" ca="1" si="312"/>
        <v>2</v>
      </c>
      <c r="AA447" s="48">
        <f t="shared" ca="1" si="312"/>
        <v>3</v>
      </c>
      <c r="AB447" s="48">
        <f t="shared" ca="1" si="312"/>
        <v>3</v>
      </c>
      <c r="AC447" s="48">
        <f t="shared" ca="1" si="312"/>
        <v>3</v>
      </c>
      <c r="AD447" s="48">
        <f t="shared" ca="1" si="312"/>
        <v>3</v>
      </c>
      <c r="AE447" s="48">
        <f t="shared" ca="1" si="312"/>
        <v>2</v>
      </c>
      <c r="AF447" s="48">
        <f t="shared" ca="1" si="312"/>
        <v>3</v>
      </c>
      <c r="AG447" s="48">
        <f t="shared" ca="1" si="312"/>
        <v>2</v>
      </c>
      <c r="AH447" s="48">
        <f t="shared" ca="1" si="312"/>
        <v>3</v>
      </c>
      <c r="AI447" s="48">
        <f t="shared" ca="1" si="312"/>
        <v>3</v>
      </c>
      <c r="AJ447" s="48">
        <f t="shared" ca="1" si="313"/>
        <v>2</v>
      </c>
      <c r="AK447" s="48">
        <f t="shared" ca="1" si="313"/>
        <v>2</v>
      </c>
      <c r="AL447" s="48">
        <f t="shared" ca="1" si="313"/>
        <v>3</v>
      </c>
      <c r="AM447" s="48">
        <f t="shared" ca="1" si="313"/>
        <v>3</v>
      </c>
      <c r="AN447" s="48">
        <f t="shared" ca="1" si="313"/>
        <v>3</v>
      </c>
      <c r="AO447" s="48">
        <f t="shared" ca="1" si="313"/>
        <v>2</v>
      </c>
      <c r="AP447" s="48">
        <f t="shared" ca="1" si="313"/>
        <v>2</v>
      </c>
      <c r="AQ447" s="48">
        <f t="shared" ca="1" si="313"/>
        <v>2</v>
      </c>
      <c r="AR447" s="48">
        <f t="shared" ca="1" si="313"/>
        <v>2</v>
      </c>
      <c r="AS447" s="48">
        <f t="shared" ca="1" si="313"/>
        <v>3</v>
      </c>
      <c r="AT447" s="48">
        <f t="shared" ca="1" si="314"/>
        <v>2</v>
      </c>
      <c r="AU447" s="48">
        <f t="shared" ca="1" si="314"/>
        <v>3</v>
      </c>
      <c r="AV447" s="48">
        <f t="shared" ca="1" si="314"/>
        <v>2</v>
      </c>
      <c r="AW447" s="48">
        <f t="shared" ca="1" si="314"/>
        <v>2</v>
      </c>
      <c r="AX447" s="48">
        <f t="shared" ca="1" si="314"/>
        <v>2</v>
      </c>
      <c r="AY447" s="48">
        <f t="shared" ca="1" si="314"/>
        <v>3</v>
      </c>
      <c r="AZ447" s="48">
        <f t="shared" ca="1" si="314"/>
        <v>3</v>
      </c>
      <c r="BA447" s="48">
        <f t="shared" ca="1" si="314"/>
        <v>2</v>
      </c>
      <c r="BB447" s="48">
        <f t="shared" ca="1" si="314"/>
        <v>3</v>
      </c>
      <c r="BC447" s="48">
        <f t="shared" ca="1" si="314"/>
        <v>3</v>
      </c>
      <c r="BD447" s="48">
        <f t="shared" ca="1" si="315"/>
        <v>3</v>
      </c>
      <c r="BE447" s="48">
        <f t="shared" ca="1" si="315"/>
        <v>2</v>
      </c>
      <c r="BF447" s="48">
        <f t="shared" ca="1" si="315"/>
        <v>3</v>
      </c>
      <c r="BG447" s="48">
        <f t="shared" ca="1" si="315"/>
        <v>2</v>
      </c>
      <c r="BH447" s="48">
        <f t="shared" ca="1" si="315"/>
        <v>3</v>
      </c>
      <c r="BI447" s="48">
        <f t="shared" ca="1" si="315"/>
        <v>3</v>
      </c>
      <c r="BJ447" s="48">
        <f t="shared" ca="1" si="315"/>
        <v>2</v>
      </c>
      <c r="BK447" s="48">
        <f t="shared" ca="1" si="315"/>
        <v>3</v>
      </c>
      <c r="BL447" s="48">
        <f t="shared" ca="1" si="315"/>
        <v>3</v>
      </c>
      <c r="BM447" s="48">
        <f t="shared" ca="1" si="315"/>
        <v>2</v>
      </c>
      <c r="BN447" s="48">
        <f t="shared" ca="1" si="315"/>
        <v>2</v>
      </c>
      <c r="BO447" s="48">
        <f t="shared" ca="1" si="315"/>
        <v>2</v>
      </c>
    </row>
    <row r="448" spans="1:67" x14ac:dyDescent="0.25">
      <c r="A448" s="48">
        <v>447</v>
      </c>
      <c r="B448" s="48">
        <f t="shared" ca="1" si="273"/>
        <v>16</v>
      </c>
      <c r="C448" s="48">
        <f ca="1">SUM($P448:S448)</f>
        <v>10</v>
      </c>
      <c r="D448" s="48">
        <f t="shared" ca="1" si="274"/>
        <v>21</v>
      </c>
      <c r="E448" s="48">
        <f t="shared" ca="1" si="275"/>
        <v>31</v>
      </c>
      <c r="F448" s="48">
        <f t="shared" ca="1" si="276"/>
        <v>41</v>
      </c>
      <c r="G448" s="48">
        <f t="shared" ca="1" si="277"/>
        <v>49</v>
      </c>
      <c r="H448" s="48">
        <f t="shared" ca="1" si="278"/>
        <v>60</v>
      </c>
      <c r="I448" s="48">
        <f t="shared" ca="1" si="279"/>
        <v>69</v>
      </c>
      <c r="J448" s="48">
        <f t="shared" ca="1" si="280"/>
        <v>80</v>
      </c>
      <c r="K448" s="48">
        <f t="shared" ca="1" si="281"/>
        <v>91</v>
      </c>
      <c r="L448" s="48">
        <f t="shared" ca="1" si="282"/>
        <v>101</v>
      </c>
      <c r="M448" s="48">
        <f t="shared" ca="1" si="283"/>
        <v>113</v>
      </c>
      <c r="N448" s="48">
        <f t="shared" ca="1" si="284"/>
        <v>124</v>
      </c>
      <c r="O448" s="48">
        <f t="shared" ca="1" si="285"/>
        <v>134</v>
      </c>
      <c r="P448" s="48">
        <f t="shared" ca="1" si="311"/>
        <v>3</v>
      </c>
      <c r="Q448" s="48">
        <f t="shared" ca="1" si="311"/>
        <v>2</v>
      </c>
      <c r="R448" s="48">
        <f t="shared" ca="1" si="311"/>
        <v>2</v>
      </c>
      <c r="S448" s="48">
        <f t="shared" ca="1" si="311"/>
        <v>3</v>
      </c>
      <c r="T448" s="48">
        <f t="shared" ca="1" si="311"/>
        <v>3</v>
      </c>
      <c r="U448" s="48">
        <f t="shared" ca="1" si="311"/>
        <v>3</v>
      </c>
      <c r="V448" s="48">
        <f t="shared" ca="1" si="311"/>
        <v>3</v>
      </c>
      <c r="W448" s="48">
        <f t="shared" ca="1" si="311"/>
        <v>2</v>
      </c>
      <c r="X448" s="48">
        <f t="shared" ca="1" si="311"/>
        <v>2</v>
      </c>
      <c r="Y448" s="48">
        <f t="shared" ca="1" si="311"/>
        <v>2</v>
      </c>
      <c r="Z448" s="48">
        <f t="shared" ca="1" si="312"/>
        <v>3</v>
      </c>
      <c r="AA448" s="48">
        <f t="shared" ca="1" si="312"/>
        <v>3</v>
      </c>
      <c r="AB448" s="48">
        <f t="shared" ca="1" si="312"/>
        <v>2</v>
      </c>
      <c r="AC448" s="48">
        <f t="shared" ca="1" si="312"/>
        <v>3</v>
      </c>
      <c r="AD448" s="48">
        <f t="shared" ca="1" si="312"/>
        <v>2</v>
      </c>
      <c r="AE448" s="48">
        <f t="shared" ca="1" si="312"/>
        <v>3</v>
      </c>
      <c r="AF448" s="48">
        <f t="shared" ca="1" si="312"/>
        <v>2</v>
      </c>
      <c r="AG448" s="48">
        <f t="shared" ca="1" si="312"/>
        <v>2</v>
      </c>
      <c r="AH448" s="48">
        <f t="shared" ca="1" si="312"/>
        <v>2</v>
      </c>
      <c r="AI448" s="48">
        <f t="shared" ca="1" si="312"/>
        <v>2</v>
      </c>
      <c r="AJ448" s="48">
        <f t="shared" ca="1" si="313"/>
        <v>2</v>
      </c>
      <c r="AK448" s="48">
        <f t="shared" ca="1" si="313"/>
        <v>3</v>
      </c>
      <c r="AL448" s="48">
        <f t="shared" ca="1" si="313"/>
        <v>3</v>
      </c>
      <c r="AM448" s="48">
        <f t="shared" ca="1" si="313"/>
        <v>3</v>
      </c>
      <c r="AN448" s="48">
        <f t="shared" ca="1" si="313"/>
        <v>2</v>
      </c>
      <c r="AO448" s="48">
        <f t="shared" ca="1" si="313"/>
        <v>3</v>
      </c>
      <c r="AP448" s="48">
        <f t="shared" ca="1" si="313"/>
        <v>2</v>
      </c>
      <c r="AQ448" s="48">
        <f t="shared" ca="1" si="313"/>
        <v>2</v>
      </c>
      <c r="AR448" s="48">
        <f t="shared" ca="1" si="313"/>
        <v>2</v>
      </c>
      <c r="AS448" s="48">
        <f t="shared" ca="1" si="313"/>
        <v>3</v>
      </c>
      <c r="AT448" s="48">
        <f t="shared" ca="1" si="314"/>
        <v>3</v>
      </c>
      <c r="AU448" s="48">
        <f t="shared" ca="1" si="314"/>
        <v>3</v>
      </c>
      <c r="AV448" s="48">
        <f t="shared" ca="1" si="314"/>
        <v>3</v>
      </c>
      <c r="AW448" s="48">
        <f t="shared" ca="1" si="314"/>
        <v>3</v>
      </c>
      <c r="AX448" s="48">
        <f t="shared" ca="1" si="314"/>
        <v>2</v>
      </c>
      <c r="AY448" s="48">
        <f t="shared" ca="1" si="314"/>
        <v>3</v>
      </c>
      <c r="AZ448" s="48">
        <f t="shared" ca="1" si="314"/>
        <v>2</v>
      </c>
      <c r="BA448" s="48">
        <f t="shared" ca="1" si="314"/>
        <v>2</v>
      </c>
      <c r="BB448" s="48">
        <f t="shared" ca="1" si="314"/>
        <v>3</v>
      </c>
      <c r="BC448" s="48">
        <f t="shared" ca="1" si="314"/>
        <v>3</v>
      </c>
      <c r="BD448" s="48">
        <f t="shared" ca="1" si="315"/>
        <v>3</v>
      </c>
      <c r="BE448" s="48">
        <f t="shared" ca="1" si="315"/>
        <v>3</v>
      </c>
      <c r="BF448" s="48">
        <f t="shared" ca="1" si="315"/>
        <v>3</v>
      </c>
      <c r="BG448" s="48">
        <f t="shared" ca="1" si="315"/>
        <v>3</v>
      </c>
      <c r="BH448" s="48">
        <f t="shared" ca="1" si="315"/>
        <v>2</v>
      </c>
      <c r="BI448" s="48">
        <f t="shared" ca="1" si="315"/>
        <v>3</v>
      </c>
      <c r="BJ448" s="48">
        <f t="shared" ca="1" si="315"/>
        <v>3</v>
      </c>
      <c r="BK448" s="48">
        <f t="shared" ca="1" si="315"/>
        <v>3</v>
      </c>
      <c r="BL448" s="48">
        <f t="shared" ca="1" si="315"/>
        <v>3</v>
      </c>
      <c r="BM448" s="48">
        <f t="shared" ca="1" si="315"/>
        <v>3</v>
      </c>
      <c r="BN448" s="48">
        <f t="shared" ca="1" si="315"/>
        <v>2</v>
      </c>
      <c r="BO448" s="48">
        <f t="shared" ca="1" si="315"/>
        <v>2</v>
      </c>
    </row>
    <row r="449" spans="1:67" x14ac:dyDescent="0.25">
      <c r="A449" s="48">
        <v>448</v>
      </c>
      <c r="B449" s="48">
        <f t="shared" ca="1" si="273"/>
        <v>16</v>
      </c>
      <c r="C449" s="48">
        <f ca="1">SUM($P449:S449)</f>
        <v>10</v>
      </c>
      <c r="D449" s="48">
        <f t="shared" ca="1" si="274"/>
        <v>22</v>
      </c>
      <c r="E449" s="48">
        <f t="shared" ca="1" si="275"/>
        <v>33</v>
      </c>
      <c r="F449" s="48">
        <f t="shared" ca="1" si="276"/>
        <v>43</v>
      </c>
      <c r="G449" s="48">
        <f t="shared" ca="1" si="277"/>
        <v>54</v>
      </c>
      <c r="H449" s="48">
        <f t="shared" ca="1" si="278"/>
        <v>63</v>
      </c>
      <c r="I449" s="48">
        <f t="shared" ca="1" si="279"/>
        <v>73</v>
      </c>
      <c r="J449" s="48">
        <f t="shared" ca="1" si="280"/>
        <v>83</v>
      </c>
      <c r="K449" s="48">
        <f t="shared" ca="1" si="281"/>
        <v>92</v>
      </c>
      <c r="L449" s="48">
        <f t="shared" ca="1" si="282"/>
        <v>101</v>
      </c>
      <c r="M449" s="48">
        <f t="shared" ca="1" si="283"/>
        <v>112</v>
      </c>
      <c r="N449" s="48">
        <f t="shared" ca="1" si="284"/>
        <v>122</v>
      </c>
      <c r="O449" s="48">
        <f t="shared" ca="1" si="285"/>
        <v>132</v>
      </c>
      <c r="P449" s="48">
        <f t="shared" ca="1" si="311"/>
        <v>3</v>
      </c>
      <c r="Q449" s="48">
        <f t="shared" ca="1" si="311"/>
        <v>2</v>
      </c>
      <c r="R449" s="48">
        <f t="shared" ca="1" si="311"/>
        <v>3</v>
      </c>
      <c r="S449" s="48">
        <f t="shared" ca="1" si="311"/>
        <v>2</v>
      </c>
      <c r="T449" s="48">
        <f t="shared" ca="1" si="311"/>
        <v>3</v>
      </c>
      <c r="U449" s="48">
        <f t="shared" ca="1" si="311"/>
        <v>3</v>
      </c>
      <c r="V449" s="48">
        <f t="shared" ca="1" si="311"/>
        <v>3</v>
      </c>
      <c r="W449" s="48">
        <f t="shared" ca="1" si="311"/>
        <v>3</v>
      </c>
      <c r="X449" s="48">
        <f t="shared" ca="1" si="311"/>
        <v>3</v>
      </c>
      <c r="Y449" s="48">
        <f t="shared" ca="1" si="311"/>
        <v>3</v>
      </c>
      <c r="Z449" s="48">
        <f t="shared" ca="1" si="312"/>
        <v>2</v>
      </c>
      <c r="AA449" s="48">
        <f t="shared" ca="1" si="312"/>
        <v>3</v>
      </c>
      <c r="AB449" s="48">
        <f t="shared" ca="1" si="312"/>
        <v>3</v>
      </c>
      <c r="AC449" s="48">
        <f t="shared" ca="1" si="312"/>
        <v>2</v>
      </c>
      <c r="AD449" s="48">
        <f t="shared" ca="1" si="312"/>
        <v>3</v>
      </c>
      <c r="AE449" s="48">
        <f t="shared" ca="1" si="312"/>
        <v>2</v>
      </c>
      <c r="AF449" s="48">
        <f t="shared" ca="1" si="312"/>
        <v>2</v>
      </c>
      <c r="AG449" s="48">
        <f t="shared" ca="1" si="312"/>
        <v>3</v>
      </c>
      <c r="AH449" s="48">
        <f t="shared" ca="1" si="312"/>
        <v>3</v>
      </c>
      <c r="AI449" s="48">
        <f t="shared" ca="1" si="312"/>
        <v>3</v>
      </c>
      <c r="AJ449" s="48">
        <f t="shared" ca="1" si="313"/>
        <v>2</v>
      </c>
      <c r="AK449" s="48">
        <f t="shared" ca="1" si="313"/>
        <v>2</v>
      </c>
      <c r="AL449" s="48">
        <f t="shared" ca="1" si="313"/>
        <v>3</v>
      </c>
      <c r="AM449" s="48">
        <f t="shared" ca="1" si="313"/>
        <v>2</v>
      </c>
      <c r="AN449" s="48">
        <f t="shared" ca="1" si="313"/>
        <v>2</v>
      </c>
      <c r="AO449" s="48">
        <f t="shared" ca="1" si="313"/>
        <v>2</v>
      </c>
      <c r="AP449" s="48">
        <f t="shared" ca="1" si="313"/>
        <v>3</v>
      </c>
      <c r="AQ449" s="48">
        <f t="shared" ca="1" si="313"/>
        <v>3</v>
      </c>
      <c r="AR449" s="48">
        <f t="shared" ca="1" si="313"/>
        <v>3</v>
      </c>
      <c r="AS449" s="48">
        <f t="shared" ca="1" si="313"/>
        <v>2</v>
      </c>
      <c r="AT449" s="48">
        <f t="shared" ca="1" si="314"/>
        <v>3</v>
      </c>
      <c r="AU449" s="48">
        <f t="shared" ca="1" si="314"/>
        <v>2</v>
      </c>
      <c r="AV449" s="48">
        <f t="shared" ca="1" si="314"/>
        <v>2</v>
      </c>
      <c r="AW449" s="48">
        <f t="shared" ca="1" si="314"/>
        <v>2</v>
      </c>
      <c r="AX449" s="48">
        <f t="shared" ca="1" si="314"/>
        <v>2</v>
      </c>
      <c r="AY449" s="48">
        <f t="shared" ca="1" si="314"/>
        <v>3</v>
      </c>
      <c r="AZ449" s="48">
        <f t="shared" ca="1" si="314"/>
        <v>2</v>
      </c>
      <c r="BA449" s="48">
        <f t="shared" ca="1" si="314"/>
        <v>2</v>
      </c>
      <c r="BB449" s="48">
        <f t="shared" ca="1" si="314"/>
        <v>3</v>
      </c>
      <c r="BC449" s="48">
        <f t="shared" ca="1" si="314"/>
        <v>2</v>
      </c>
      <c r="BD449" s="48">
        <f t="shared" ca="1" si="315"/>
        <v>3</v>
      </c>
      <c r="BE449" s="48">
        <f t="shared" ca="1" si="315"/>
        <v>3</v>
      </c>
      <c r="BF449" s="48">
        <f t="shared" ca="1" si="315"/>
        <v>3</v>
      </c>
      <c r="BG449" s="48">
        <f t="shared" ca="1" si="315"/>
        <v>2</v>
      </c>
      <c r="BH449" s="48">
        <f t="shared" ca="1" si="315"/>
        <v>2</v>
      </c>
      <c r="BI449" s="48">
        <f t="shared" ca="1" si="315"/>
        <v>3</v>
      </c>
      <c r="BJ449" s="48">
        <f t="shared" ca="1" si="315"/>
        <v>2</v>
      </c>
      <c r="BK449" s="48">
        <f t="shared" ca="1" si="315"/>
        <v>3</v>
      </c>
      <c r="BL449" s="48">
        <f t="shared" ca="1" si="315"/>
        <v>2</v>
      </c>
      <c r="BM449" s="48">
        <f t="shared" ca="1" si="315"/>
        <v>3</v>
      </c>
      <c r="BN449" s="48">
        <f t="shared" ca="1" si="315"/>
        <v>3</v>
      </c>
      <c r="BO449" s="48">
        <f t="shared" ca="1" si="315"/>
        <v>2</v>
      </c>
    </row>
    <row r="450" spans="1:67" x14ac:dyDescent="0.25">
      <c r="A450" s="48">
        <v>449</v>
      </c>
      <c r="B450" s="48">
        <f t="shared" ref="B450:B501" ca="1" si="316">SUMIF(P$1:BO$1,"&lt;=" &amp; WeeksToForecast,P450:BO450)</f>
        <v>16</v>
      </c>
      <c r="C450" s="48">
        <f ca="1">SUM($P450:S450)</f>
        <v>10</v>
      </c>
      <c r="D450" s="48">
        <f t="shared" ca="1" si="274"/>
        <v>22</v>
      </c>
      <c r="E450" s="48">
        <f t="shared" ca="1" si="275"/>
        <v>31</v>
      </c>
      <c r="F450" s="48">
        <f t="shared" ca="1" si="276"/>
        <v>42</v>
      </c>
      <c r="G450" s="48">
        <f t="shared" ca="1" si="277"/>
        <v>51</v>
      </c>
      <c r="H450" s="48">
        <f t="shared" ca="1" si="278"/>
        <v>61</v>
      </c>
      <c r="I450" s="48">
        <f t="shared" ca="1" si="279"/>
        <v>70</v>
      </c>
      <c r="J450" s="48">
        <f t="shared" ca="1" si="280"/>
        <v>79</v>
      </c>
      <c r="K450" s="48">
        <f t="shared" ca="1" si="281"/>
        <v>89</v>
      </c>
      <c r="L450" s="48">
        <f t="shared" ca="1" si="282"/>
        <v>99</v>
      </c>
      <c r="M450" s="48">
        <f t="shared" ca="1" si="283"/>
        <v>110</v>
      </c>
      <c r="N450" s="48">
        <f t="shared" ca="1" si="284"/>
        <v>118</v>
      </c>
      <c r="O450" s="48">
        <f t="shared" ca="1" si="285"/>
        <v>127</v>
      </c>
      <c r="P450" s="48">
        <f t="shared" ca="1" si="311"/>
        <v>3</v>
      </c>
      <c r="Q450" s="48">
        <f t="shared" ca="1" si="311"/>
        <v>2</v>
      </c>
      <c r="R450" s="48">
        <f t="shared" ca="1" si="311"/>
        <v>3</v>
      </c>
      <c r="S450" s="48">
        <f t="shared" ca="1" si="311"/>
        <v>2</v>
      </c>
      <c r="T450" s="48">
        <f t="shared" ca="1" si="311"/>
        <v>3</v>
      </c>
      <c r="U450" s="48">
        <f t="shared" ca="1" si="311"/>
        <v>3</v>
      </c>
      <c r="V450" s="48">
        <f t="shared" ca="1" si="311"/>
        <v>3</v>
      </c>
      <c r="W450" s="48">
        <f t="shared" ca="1" si="311"/>
        <v>3</v>
      </c>
      <c r="X450" s="48">
        <f t="shared" ca="1" si="311"/>
        <v>2</v>
      </c>
      <c r="Y450" s="48">
        <f t="shared" ca="1" si="311"/>
        <v>2</v>
      </c>
      <c r="Z450" s="48">
        <f t="shared" ca="1" si="312"/>
        <v>2</v>
      </c>
      <c r="AA450" s="48">
        <f t="shared" ca="1" si="312"/>
        <v>3</v>
      </c>
      <c r="AB450" s="48">
        <f t="shared" ca="1" si="312"/>
        <v>2</v>
      </c>
      <c r="AC450" s="48">
        <f t="shared" ca="1" si="312"/>
        <v>3</v>
      </c>
      <c r="AD450" s="48">
        <f t="shared" ca="1" si="312"/>
        <v>3</v>
      </c>
      <c r="AE450" s="48">
        <f t="shared" ca="1" si="312"/>
        <v>3</v>
      </c>
      <c r="AF450" s="48">
        <f t="shared" ca="1" si="312"/>
        <v>3</v>
      </c>
      <c r="AG450" s="48">
        <f t="shared" ca="1" si="312"/>
        <v>2</v>
      </c>
      <c r="AH450" s="48">
        <f t="shared" ca="1" si="312"/>
        <v>2</v>
      </c>
      <c r="AI450" s="48">
        <f t="shared" ca="1" si="312"/>
        <v>2</v>
      </c>
      <c r="AJ450" s="48">
        <f t="shared" ca="1" si="313"/>
        <v>3</v>
      </c>
      <c r="AK450" s="48">
        <f t="shared" ca="1" si="313"/>
        <v>2</v>
      </c>
      <c r="AL450" s="48">
        <f t="shared" ca="1" si="313"/>
        <v>3</v>
      </c>
      <c r="AM450" s="48">
        <f t="shared" ca="1" si="313"/>
        <v>2</v>
      </c>
      <c r="AN450" s="48">
        <f t="shared" ca="1" si="313"/>
        <v>2</v>
      </c>
      <c r="AO450" s="48">
        <f t="shared" ca="1" si="313"/>
        <v>2</v>
      </c>
      <c r="AP450" s="48">
        <f t="shared" ca="1" si="313"/>
        <v>2</v>
      </c>
      <c r="AQ450" s="48">
        <f t="shared" ca="1" si="313"/>
        <v>3</v>
      </c>
      <c r="AR450" s="48">
        <f t="shared" ca="1" si="313"/>
        <v>2</v>
      </c>
      <c r="AS450" s="48">
        <f t="shared" ca="1" si="313"/>
        <v>2</v>
      </c>
      <c r="AT450" s="48">
        <f t="shared" ca="1" si="314"/>
        <v>3</v>
      </c>
      <c r="AU450" s="48">
        <f t="shared" ca="1" si="314"/>
        <v>2</v>
      </c>
      <c r="AV450" s="48">
        <f t="shared" ca="1" si="314"/>
        <v>2</v>
      </c>
      <c r="AW450" s="48">
        <f t="shared" ca="1" si="314"/>
        <v>3</v>
      </c>
      <c r="AX450" s="48">
        <f t="shared" ca="1" si="314"/>
        <v>2</v>
      </c>
      <c r="AY450" s="48">
        <f t="shared" ca="1" si="314"/>
        <v>3</v>
      </c>
      <c r="AZ450" s="48">
        <f t="shared" ca="1" si="314"/>
        <v>3</v>
      </c>
      <c r="BA450" s="48">
        <f t="shared" ca="1" si="314"/>
        <v>2</v>
      </c>
      <c r="BB450" s="48">
        <f t="shared" ca="1" si="314"/>
        <v>2</v>
      </c>
      <c r="BC450" s="48">
        <f t="shared" ca="1" si="314"/>
        <v>3</v>
      </c>
      <c r="BD450" s="48">
        <f t="shared" ca="1" si="315"/>
        <v>3</v>
      </c>
      <c r="BE450" s="48">
        <f t="shared" ca="1" si="315"/>
        <v>3</v>
      </c>
      <c r="BF450" s="48">
        <f t="shared" ca="1" si="315"/>
        <v>3</v>
      </c>
      <c r="BG450" s="48">
        <f t="shared" ca="1" si="315"/>
        <v>2</v>
      </c>
      <c r="BH450" s="48">
        <f t="shared" ca="1" si="315"/>
        <v>2</v>
      </c>
      <c r="BI450" s="48">
        <f t="shared" ca="1" si="315"/>
        <v>2</v>
      </c>
      <c r="BJ450" s="48">
        <f t="shared" ca="1" si="315"/>
        <v>2</v>
      </c>
      <c r="BK450" s="48">
        <f t="shared" ca="1" si="315"/>
        <v>2</v>
      </c>
      <c r="BL450" s="48">
        <f t="shared" ca="1" si="315"/>
        <v>2</v>
      </c>
      <c r="BM450" s="48">
        <f t="shared" ca="1" si="315"/>
        <v>2</v>
      </c>
      <c r="BN450" s="48">
        <f t="shared" ca="1" si="315"/>
        <v>3</v>
      </c>
      <c r="BO450" s="48">
        <f t="shared" ca="1" si="315"/>
        <v>2</v>
      </c>
    </row>
    <row r="451" spans="1:67" x14ac:dyDescent="0.25">
      <c r="A451" s="48">
        <v>450</v>
      </c>
      <c r="B451" s="48">
        <f t="shared" ca="1" si="316"/>
        <v>14</v>
      </c>
      <c r="C451" s="48">
        <f ca="1">SUM($P451:S451)</f>
        <v>10</v>
      </c>
      <c r="D451" s="48">
        <f t="shared" ref="D451:D501" ca="1" si="317">SUM(P451:W451)</f>
        <v>20</v>
      </c>
      <c r="E451" s="48">
        <f t="shared" ref="E451:E501" ca="1" si="318">SUM(P451:AA451)</f>
        <v>30</v>
      </c>
      <c r="F451" s="48">
        <f t="shared" ref="F451:F501" ca="1" si="319">SUM(P451:AE451)</f>
        <v>38</v>
      </c>
      <c r="G451" s="48">
        <f t="shared" ref="G451:G501" ca="1" si="320">SUM(P451:AI451)</f>
        <v>48</v>
      </c>
      <c r="H451" s="48">
        <f t="shared" ref="H451:H501" ca="1" si="321">SUM(P451:AM451)</f>
        <v>58</v>
      </c>
      <c r="I451" s="48">
        <f t="shared" ref="I451:I501" ca="1" si="322">SUM(P451:AQ451)</f>
        <v>68</v>
      </c>
      <c r="J451" s="48">
        <f t="shared" ref="J451:J501" ca="1" si="323">SUM(P451:AU451)</f>
        <v>78</v>
      </c>
      <c r="K451" s="48">
        <f t="shared" ref="K451:K501" ca="1" si="324">SUM(P451:AY451)</f>
        <v>88</v>
      </c>
      <c r="L451" s="48">
        <f t="shared" ref="L451:L501" ca="1" si="325">SUM(P451:BC451)</f>
        <v>98</v>
      </c>
      <c r="M451" s="48">
        <f t="shared" ref="M451:M501" ca="1" si="326">SUM(P451:BG451)</f>
        <v>109</v>
      </c>
      <c r="N451" s="48">
        <f t="shared" ref="N451:N501" ca="1" si="327">SUM(P451:BK451)</f>
        <v>121</v>
      </c>
      <c r="O451" s="48">
        <f t="shared" ref="O451:O501" ca="1" si="328">SUM(P451:BO451)</f>
        <v>132</v>
      </c>
      <c r="P451" s="48">
        <f t="shared" ca="1" si="311"/>
        <v>3</v>
      </c>
      <c r="Q451" s="48">
        <f t="shared" ca="1" si="311"/>
        <v>2</v>
      </c>
      <c r="R451" s="48">
        <f t="shared" ca="1" si="311"/>
        <v>2</v>
      </c>
      <c r="S451" s="48">
        <f t="shared" ca="1" si="311"/>
        <v>3</v>
      </c>
      <c r="T451" s="48">
        <f t="shared" ca="1" si="311"/>
        <v>2</v>
      </c>
      <c r="U451" s="48">
        <f t="shared" ca="1" si="311"/>
        <v>2</v>
      </c>
      <c r="V451" s="48">
        <f t="shared" ca="1" si="311"/>
        <v>3</v>
      </c>
      <c r="W451" s="48">
        <f t="shared" ca="1" si="311"/>
        <v>3</v>
      </c>
      <c r="X451" s="48">
        <f t="shared" ca="1" si="311"/>
        <v>3</v>
      </c>
      <c r="Y451" s="48">
        <f t="shared" ca="1" si="311"/>
        <v>2</v>
      </c>
      <c r="Z451" s="48">
        <f t="shared" ca="1" si="312"/>
        <v>3</v>
      </c>
      <c r="AA451" s="48">
        <f t="shared" ca="1" si="312"/>
        <v>2</v>
      </c>
      <c r="AB451" s="48">
        <f t="shared" ca="1" si="312"/>
        <v>2</v>
      </c>
      <c r="AC451" s="48">
        <f t="shared" ca="1" si="312"/>
        <v>2</v>
      </c>
      <c r="AD451" s="48">
        <f t="shared" ca="1" si="312"/>
        <v>2</v>
      </c>
      <c r="AE451" s="48">
        <f t="shared" ca="1" si="312"/>
        <v>2</v>
      </c>
      <c r="AF451" s="48">
        <f t="shared" ca="1" si="312"/>
        <v>3</v>
      </c>
      <c r="AG451" s="48">
        <f t="shared" ca="1" si="312"/>
        <v>3</v>
      </c>
      <c r="AH451" s="48">
        <f t="shared" ca="1" si="312"/>
        <v>2</v>
      </c>
      <c r="AI451" s="48">
        <f t="shared" ca="1" si="312"/>
        <v>2</v>
      </c>
      <c r="AJ451" s="48">
        <f t="shared" ca="1" si="313"/>
        <v>3</v>
      </c>
      <c r="AK451" s="48">
        <f t="shared" ca="1" si="313"/>
        <v>3</v>
      </c>
      <c r="AL451" s="48">
        <f t="shared" ca="1" si="313"/>
        <v>2</v>
      </c>
      <c r="AM451" s="48">
        <f t="shared" ca="1" si="313"/>
        <v>2</v>
      </c>
      <c r="AN451" s="48">
        <f t="shared" ca="1" si="313"/>
        <v>2</v>
      </c>
      <c r="AO451" s="48">
        <f t="shared" ca="1" si="313"/>
        <v>3</v>
      </c>
      <c r="AP451" s="48">
        <f t="shared" ca="1" si="313"/>
        <v>3</v>
      </c>
      <c r="AQ451" s="48">
        <f t="shared" ca="1" si="313"/>
        <v>2</v>
      </c>
      <c r="AR451" s="48">
        <f t="shared" ca="1" si="313"/>
        <v>2</v>
      </c>
      <c r="AS451" s="48">
        <f t="shared" ca="1" si="313"/>
        <v>2</v>
      </c>
      <c r="AT451" s="48">
        <f t="shared" ca="1" si="314"/>
        <v>3</v>
      </c>
      <c r="AU451" s="48">
        <f t="shared" ca="1" si="314"/>
        <v>3</v>
      </c>
      <c r="AV451" s="48">
        <f t="shared" ca="1" si="314"/>
        <v>2</v>
      </c>
      <c r="AW451" s="48">
        <f t="shared" ca="1" si="314"/>
        <v>3</v>
      </c>
      <c r="AX451" s="48">
        <f t="shared" ca="1" si="314"/>
        <v>2</v>
      </c>
      <c r="AY451" s="48">
        <f t="shared" ca="1" si="314"/>
        <v>3</v>
      </c>
      <c r="AZ451" s="48">
        <f t="shared" ca="1" si="314"/>
        <v>2</v>
      </c>
      <c r="BA451" s="48">
        <f t="shared" ca="1" si="314"/>
        <v>3</v>
      </c>
      <c r="BB451" s="48">
        <f t="shared" ca="1" si="314"/>
        <v>2</v>
      </c>
      <c r="BC451" s="48">
        <f t="shared" ca="1" si="314"/>
        <v>3</v>
      </c>
      <c r="BD451" s="48">
        <f t="shared" ca="1" si="315"/>
        <v>3</v>
      </c>
      <c r="BE451" s="48">
        <f t="shared" ca="1" si="315"/>
        <v>3</v>
      </c>
      <c r="BF451" s="48">
        <f t="shared" ca="1" si="315"/>
        <v>3</v>
      </c>
      <c r="BG451" s="48">
        <f t="shared" ca="1" si="315"/>
        <v>2</v>
      </c>
      <c r="BH451" s="48">
        <f t="shared" ca="1" si="315"/>
        <v>3</v>
      </c>
      <c r="BI451" s="48">
        <f t="shared" ca="1" si="315"/>
        <v>3</v>
      </c>
      <c r="BJ451" s="48">
        <f t="shared" ca="1" si="315"/>
        <v>3</v>
      </c>
      <c r="BK451" s="48">
        <f t="shared" ca="1" si="315"/>
        <v>3</v>
      </c>
      <c r="BL451" s="48">
        <f t="shared" ca="1" si="315"/>
        <v>3</v>
      </c>
      <c r="BM451" s="48">
        <f t="shared" ca="1" si="315"/>
        <v>3</v>
      </c>
      <c r="BN451" s="48">
        <f t="shared" ca="1" si="315"/>
        <v>2</v>
      </c>
      <c r="BO451" s="48">
        <f t="shared" ca="1" si="315"/>
        <v>3</v>
      </c>
    </row>
    <row r="452" spans="1:67" x14ac:dyDescent="0.25">
      <c r="A452" s="48">
        <v>451</v>
      </c>
      <c r="B452" s="48">
        <f t="shared" ca="1" si="316"/>
        <v>16</v>
      </c>
      <c r="C452" s="48">
        <f ca="1">SUM($P452:S452)</f>
        <v>10</v>
      </c>
      <c r="D452" s="48">
        <f t="shared" ca="1" si="317"/>
        <v>21</v>
      </c>
      <c r="E452" s="48">
        <f t="shared" ca="1" si="318"/>
        <v>32</v>
      </c>
      <c r="F452" s="48">
        <f t="shared" ca="1" si="319"/>
        <v>43</v>
      </c>
      <c r="G452" s="48">
        <f t="shared" ca="1" si="320"/>
        <v>51</v>
      </c>
      <c r="H452" s="48">
        <f t="shared" ca="1" si="321"/>
        <v>63</v>
      </c>
      <c r="I452" s="48">
        <f t="shared" ca="1" si="322"/>
        <v>72</v>
      </c>
      <c r="J452" s="48">
        <f t="shared" ca="1" si="323"/>
        <v>82</v>
      </c>
      <c r="K452" s="48">
        <f t="shared" ca="1" si="324"/>
        <v>93</v>
      </c>
      <c r="L452" s="48">
        <f t="shared" ca="1" si="325"/>
        <v>104</v>
      </c>
      <c r="M452" s="48">
        <f t="shared" ca="1" si="326"/>
        <v>114</v>
      </c>
      <c r="N452" s="48">
        <f t="shared" ca="1" si="327"/>
        <v>123</v>
      </c>
      <c r="O452" s="48">
        <f t="shared" ca="1" si="328"/>
        <v>133</v>
      </c>
      <c r="P452" s="48">
        <f t="shared" ref="P452:Y461" ca="1" si="329">MAX(1,IF(SamplesOrEstimateFlag = "Data", INDEX(Samples,RANDBETWEEN(1, TotalCount), 0), RANDBETWEEN(ThroughputLowEstimate,ThroughputHighEstimate)) / RANDBETWEEN(StorySplitRateLowEstimate,StorySplitRateHighEstimate))</f>
        <v>3</v>
      </c>
      <c r="Q452" s="48">
        <f t="shared" ca="1" si="329"/>
        <v>2</v>
      </c>
      <c r="R452" s="48">
        <f t="shared" ca="1" si="329"/>
        <v>3</v>
      </c>
      <c r="S452" s="48">
        <f t="shared" ca="1" si="329"/>
        <v>2</v>
      </c>
      <c r="T452" s="48">
        <f t="shared" ca="1" si="329"/>
        <v>3</v>
      </c>
      <c r="U452" s="48">
        <f t="shared" ca="1" si="329"/>
        <v>3</v>
      </c>
      <c r="V452" s="48">
        <f t="shared" ca="1" si="329"/>
        <v>3</v>
      </c>
      <c r="W452" s="48">
        <f t="shared" ca="1" si="329"/>
        <v>2</v>
      </c>
      <c r="X452" s="48">
        <f t="shared" ca="1" si="329"/>
        <v>3</v>
      </c>
      <c r="Y452" s="48">
        <f t="shared" ca="1" si="329"/>
        <v>2</v>
      </c>
      <c r="Z452" s="48">
        <f t="shared" ref="Z452:AI461" ca="1" si="330">MAX(1,IF(SamplesOrEstimateFlag = "Data", INDEX(Samples,RANDBETWEEN(1, TotalCount), 0), RANDBETWEEN(ThroughputLowEstimate,ThroughputHighEstimate)) / RANDBETWEEN(StorySplitRateLowEstimate,StorySplitRateHighEstimate))</f>
        <v>3</v>
      </c>
      <c r="AA452" s="48">
        <f t="shared" ca="1" si="330"/>
        <v>3</v>
      </c>
      <c r="AB452" s="48">
        <f t="shared" ca="1" si="330"/>
        <v>3</v>
      </c>
      <c r="AC452" s="48">
        <f t="shared" ca="1" si="330"/>
        <v>3</v>
      </c>
      <c r="AD452" s="48">
        <f t="shared" ca="1" si="330"/>
        <v>2</v>
      </c>
      <c r="AE452" s="48">
        <f t="shared" ca="1" si="330"/>
        <v>3</v>
      </c>
      <c r="AF452" s="48">
        <f t="shared" ca="1" si="330"/>
        <v>2</v>
      </c>
      <c r="AG452" s="48">
        <f t="shared" ca="1" si="330"/>
        <v>2</v>
      </c>
      <c r="AH452" s="48">
        <f t="shared" ca="1" si="330"/>
        <v>2</v>
      </c>
      <c r="AI452" s="48">
        <f t="shared" ca="1" si="330"/>
        <v>2</v>
      </c>
      <c r="AJ452" s="48">
        <f t="shared" ref="AJ452:AS461" ca="1" si="331">MAX(1,IF(SamplesOrEstimateFlag = "Data", INDEX(Samples,RANDBETWEEN(1, TotalCount), 0), RANDBETWEEN(ThroughputLowEstimate,ThroughputHighEstimate)) / RANDBETWEEN(StorySplitRateLowEstimate,StorySplitRateHighEstimate))</f>
        <v>3</v>
      </c>
      <c r="AK452" s="48">
        <f t="shared" ca="1" si="331"/>
        <v>3</v>
      </c>
      <c r="AL452" s="48">
        <f t="shared" ca="1" si="331"/>
        <v>3</v>
      </c>
      <c r="AM452" s="48">
        <f t="shared" ca="1" si="331"/>
        <v>3</v>
      </c>
      <c r="AN452" s="48">
        <f t="shared" ca="1" si="331"/>
        <v>3</v>
      </c>
      <c r="AO452" s="48">
        <f t="shared" ca="1" si="331"/>
        <v>2</v>
      </c>
      <c r="AP452" s="48">
        <f t="shared" ca="1" si="331"/>
        <v>2</v>
      </c>
      <c r="AQ452" s="48">
        <f t="shared" ca="1" si="331"/>
        <v>2</v>
      </c>
      <c r="AR452" s="48">
        <f t="shared" ca="1" si="331"/>
        <v>2</v>
      </c>
      <c r="AS452" s="48">
        <f t="shared" ca="1" si="331"/>
        <v>2</v>
      </c>
      <c r="AT452" s="48">
        <f t="shared" ref="AT452:BC461" ca="1" si="332">MAX(1,IF(SamplesOrEstimateFlag = "Data", INDEX(Samples,RANDBETWEEN(1, TotalCount), 0), RANDBETWEEN(ThroughputLowEstimate,ThroughputHighEstimate)) / RANDBETWEEN(StorySplitRateLowEstimate,StorySplitRateHighEstimate))</f>
        <v>3</v>
      </c>
      <c r="AU452" s="48">
        <f t="shared" ca="1" si="332"/>
        <v>3</v>
      </c>
      <c r="AV452" s="48">
        <f t="shared" ca="1" si="332"/>
        <v>3</v>
      </c>
      <c r="AW452" s="48">
        <f t="shared" ca="1" si="332"/>
        <v>2</v>
      </c>
      <c r="AX452" s="48">
        <f t="shared" ca="1" si="332"/>
        <v>3</v>
      </c>
      <c r="AY452" s="48">
        <f t="shared" ca="1" si="332"/>
        <v>3</v>
      </c>
      <c r="AZ452" s="48">
        <f t="shared" ca="1" si="332"/>
        <v>3</v>
      </c>
      <c r="BA452" s="48">
        <f t="shared" ca="1" si="332"/>
        <v>3</v>
      </c>
      <c r="BB452" s="48">
        <f t="shared" ca="1" si="332"/>
        <v>2</v>
      </c>
      <c r="BC452" s="48">
        <f t="shared" ca="1" si="332"/>
        <v>3</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3</v>
      </c>
      <c r="BF452" s="48">
        <f t="shared" ca="1" si="333"/>
        <v>2</v>
      </c>
      <c r="BG452" s="48">
        <f t="shared" ca="1" si="333"/>
        <v>3</v>
      </c>
      <c r="BH452" s="48">
        <f t="shared" ca="1" si="333"/>
        <v>2</v>
      </c>
      <c r="BI452" s="48">
        <f t="shared" ca="1" si="333"/>
        <v>2</v>
      </c>
      <c r="BJ452" s="48">
        <f t="shared" ca="1" si="333"/>
        <v>2</v>
      </c>
      <c r="BK452" s="48">
        <f t="shared" ca="1" si="333"/>
        <v>3</v>
      </c>
      <c r="BL452" s="48">
        <f t="shared" ca="1" si="333"/>
        <v>2</v>
      </c>
      <c r="BM452" s="48">
        <f t="shared" ca="1" si="333"/>
        <v>3</v>
      </c>
      <c r="BN452" s="48">
        <f t="shared" ca="1" si="333"/>
        <v>3</v>
      </c>
      <c r="BO452" s="48">
        <f t="shared" ca="1" si="333"/>
        <v>2</v>
      </c>
    </row>
    <row r="453" spans="1:67" x14ac:dyDescent="0.25">
      <c r="A453" s="48">
        <v>452</v>
      </c>
      <c r="B453" s="48">
        <f t="shared" ca="1" si="316"/>
        <v>16</v>
      </c>
      <c r="C453" s="48">
        <f ca="1">SUM($P453:S453)</f>
        <v>11</v>
      </c>
      <c r="D453" s="48">
        <f t="shared" ca="1" si="317"/>
        <v>22</v>
      </c>
      <c r="E453" s="48">
        <f t="shared" ca="1" si="318"/>
        <v>31</v>
      </c>
      <c r="F453" s="48">
        <f t="shared" ca="1" si="319"/>
        <v>41</v>
      </c>
      <c r="G453" s="48">
        <f t="shared" ca="1" si="320"/>
        <v>52</v>
      </c>
      <c r="H453" s="48">
        <f t="shared" ca="1" si="321"/>
        <v>63</v>
      </c>
      <c r="I453" s="48">
        <f t="shared" ca="1" si="322"/>
        <v>74</v>
      </c>
      <c r="J453" s="48">
        <f t="shared" ca="1" si="323"/>
        <v>85</v>
      </c>
      <c r="K453" s="48">
        <f t="shared" ca="1" si="324"/>
        <v>96</v>
      </c>
      <c r="L453" s="48">
        <f t="shared" ca="1" si="325"/>
        <v>106</v>
      </c>
      <c r="M453" s="48">
        <f t="shared" ca="1" si="326"/>
        <v>114</v>
      </c>
      <c r="N453" s="48">
        <f t="shared" ca="1" si="327"/>
        <v>123</v>
      </c>
      <c r="O453" s="48">
        <f t="shared" ca="1" si="328"/>
        <v>131</v>
      </c>
      <c r="P453" s="48">
        <f t="shared" ca="1" si="329"/>
        <v>3</v>
      </c>
      <c r="Q453" s="48">
        <f t="shared" ca="1" si="329"/>
        <v>2</v>
      </c>
      <c r="R453" s="48">
        <f t="shared" ca="1" si="329"/>
        <v>3</v>
      </c>
      <c r="S453" s="48">
        <f t="shared" ca="1" si="329"/>
        <v>3</v>
      </c>
      <c r="T453" s="48">
        <f t="shared" ca="1" si="329"/>
        <v>2</v>
      </c>
      <c r="U453" s="48">
        <f t="shared" ca="1" si="329"/>
        <v>3</v>
      </c>
      <c r="V453" s="48">
        <f t="shared" ca="1" si="329"/>
        <v>3</v>
      </c>
      <c r="W453" s="48">
        <f t="shared" ca="1" si="329"/>
        <v>3</v>
      </c>
      <c r="X453" s="48">
        <f t="shared" ca="1" si="329"/>
        <v>3</v>
      </c>
      <c r="Y453" s="48">
        <f t="shared" ca="1" si="329"/>
        <v>2</v>
      </c>
      <c r="Z453" s="48">
        <f t="shared" ca="1" si="330"/>
        <v>2</v>
      </c>
      <c r="AA453" s="48">
        <f t="shared" ca="1" si="330"/>
        <v>2</v>
      </c>
      <c r="AB453" s="48">
        <f t="shared" ca="1" si="330"/>
        <v>3</v>
      </c>
      <c r="AC453" s="48">
        <f t="shared" ca="1" si="330"/>
        <v>3</v>
      </c>
      <c r="AD453" s="48">
        <f t="shared" ca="1" si="330"/>
        <v>2</v>
      </c>
      <c r="AE453" s="48">
        <f t="shared" ca="1" si="330"/>
        <v>2</v>
      </c>
      <c r="AF453" s="48">
        <f t="shared" ca="1" si="330"/>
        <v>3</v>
      </c>
      <c r="AG453" s="48">
        <f t="shared" ca="1" si="330"/>
        <v>3</v>
      </c>
      <c r="AH453" s="48">
        <f t="shared" ca="1" si="330"/>
        <v>3</v>
      </c>
      <c r="AI453" s="48">
        <f t="shared" ca="1" si="330"/>
        <v>2</v>
      </c>
      <c r="AJ453" s="48">
        <f t="shared" ca="1" si="331"/>
        <v>2</v>
      </c>
      <c r="AK453" s="48">
        <f t="shared" ca="1" si="331"/>
        <v>3</v>
      </c>
      <c r="AL453" s="48">
        <f t="shared" ca="1" si="331"/>
        <v>3</v>
      </c>
      <c r="AM453" s="48">
        <f t="shared" ca="1" si="331"/>
        <v>3</v>
      </c>
      <c r="AN453" s="48">
        <f t="shared" ca="1" si="331"/>
        <v>2</v>
      </c>
      <c r="AO453" s="48">
        <f t="shared" ca="1" si="331"/>
        <v>3</v>
      </c>
      <c r="AP453" s="48">
        <f t="shared" ca="1" si="331"/>
        <v>3</v>
      </c>
      <c r="AQ453" s="48">
        <f t="shared" ca="1" si="331"/>
        <v>3</v>
      </c>
      <c r="AR453" s="48">
        <f t="shared" ca="1" si="331"/>
        <v>3</v>
      </c>
      <c r="AS453" s="48">
        <f t="shared" ca="1" si="331"/>
        <v>2</v>
      </c>
      <c r="AT453" s="48">
        <f t="shared" ca="1" si="332"/>
        <v>3</v>
      </c>
      <c r="AU453" s="48">
        <f t="shared" ca="1" si="332"/>
        <v>3</v>
      </c>
      <c r="AV453" s="48">
        <f t="shared" ca="1" si="332"/>
        <v>3</v>
      </c>
      <c r="AW453" s="48">
        <f t="shared" ca="1" si="332"/>
        <v>2</v>
      </c>
      <c r="AX453" s="48">
        <f t="shared" ca="1" si="332"/>
        <v>3</v>
      </c>
      <c r="AY453" s="48">
        <f t="shared" ca="1" si="332"/>
        <v>3</v>
      </c>
      <c r="AZ453" s="48">
        <f t="shared" ca="1" si="332"/>
        <v>3</v>
      </c>
      <c r="BA453" s="48">
        <f t="shared" ca="1" si="332"/>
        <v>2</v>
      </c>
      <c r="BB453" s="48">
        <f t="shared" ca="1" si="332"/>
        <v>2</v>
      </c>
      <c r="BC453" s="48">
        <f t="shared" ca="1" si="332"/>
        <v>3</v>
      </c>
      <c r="BD453" s="48">
        <f t="shared" ca="1" si="333"/>
        <v>2</v>
      </c>
      <c r="BE453" s="48">
        <f t="shared" ca="1" si="333"/>
        <v>2</v>
      </c>
      <c r="BF453" s="48">
        <f t="shared" ca="1" si="333"/>
        <v>2</v>
      </c>
      <c r="BG453" s="48">
        <f t="shared" ca="1" si="333"/>
        <v>2</v>
      </c>
      <c r="BH453" s="48">
        <f t="shared" ca="1" si="333"/>
        <v>2</v>
      </c>
      <c r="BI453" s="48">
        <f t="shared" ca="1" si="333"/>
        <v>2</v>
      </c>
      <c r="BJ453" s="48">
        <f t="shared" ca="1" si="333"/>
        <v>2</v>
      </c>
      <c r="BK453" s="48">
        <f t="shared" ca="1" si="333"/>
        <v>3</v>
      </c>
      <c r="BL453" s="48">
        <f t="shared" ca="1" si="333"/>
        <v>2</v>
      </c>
      <c r="BM453" s="48">
        <f t="shared" ca="1" si="333"/>
        <v>2</v>
      </c>
      <c r="BN453" s="48">
        <f t="shared" ca="1" si="333"/>
        <v>2</v>
      </c>
      <c r="BO453" s="48">
        <f t="shared" ca="1" si="333"/>
        <v>2</v>
      </c>
    </row>
    <row r="454" spans="1:67" x14ac:dyDescent="0.25">
      <c r="A454" s="48">
        <v>453</v>
      </c>
      <c r="B454" s="48">
        <f t="shared" ca="1" si="316"/>
        <v>16</v>
      </c>
      <c r="C454" s="48">
        <f ca="1">SUM($P454:S454)</f>
        <v>10</v>
      </c>
      <c r="D454" s="48">
        <f t="shared" ca="1" si="317"/>
        <v>21</v>
      </c>
      <c r="E454" s="48">
        <f t="shared" ca="1" si="318"/>
        <v>29</v>
      </c>
      <c r="F454" s="48">
        <f t="shared" ca="1" si="319"/>
        <v>40</v>
      </c>
      <c r="G454" s="48">
        <f t="shared" ca="1" si="320"/>
        <v>50</v>
      </c>
      <c r="H454" s="48">
        <f t="shared" ca="1" si="321"/>
        <v>59</v>
      </c>
      <c r="I454" s="48">
        <f t="shared" ca="1" si="322"/>
        <v>69</v>
      </c>
      <c r="J454" s="48">
        <f t="shared" ca="1" si="323"/>
        <v>80</v>
      </c>
      <c r="K454" s="48">
        <f t="shared" ca="1" si="324"/>
        <v>90</v>
      </c>
      <c r="L454" s="48">
        <f t="shared" ca="1" si="325"/>
        <v>100</v>
      </c>
      <c r="M454" s="48">
        <f t="shared" ca="1" si="326"/>
        <v>110</v>
      </c>
      <c r="N454" s="48">
        <f t="shared" ca="1" si="327"/>
        <v>121</v>
      </c>
      <c r="O454" s="48">
        <f t="shared" ca="1" si="328"/>
        <v>132</v>
      </c>
      <c r="P454" s="48">
        <f t="shared" ca="1" si="329"/>
        <v>3</v>
      </c>
      <c r="Q454" s="48">
        <f t="shared" ca="1" si="329"/>
        <v>3</v>
      </c>
      <c r="R454" s="48">
        <f t="shared" ca="1" si="329"/>
        <v>2</v>
      </c>
      <c r="S454" s="48">
        <f t="shared" ca="1" si="329"/>
        <v>2</v>
      </c>
      <c r="T454" s="48">
        <f t="shared" ca="1" si="329"/>
        <v>3</v>
      </c>
      <c r="U454" s="48">
        <f t="shared" ca="1" si="329"/>
        <v>3</v>
      </c>
      <c r="V454" s="48">
        <f t="shared" ca="1" si="329"/>
        <v>2</v>
      </c>
      <c r="W454" s="48">
        <f t="shared" ca="1" si="329"/>
        <v>3</v>
      </c>
      <c r="X454" s="48">
        <f t="shared" ca="1" si="329"/>
        <v>2</v>
      </c>
      <c r="Y454" s="48">
        <f t="shared" ca="1" si="329"/>
        <v>2</v>
      </c>
      <c r="Z454" s="48">
        <f t="shared" ca="1" si="330"/>
        <v>2</v>
      </c>
      <c r="AA454" s="48">
        <f t="shared" ca="1" si="330"/>
        <v>2</v>
      </c>
      <c r="AB454" s="48">
        <f t="shared" ca="1" si="330"/>
        <v>3</v>
      </c>
      <c r="AC454" s="48">
        <f t="shared" ca="1" si="330"/>
        <v>3</v>
      </c>
      <c r="AD454" s="48">
        <f t="shared" ca="1" si="330"/>
        <v>2</v>
      </c>
      <c r="AE454" s="48">
        <f t="shared" ca="1" si="330"/>
        <v>3</v>
      </c>
      <c r="AF454" s="48">
        <f t="shared" ca="1" si="330"/>
        <v>2</v>
      </c>
      <c r="AG454" s="48">
        <f t="shared" ca="1" si="330"/>
        <v>3</v>
      </c>
      <c r="AH454" s="48">
        <f t="shared" ca="1" si="330"/>
        <v>2</v>
      </c>
      <c r="AI454" s="48">
        <f t="shared" ca="1" si="330"/>
        <v>3</v>
      </c>
      <c r="AJ454" s="48">
        <f t="shared" ca="1" si="331"/>
        <v>2</v>
      </c>
      <c r="AK454" s="48">
        <f t="shared" ca="1" si="331"/>
        <v>3</v>
      </c>
      <c r="AL454" s="48">
        <f t="shared" ca="1" si="331"/>
        <v>2</v>
      </c>
      <c r="AM454" s="48">
        <f t="shared" ca="1" si="331"/>
        <v>2</v>
      </c>
      <c r="AN454" s="48">
        <f t="shared" ca="1" si="331"/>
        <v>2</v>
      </c>
      <c r="AO454" s="48">
        <f t="shared" ca="1" si="331"/>
        <v>2</v>
      </c>
      <c r="AP454" s="48">
        <f t="shared" ca="1" si="331"/>
        <v>3</v>
      </c>
      <c r="AQ454" s="48">
        <f t="shared" ca="1" si="331"/>
        <v>3</v>
      </c>
      <c r="AR454" s="48">
        <f t="shared" ca="1" si="331"/>
        <v>2</v>
      </c>
      <c r="AS454" s="48">
        <f t="shared" ca="1" si="331"/>
        <v>3</v>
      </c>
      <c r="AT454" s="48">
        <f t="shared" ca="1" si="332"/>
        <v>3</v>
      </c>
      <c r="AU454" s="48">
        <f t="shared" ca="1" si="332"/>
        <v>3</v>
      </c>
      <c r="AV454" s="48">
        <f t="shared" ca="1" si="332"/>
        <v>2</v>
      </c>
      <c r="AW454" s="48">
        <f t="shared" ca="1" si="332"/>
        <v>3</v>
      </c>
      <c r="AX454" s="48">
        <f t="shared" ca="1" si="332"/>
        <v>3</v>
      </c>
      <c r="AY454" s="48">
        <f t="shared" ca="1" si="332"/>
        <v>2</v>
      </c>
      <c r="AZ454" s="48">
        <f t="shared" ca="1" si="332"/>
        <v>2</v>
      </c>
      <c r="BA454" s="48">
        <f t="shared" ca="1" si="332"/>
        <v>3</v>
      </c>
      <c r="BB454" s="48">
        <f t="shared" ca="1" si="332"/>
        <v>3</v>
      </c>
      <c r="BC454" s="48">
        <f t="shared" ca="1" si="332"/>
        <v>2</v>
      </c>
      <c r="BD454" s="48">
        <f t="shared" ca="1" si="333"/>
        <v>2</v>
      </c>
      <c r="BE454" s="48">
        <f t="shared" ca="1" si="333"/>
        <v>2</v>
      </c>
      <c r="BF454" s="48">
        <f t="shared" ca="1" si="333"/>
        <v>3</v>
      </c>
      <c r="BG454" s="48">
        <f t="shared" ca="1" si="333"/>
        <v>3</v>
      </c>
      <c r="BH454" s="48">
        <f t="shared" ca="1" si="333"/>
        <v>3</v>
      </c>
      <c r="BI454" s="48">
        <f t="shared" ca="1" si="333"/>
        <v>3</v>
      </c>
      <c r="BJ454" s="48">
        <f t="shared" ca="1" si="333"/>
        <v>3</v>
      </c>
      <c r="BK454" s="48">
        <f t="shared" ca="1" si="333"/>
        <v>2</v>
      </c>
      <c r="BL454" s="48">
        <f t="shared" ca="1" si="333"/>
        <v>3</v>
      </c>
      <c r="BM454" s="48">
        <f t="shared" ca="1" si="333"/>
        <v>3</v>
      </c>
      <c r="BN454" s="48">
        <f t="shared" ca="1" si="333"/>
        <v>3</v>
      </c>
      <c r="BO454" s="48">
        <f t="shared" ca="1" si="333"/>
        <v>2</v>
      </c>
    </row>
    <row r="455" spans="1:67" x14ac:dyDescent="0.25">
      <c r="A455" s="48">
        <v>454</v>
      </c>
      <c r="B455" s="48">
        <f t="shared" ca="1" si="316"/>
        <v>15</v>
      </c>
      <c r="C455" s="48">
        <f ca="1">SUM($P455:S455)</f>
        <v>10</v>
      </c>
      <c r="D455" s="48">
        <f t="shared" ca="1" si="317"/>
        <v>21</v>
      </c>
      <c r="E455" s="48">
        <f t="shared" ca="1" si="318"/>
        <v>30</v>
      </c>
      <c r="F455" s="48">
        <f t="shared" ca="1" si="319"/>
        <v>40</v>
      </c>
      <c r="G455" s="48">
        <f t="shared" ca="1" si="320"/>
        <v>51</v>
      </c>
      <c r="H455" s="48">
        <f t="shared" ca="1" si="321"/>
        <v>60</v>
      </c>
      <c r="I455" s="48">
        <f t="shared" ca="1" si="322"/>
        <v>70</v>
      </c>
      <c r="J455" s="48">
        <f t="shared" ca="1" si="323"/>
        <v>81</v>
      </c>
      <c r="K455" s="48">
        <f t="shared" ca="1" si="324"/>
        <v>91</v>
      </c>
      <c r="L455" s="48">
        <f t="shared" ca="1" si="325"/>
        <v>100</v>
      </c>
      <c r="M455" s="48">
        <f t="shared" ca="1" si="326"/>
        <v>109</v>
      </c>
      <c r="N455" s="48">
        <f t="shared" ca="1" si="327"/>
        <v>119</v>
      </c>
      <c r="O455" s="48">
        <f t="shared" ca="1" si="328"/>
        <v>129</v>
      </c>
      <c r="P455" s="48">
        <f t="shared" ca="1" si="329"/>
        <v>3</v>
      </c>
      <c r="Q455" s="48">
        <f t="shared" ca="1" si="329"/>
        <v>2</v>
      </c>
      <c r="R455" s="48">
        <f t="shared" ca="1" si="329"/>
        <v>2</v>
      </c>
      <c r="S455" s="48">
        <f t="shared" ca="1" si="329"/>
        <v>3</v>
      </c>
      <c r="T455" s="48">
        <f t="shared" ca="1" si="329"/>
        <v>2</v>
      </c>
      <c r="U455" s="48">
        <f t="shared" ca="1" si="329"/>
        <v>3</v>
      </c>
      <c r="V455" s="48">
        <f t="shared" ca="1" si="329"/>
        <v>3</v>
      </c>
      <c r="W455" s="48">
        <f t="shared" ca="1" si="329"/>
        <v>3</v>
      </c>
      <c r="X455" s="48">
        <f t="shared" ca="1" si="329"/>
        <v>2</v>
      </c>
      <c r="Y455" s="48">
        <f t="shared" ca="1" si="329"/>
        <v>2</v>
      </c>
      <c r="Z455" s="48">
        <f t="shared" ca="1" si="330"/>
        <v>3</v>
      </c>
      <c r="AA455" s="48">
        <f t="shared" ca="1" si="330"/>
        <v>2</v>
      </c>
      <c r="AB455" s="48">
        <f t="shared" ca="1" si="330"/>
        <v>3</v>
      </c>
      <c r="AC455" s="48">
        <f t="shared" ca="1" si="330"/>
        <v>2</v>
      </c>
      <c r="AD455" s="48">
        <f t="shared" ca="1" si="330"/>
        <v>2</v>
      </c>
      <c r="AE455" s="48">
        <f t="shared" ca="1" si="330"/>
        <v>3</v>
      </c>
      <c r="AF455" s="48">
        <f t="shared" ca="1" si="330"/>
        <v>2</v>
      </c>
      <c r="AG455" s="48">
        <f t="shared" ca="1" si="330"/>
        <v>3</v>
      </c>
      <c r="AH455" s="48">
        <f t="shared" ca="1" si="330"/>
        <v>3</v>
      </c>
      <c r="AI455" s="48">
        <f t="shared" ca="1" si="330"/>
        <v>3</v>
      </c>
      <c r="AJ455" s="48">
        <f t="shared" ca="1" si="331"/>
        <v>2</v>
      </c>
      <c r="AK455" s="48">
        <f t="shared" ca="1" si="331"/>
        <v>2</v>
      </c>
      <c r="AL455" s="48">
        <f t="shared" ca="1" si="331"/>
        <v>3</v>
      </c>
      <c r="AM455" s="48">
        <f t="shared" ca="1" si="331"/>
        <v>2</v>
      </c>
      <c r="AN455" s="48">
        <f t="shared" ca="1" si="331"/>
        <v>2</v>
      </c>
      <c r="AO455" s="48">
        <f t="shared" ca="1" si="331"/>
        <v>3</v>
      </c>
      <c r="AP455" s="48">
        <f t="shared" ca="1" si="331"/>
        <v>3</v>
      </c>
      <c r="AQ455" s="48">
        <f t="shared" ca="1" si="331"/>
        <v>2</v>
      </c>
      <c r="AR455" s="48">
        <f t="shared" ca="1" si="331"/>
        <v>2</v>
      </c>
      <c r="AS455" s="48">
        <f t="shared" ca="1" si="331"/>
        <v>3</v>
      </c>
      <c r="AT455" s="48">
        <f t="shared" ca="1" si="332"/>
        <v>3</v>
      </c>
      <c r="AU455" s="48">
        <f t="shared" ca="1" si="332"/>
        <v>3</v>
      </c>
      <c r="AV455" s="48">
        <f t="shared" ca="1" si="332"/>
        <v>3</v>
      </c>
      <c r="AW455" s="48">
        <f t="shared" ca="1" si="332"/>
        <v>2</v>
      </c>
      <c r="AX455" s="48">
        <f t="shared" ca="1" si="332"/>
        <v>3</v>
      </c>
      <c r="AY455" s="48">
        <f t="shared" ca="1" si="332"/>
        <v>2</v>
      </c>
      <c r="AZ455" s="48">
        <f t="shared" ca="1" si="332"/>
        <v>2</v>
      </c>
      <c r="BA455" s="48">
        <f t="shared" ca="1" si="332"/>
        <v>2</v>
      </c>
      <c r="BB455" s="48">
        <f t="shared" ca="1" si="332"/>
        <v>2</v>
      </c>
      <c r="BC455" s="48">
        <f t="shared" ca="1" si="332"/>
        <v>3</v>
      </c>
      <c r="BD455" s="48">
        <f t="shared" ca="1" si="333"/>
        <v>3</v>
      </c>
      <c r="BE455" s="48">
        <f t="shared" ca="1" si="333"/>
        <v>2</v>
      </c>
      <c r="BF455" s="48">
        <f t="shared" ca="1" si="333"/>
        <v>2</v>
      </c>
      <c r="BG455" s="48">
        <f t="shared" ca="1" si="333"/>
        <v>2</v>
      </c>
      <c r="BH455" s="48">
        <f t="shared" ca="1" si="333"/>
        <v>2</v>
      </c>
      <c r="BI455" s="48">
        <f t="shared" ca="1" si="333"/>
        <v>3</v>
      </c>
      <c r="BJ455" s="48">
        <f t="shared" ca="1" si="333"/>
        <v>2</v>
      </c>
      <c r="BK455" s="48">
        <f t="shared" ca="1" si="333"/>
        <v>3</v>
      </c>
      <c r="BL455" s="48">
        <f t="shared" ca="1" si="333"/>
        <v>2</v>
      </c>
      <c r="BM455" s="48">
        <f t="shared" ca="1" si="333"/>
        <v>2</v>
      </c>
      <c r="BN455" s="48">
        <f t="shared" ca="1" si="333"/>
        <v>3</v>
      </c>
      <c r="BO455" s="48">
        <f t="shared" ca="1" si="333"/>
        <v>3</v>
      </c>
    </row>
    <row r="456" spans="1:67" x14ac:dyDescent="0.25">
      <c r="A456" s="48">
        <v>455</v>
      </c>
      <c r="B456" s="48">
        <f t="shared" ca="1" si="316"/>
        <v>14</v>
      </c>
      <c r="C456" s="48">
        <f ca="1">SUM($P456:S456)</f>
        <v>9</v>
      </c>
      <c r="D456" s="48">
        <f t="shared" ca="1" si="317"/>
        <v>19</v>
      </c>
      <c r="E456" s="48">
        <f t="shared" ca="1" si="318"/>
        <v>29</v>
      </c>
      <c r="F456" s="48">
        <f t="shared" ca="1" si="319"/>
        <v>38</v>
      </c>
      <c r="G456" s="48">
        <f t="shared" ca="1" si="320"/>
        <v>47</v>
      </c>
      <c r="H456" s="48">
        <f t="shared" ca="1" si="321"/>
        <v>56</v>
      </c>
      <c r="I456" s="48">
        <f t="shared" ca="1" si="322"/>
        <v>67</v>
      </c>
      <c r="J456" s="48">
        <f t="shared" ca="1" si="323"/>
        <v>77</v>
      </c>
      <c r="K456" s="48">
        <f t="shared" ca="1" si="324"/>
        <v>88</v>
      </c>
      <c r="L456" s="48">
        <f t="shared" ca="1" si="325"/>
        <v>98</v>
      </c>
      <c r="M456" s="48">
        <f t="shared" ca="1" si="326"/>
        <v>109</v>
      </c>
      <c r="N456" s="48">
        <f t="shared" ca="1" si="327"/>
        <v>119</v>
      </c>
      <c r="O456" s="48">
        <f t="shared" ca="1" si="328"/>
        <v>128</v>
      </c>
      <c r="P456" s="48">
        <f t="shared" ca="1" si="329"/>
        <v>2</v>
      </c>
      <c r="Q456" s="48">
        <f t="shared" ca="1" si="329"/>
        <v>3</v>
      </c>
      <c r="R456" s="48">
        <f t="shared" ca="1" si="329"/>
        <v>2</v>
      </c>
      <c r="S456" s="48">
        <f t="shared" ca="1" si="329"/>
        <v>2</v>
      </c>
      <c r="T456" s="48">
        <f t="shared" ca="1" si="329"/>
        <v>3</v>
      </c>
      <c r="U456" s="48">
        <f t="shared" ca="1" si="329"/>
        <v>2</v>
      </c>
      <c r="V456" s="48">
        <f t="shared" ca="1" si="329"/>
        <v>2</v>
      </c>
      <c r="W456" s="48">
        <f t="shared" ca="1" si="329"/>
        <v>3</v>
      </c>
      <c r="X456" s="48">
        <f t="shared" ca="1" si="329"/>
        <v>2</v>
      </c>
      <c r="Y456" s="48">
        <f t="shared" ca="1" si="329"/>
        <v>3</v>
      </c>
      <c r="Z456" s="48">
        <f t="shared" ca="1" si="330"/>
        <v>2</v>
      </c>
      <c r="AA456" s="48">
        <f t="shared" ca="1" si="330"/>
        <v>3</v>
      </c>
      <c r="AB456" s="48">
        <f t="shared" ca="1" si="330"/>
        <v>2</v>
      </c>
      <c r="AC456" s="48">
        <f t="shared" ca="1" si="330"/>
        <v>2</v>
      </c>
      <c r="AD456" s="48">
        <f t="shared" ca="1" si="330"/>
        <v>3</v>
      </c>
      <c r="AE456" s="48">
        <f t="shared" ca="1" si="330"/>
        <v>2</v>
      </c>
      <c r="AF456" s="48">
        <f t="shared" ca="1" si="330"/>
        <v>2</v>
      </c>
      <c r="AG456" s="48">
        <f t="shared" ca="1" si="330"/>
        <v>2</v>
      </c>
      <c r="AH456" s="48">
        <f t="shared" ca="1" si="330"/>
        <v>3</v>
      </c>
      <c r="AI456" s="48">
        <f t="shared" ca="1" si="330"/>
        <v>2</v>
      </c>
      <c r="AJ456" s="48">
        <f t="shared" ca="1" si="331"/>
        <v>2</v>
      </c>
      <c r="AK456" s="48">
        <f t="shared" ca="1" si="331"/>
        <v>2</v>
      </c>
      <c r="AL456" s="48">
        <f t="shared" ca="1" si="331"/>
        <v>3</v>
      </c>
      <c r="AM456" s="48">
        <f t="shared" ca="1" si="331"/>
        <v>2</v>
      </c>
      <c r="AN456" s="48">
        <f t="shared" ca="1" si="331"/>
        <v>3</v>
      </c>
      <c r="AO456" s="48">
        <f t="shared" ca="1" si="331"/>
        <v>2</v>
      </c>
      <c r="AP456" s="48">
        <f t="shared" ca="1" si="331"/>
        <v>3</v>
      </c>
      <c r="AQ456" s="48">
        <f t="shared" ca="1" si="331"/>
        <v>3</v>
      </c>
      <c r="AR456" s="48">
        <f t="shared" ca="1" si="331"/>
        <v>3</v>
      </c>
      <c r="AS456" s="48">
        <f t="shared" ca="1" si="331"/>
        <v>2</v>
      </c>
      <c r="AT456" s="48">
        <f t="shared" ca="1" si="332"/>
        <v>3</v>
      </c>
      <c r="AU456" s="48">
        <f t="shared" ca="1" si="332"/>
        <v>2</v>
      </c>
      <c r="AV456" s="48">
        <f t="shared" ca="1" si="332"/>
        <v>2</v>
      </c>
      <c r="AW456" s="48">
        <f t="shared" ca="1" si="332"/>
        <v>3</v>
      </c>
      <c r="AX456" s="48">
        <f t="shared" ca="1" si="332"/>
        <v>3</v>
      </c>
      <c r="AY456" s="48">
        <f t="shared" ca="1" si="332"/>
        <v>3</v>
      </c>
      <c r="AZ456" s="48">
        <f t="shared" ca="1" si="332"/>
        <v>2</v>
      </c>
      <c r="BA456" s="48">
        <f t="shared" ca="1" si="332"/>
        <v>3</v>
      </c>
      <c r="BB456" s="48">
        <f t="shared" ca="1" si="332"/>
        <v>3</v>
      </c>
      <c r="BC456" s="48">
        <f t="shared" ca="1" si="332"/>
        <v>2</v>
      </c>
      <c r="BD456" s="48">
        <f t="shared" ca="1" si="333"/>
        <v>3</v>
      </c>
      <c r="BE456" s="48">
        <f t="shared" ca="1" si="333"/>
        <v>2</v>
      </c>
      <c r="BF456" s="48">
        <f t="shared" ca="1" si="333"/>
        <v>3</v>
      </c>
      <c r="BG456" s="48">
        <f t="shared" ca="1" si="333"/>
        <v>3</v>
      </c>
      <c r="BH456" s="48">
        <f t="shared" ca="1" si="333"/>
        <v>2</v>
      </c>
      <c r="BI456" s="48">
        <f t="shared" ca="1" si="333"/>
        <v>2</v>
      </c>
      <c r="BJ456" s="48">
        <f t="shared" ca="1" si="333"/>
        <v>3</v>
      </c>
      <c r="BK456" s="48">
        <f t="shared" ca="1" si="333"/>
        <v>3</v>
      </c>
      <c r="BL456" s="48">
        <f t="shared" ca="1" si="333"/>
        <v>3</v>
      </c>
      <c r="BM456" s="48">
        <f t="shared" ca="1" si="333"/>
        <v>2</v>
      </c>
      <c r="BN456" s="48">
        <f t="shared" ca="1" si="333"/>
        <v>2</v>
      </c>
      <c r="BO456" s="48">
        <f t="shared" ca="1" si="333"/>
        <v>2</v>
      </c>
    </row>
    <row r="457" spans="1:67" x14ac:dyDescent="0.25">
      <c r="A457" s="48">
        <v>456</v>
      </c>
      <c r="B457" s="48">
        <f t="shared" ca="1" si="316"/>
        <v>14</v>
      </c>
      <c r="C457" s="48">
        <f ca="1">SUM($P457:S457)</f>
        <v>9</v>
      </c>
      <c r="D457" s="48">
        <f t="shared" ca="1" si="317"/>
        <v>18</v>
      </c>
      <c r="E457" s="48">
        <f t="shared" ca="1" si="318"/>
        <v>27</v>
      </c>
      <c r="F457" s="48">
        <f t="shared" ca="1" si="319"/>
        <v>38</v>
      </c>
      <c r="G457" s="48">
        <f t="shared" ca="1" si="320"/>
        <v>49</v>
      </c>
      <c r="H457" s="48">
        <f t="shared" ca="1" si="321"/>
        <v>60</v>
      </c>
      <c r="I457" s="48">
        <f t="shared" ca="1" si="322"/>
        <v>71</v>
      </c>
      <c r="J457" s="48">
        <f t="shared" ca="1" si="323"/>
        <v>80</v>
      </c>
      <c r="K457" s="48">
        <f t="shared" ca="1" si="324"/>
        <v>91</v>
      </c>
      <c r="L457" s="48">
        <f t="shared" ca="1" si="325"/>
        <v>101</v>
      </c>
      <c r="M457" s="48">
        <f t="shared" ca="1" si="326"/>
        <v>112</v>
      </c>
      <c r="N457" s="48">
        <f t="shared" ca="1" si="327"/>
        <v>121</v>
      </c>
      <c r="O457" s="48">
        <f t="shared" ca="1" si="328"/>
        <v>131</v>
      </c>
      <c r="P457" s="48">
        <f t="shared" ca="1" si="329"/>
        <v>2</v>
      </c>
      <c r="Q457" s="48">
        <f t="shared" ca="1" si="329"/>
        <v>3</v>
      </c>
      <c r="R457" s="48">
        <f t="shared" ca="1" si="329"/>
        <v>2</v>
      </c>
      <c r="S457" s="48">
        <f t="shared" ca="1" si="329"/>
        <v>2</v>
      </c>
      <c r="T457" s="48">
        <f t="shared" ca="1" si="329"/>
        <v>2</v>
      </c>
      <c r="U457" s="48">
        <f t="shared" ca="1" si="329"/>
        <v>3</v>
      </c>
      <c r="V457" s="48">
        <f t="shared" ca="1" si="329"/>
        <v>2</v>
      </c>
      <c r="W457" s="48">
        <f t="shared" ca="1" si="329"/>
        <v>2</v>
      </c>
      <c r="X457" s="48">
        <f t="shared" ca="1" si="329"/>
        <v>2</v>
      </c>
      <c r="Y457" s="48">
        <f t="shared" ca="1" si="329"/>
        <v>3</v>
      </c>
      <c r="Z457" s="48">
        <f t="shared" ca="1" si="330"/>
        <v>2</v>
      </c>
      <c r="AA457" s="48">
        <f t="shared" ca="1" si="330"/>
        <v>2</v>
      </c>
      <c r="AB457" s="48">
        <f t="shared" ca="1" si="330"/>
        <v>3</v>
      </c>
      <c r="AC457" s="48">
        <f t="shared" ca="1" si="330"/>
        <v>2</v>
      </c>
      <c r="AD457" s="48">
        <f t="shared" ca="1" si="330"/>
        <v>3</v>
      </c>
      <c r="AE457" s="48">
        <f t="shared" ca="1" si="330"/>
        <v>3</v>
      </c>
      <c r="AF457" s="48">
        <f t="shared" ca="1" si="330"/>
        <v>3</v>
      </c>
      <c r="AG457" s="48">
        <f t="shared" ca="1" si="330"/>
        <v>3</v>
      </c>
      <c r="AH457" s="48">
        <f t="shared" ca="1" si="330"/>
        <v>3</v>
      </c>
      <c r="AI457" s="48">
        <f t="shared" ca="1" si="330"/>
        <v>2</v>
      </c>
      <c r="AJ457" s="48">
        <f t="shared" ca="1" si="331"/>
        <v>3</v>
      </c>
      <c r="AK457" s="48">
        <f t="shared" ca="1" si="331"/>
        <v>2</v>
      </c>
      <c r="AL457" s="48">
        <f t="shared" ca="1" si="331"/>
        <v>3</v>
      </c>
      <c r="AM457" s="48">
        <f t="shared" ca="1" si="331"/>
        <v>3</v>
      </c>
      <c r="AN457" s="48">
        <f t="shared" ca="1" si="331"/>
        <v>3</v>
      </c>
      <c r="AO457" s="48">
        <f t="shared" ca="1" si="331"/>
        <v>2</v>
      </c>
      <c r="AP457" s="48">
        <f t="shared" ca="1" si="331"/>
        <v>3</v>
      </c>
      <c r="AQ457" s="48">
        <f t="shared" ca="1" si="331"/>
        <v>3</v>
      </c>
      <c r="AR457" s="48">
        <f t="shared" ca="1" si="331"/>
        <v>2</v>
      </c>
      <c r="AS457" s="48">
        <f t="shared" ca="1" si="331"/>
        <v>3</v>
      </c>
      <c r="AT457" s="48">
        <f t="shared" ca="1" si="332"/>
        <v>2</v>
      </c>
      <c r="AU457" s="48">
        <f t="shared" ca="1" si="332"/>
        <v>2</v>
      </c>
      <c r="AV457" s="48">
        <f t="shared" ca="1" si="332"/>
        <v>3</v>
      </c>
      <c r="AW457" s="48">
        <f t="shared" ca="1" si="332"/>
        <v>3</v>
      </c>
      <c r="AX457" s="48">
        <f t="shared" ca="1" si="332"/>
        <v>2</v>
      </c>
      <c r="AY457" s="48">
        <f t="shared" ca="1" si="332"/>
        <v>3</v>
      </c>
      <c r="AZ457" s="48">
        <f t="shared" ca="1" si="332"/>
        <v>3</v>
      </c>
      <c r="BA457" s="48">
        <f t="shared" ca="1" si="332"/>
        <v>2</v>
      </c>
      <c r="BB457" s="48">
        <f t="shared" ca="1" si="332"/>
        <v>3</v>
      </c>
      <c r="BC457" s="48">
        <f t="shared" ca="1" si="332"/>
        <v>2</v>
      </c>
      <c r="BD457" s="48">
        <f t="shared" ca="1" si="333"/>
        <v>3</v>
      </c>
      <c r="BE457" s="48">
        <f t="shared" ca="1" si="333"/>
        <v>3</v>
      </c>
      <c r="BF457" s="48">
        <f t="shared" ca="1" si="333"/>
        <v>2</v>
      </c>
      <c r="BG457" s="48">
        <f t="shared" ca="1" si="333"/>
        <v>3</v>
      </c>
      <c r="BH457" s="48">
        <f t="shared" ca="1" si="333"/>
        <v>3</v>
      </c>
      <c r="BI457" s="48">
        <f t="shared" ca="1" si="333"/>
        <v>2</v>
      </c>
      <c r="BJ457" s="48">
        <f t="shared" ca="1" si="333"/>
        <v>2</v>
      </c>
      <c r="BK457" s="48">
        <f t="shared" ca="1" si="333"/>
        <v>2</v>
      </c>
      <c r="BL457" s="48">
        <f t="shared" ca="1" si="333"/>
        <v>2</v>
      </c>
      <c r="BM457" s="48">
        <f t="shared" ca="1" si="333"/>
        <v>3</v>
      </c>
      <c r="BN457" s="48">
        <f t="shared" ca="1" si="333"/>
        <v>3</v>
      </c>
      <c r="BO457" s="48">
        <f t="shared" ca="1" si="333"/>
        <v>2</v>
      </c>
    </row>
    <row r="458" spans="1:67" x14ac:dyDescent="0.25">
      <c r="A458" s="48">
        <v>457</v>
      </c>
      <c r="B458" s="48">
        <f t="shared" ca="1" si="316"/>
        <v>16</v>
      </c>
      <c r="C458" s="48">
        <f ca="1">SUM($P458:S458)</f>
        <v>11</v>
      </c>
      <c r="D458" s="48">
        <f t="shared" ca="1" si="317"/>
        <v>22</v>
      </c>
      <c r="E458" s="48">
        <f t="shared" ca="1" si="318"/>
        <v>32</v>
      </c>
      <c r="F458" s="48">
        <f t="shared" ca="1" si="319"/>
        <v>40</v>
      </c>
      <c r="G458" s="48">
        <f t="shared" ca="1" si="320"/>
        <v>51</v>
      </c>
      <c r="H458" s="48">
        <f t="shared" ca="1" si="321"/>
        <v>61</v>
      </c>
      <c r="I458" s="48">
        <f t="shared" ca="1" si="322"/>
        <v>71</v>
      </c>
      <c r="J458" s="48">
        <f t="shared" ca="1" si="323"/>
        <v>82</v>
      </c>
      <c r="K458" s="48">
        <f t="shared" ca="1" si="324"/>
        <v>92</v>
      </c>
      <c r="L458" s="48">
        <f t="shared" ca="1" si="325"/>
        <v>103</v>
      </c>
      <c r="M458" s="48">
        <f t="shared" ca="1" si="326"/>
        <v>113</v>
      </c>
      <c r="N458" s="48">
        <f t="shared" ca="1" si="327"/>
        <v>123</v>
      </c>
      <c r="O458" s="48">
        <f t="shared" ca="1" si="328"/>
        <v>133</v>
      </c>
      <c r="P458" s="48">
        <f t="shared" ca="1" si="329"/>
        <v>3</v>
      </c>
      <c r="Q458" s="48">
        <f t="shared" ca="1" si="329"/>
        <v>2</v>
      </c>
      <c r="R458" s="48">
        <f t="shared" ca="1" si="329"/>
        <v>3</v>
      </c>
      <c r="S458" s="48">
        <f t="shared" ca="1" si="329"/>
        <v>3</v>
      </c>
      <c r="T458" s="48">
        <f t="shared" ca="1" si="329"/>
        <v>3</v>
      </c>
      <c r="U458" s="48">
        <f t="shared" ca="1" si="329"/>
        <v>2</v>
      </c>
      <c r="V458" s="48">
        <f t="shared" ca="1" si="329"/>
        <v>3</v>
      </c>
      <c r="W458" s="48">
        <f t="shared" ca="1" si="329"/>
        <v>3</v>
      </c>
      <c r="X458" s="48">
        <f t="shared" ca="1" si="329"/>
        <v>2</v>
      </c>
      <c r="Y458" s="48">
        <f t="shared" ca="1" si="329"/>
        <v>3</v>
      </c>
      <c r="Z458" s="48">
        <f t="shared" ca="1" si="330"/>
        <v>3</v>
      </c>
      <c r="AA458" s="48">
        <f t="shared" ca="1" si="330"/>
        <v>2</v>
      </c>
      <c r="AB458" s="48">
        <f t="shared" ca="1" si="330"/>
        <v>2</v>
      </c>
      <c r="AC458" s="48">
        <f t="shared" ca="1" si="330"/>
        <v>2</v>
      </c>
      <c r="AD458" s="48">
        <f t="shared" ca="1" si="330"/>
        <v>2</v>
      </c>
      <c r="AE458" s="48">
        <f t="shared" ca="1" si="330"/>
        <v>2</v>
      </c>
      <c r="AF458" s="48">
        <f t="shared" ca="1" si="330"/>
        <v>3</v>
      </c>
      <c r="AG458" s="48">
        <f t="shared" ca="1" si="330"/>
        <v>3</v>
      </c>
      <c r="AH458" s="48">
        <f t="shared" ca="1" si="330"/>
        <v>2</v>
      </c>
      <c r="AI458" s="48">
        <f t="shared" ca="1" si="330"/>
        <v>3</v>
      </c>
      <c r="AJ458" s="48">
        <f t="shared" ca="1" si="331"/>
        <v>2</v>
      </c>
      <c r="AK458" s="48">
        <f t="shared" ca="1" si="331"/>
        <v>3</v>
      </c>
      <c r="AL458" s="48">
        <f t="shared" ca="1" si="331"/>
        <v>2</v>
      </c>
      <c r="AM458" s="48">
        <f t="shared" ca="1" si="331"/>
        <v>3</v>
      </c>
      <c r="AN458" s="48">
        <f t="shared" ca="1" si="331"/>
        <v>3</v>
      </c>
      <c r="AO458" s="48">
        <f t="shared" ca="1" si="331"/>
        <v>2</v>
      </c>
      <c r="AP458" s="48">
        <f t="shared" ca="1" si="331"/>
        <v>2</v>
      </c>
      <c r="AQ458" s="48">
        <f t="shared" ca="1" si="331"/>
        <v>3</v>
      </c>
      <c r="AR458" s="48">
        <f t="shared" ca="1" si="331"/>
        <v>3</v>
      </c>
      <c r="AS458" s="48">
        <f t="shared" ca="1" si="331"/>
        <v>3</v>
      </c>
      <c r="AT458" s="48">
        <f t="shared" ca="1" si="332"/>
        <v>2</v>
      </c>
      <c r="AU458" s="48">
        <f t="shared" ca="1" si="332"/>
        <v>3</v>
      </c>
      <c r="AV458" s="48">
        <f t="shared" ca="1" si="332"/>
        <v>2</v>
      </c>
      <c r="AW458" s="48">
        <f t="shared" ca="1" si="332"/>
        <v>3</v>
      </c>
      <c r="AX458" s="48">
        <f t="shared" ca="1" si="332"/>
        <v>3</v>
      </c>
      <c r="AY458" s="48">
        <f t="shared" ca="1" si="332"/>
        <v>2</v>
      </c>
      <c r="AZ458" s="48">
        <f t="shared" ca="1" si="332"/>
        <v>3</v>
      </c>
      <c r="BA458" s="48">
        <f t="shared" ca="1" si="332"/>
        <v>3</v>
      </c>
      <c r="BB458" s="48">
        <f t="shared" ca="1" si="332"/>
        <v>3</v>
      </c>
      <c r="BC458" s="48">
        <f t="shared" ca="1" si="332"/>
        <v>2</v>
      </c>
      <c r="BD458" s="48">
        <f t="shared" ca="1" si="333"/>
        <v>2</v>
      </c>
      <c r="BE458" s="48">
        <f t="shared" ca="1" si="333"/>
        <v>2</v>
      </c>
      <c r="BF458" s="48">
        <f t="shared" ca="1" si="333"/>
        <v>3</v>
      </c>
      <c r="BG458" s="48">
        <f t="shared" ca="1" si="333"/>
        <v>3</v>
      </c>
      <c r="BH458" s="48">
        <f t="shared" ca="1" si="333"/>
        <v>3</v>
      </c>
      <c r="BI458" s="48">
        <f t="shared" ca="1" si="333"/>
        <v>3</v>
      </c>
      <c r="BJ458" s="48">
        <f t="shared" ca="1" si="333"/>
        <v>2</v>
      </c>
      <c r="BK458" s="48">
        <f t="shared" ca="1" si="333"/>
        <v>2</v>
      </c>
      <c r="BL458" s="48">
        <f t="shared" ca="1" si="333"/>
        <v>2</v>
      </c>
      <c r="BM458" s="48">
        <f t="shared" ca="1" si="333"/>
        <v>3</v>
      </c>
      <c r="BN458" s="48">
        <f t="shared" ca="1" si="333"/>
        <v>2</v>
      </c>
      <c r="BO458" s="48">
        <f t="shared" ca="1" si="333"/>
        <v>3</v>
      </c>
    </row>
    <row r="459" spans="1:67" x14ac:dyDescent="0.25">
      <c r="A459" s="48">
        <v>458</v>
      </c>
      <c r="B459" s="48">
        <f t="shared" ca="1" si="316"/>
        <v>13</v>
      </c>
      <c r="C459" s="48">
        <f ca="1">SUM($P459:S459)</f>
        <v>9</v>
      </c>
      <c r="D459" s="48">
        <f t="shared" ca="1" si="317"/>
        <v>19</v>
      </c>
      <c r="E459" s="48">
        <f t="shared" ca="1" si="318"/>
        <v>29</v>
      </c>
      <c r="F459" s="48">
        <f t="shared" ca="1" si="319"/>
        <v>38</v>
      </c>
      <c r="G459" s="48">
        <f t="shared" ca="1" si="320"/>
        <v>48</v>
      </c>
      <c r="H459" s="48">
        <f t="shared" ca="1" si="321"/>
        <v>57</v>
      </c>
      <c r="I459" s="48">
        <f t="shared" ca="1" si="322"/>
        <v>66</v>
      </c>
      <c r="J459" s="48">
        <f t="shared" ca="1" si="323"/>
        <v>76</v>
      </c>
      <c r="K459" s="48">
        <f t="shared" ca="1" si="324"/>
        <v>87</v>
      </c>
      <c r="L459" s="48">
        <f t="shared" ca="1" si="325"/>
        <v>97</v>
      </c>
      <c r="M459" s="48">
        <f t="shared" ca="1" si="326"/>
        <v>106</v>
      </c>
      <c r="N459" s="48">
        <f t="shared" ca="1" si="327"/>
        <v>118</v>
      </c>
      <c r="O459" s="48">
        <f t="shared" ca="1" si="328"/>
        <v>130</v>
      </c>
      <c r="P459" s="48">
        <f t="shared" ca="1" si="329"/>
        <v>3</v>
      </c>
      <c r="Q459" s="48">
        <f t="shared" ca="1" si="329"/>
        <v>2</v>
      </c>
      <c r="R459" s="48">
        <f t="shared" ca="1" si="329"/>
        <v>2</v>
      </c>
      <c r="S459" s="48">
        <f t="shared" ca="1" si="329"/>
        <v>2</v>
      </c>
      <c r="T459" s="48">
        <f t="shared" ca="1" si="329"/>
        <v>2</v>
      </c>
      <c r="U459" s="48">
        <f t="shared" ca="1" si="329"/>
        <v>2</v>
      </c>
      <c r="V459" s="48">
        <f t="shared" ca="1" si="329"/>
        <v>3</v>
      </c>
      <c r="W459" s="48">
        <f t="shared" ca="1" si="329"/>
        <v>3</v>
      </c>
      <c r="X459" s="48">
        <f t="shared" ca="1" si="329"/>
        <v>3</v>
      </c>
      <c r="Y459" s="48">
        <f t="shared" ca="1" si="329"/>
        <v>2</v>
      </c>
      <c r="Z459" s="48">
        <f t="shared" ca="1" si="330"/>
        <v>3</v>
      </c>
      <c r="AA459" s="48">
        <f t="shared" ca="1" si="330"/>
        <v>2</v>
      </c>
      <c r="AB459" s="48">
        <f t="shared" ca="1" si="330"/>
        <v>3</v>
      </c>
      <c r="AC459" s="48">
        <f t="shared" ca="1" si="330"/>
        <v>2</v>
      </c>
      <c r="AD459" s="48">
        <f t="shared" ca="1" si="330"/>
        <v>2</v>
      </c>
      <c r="AE459" s="48">
        <f t="shared" ca="1" si="330"/>
        <v>2</v>
      </c>
      <c r="AF459" s="48">
        <f t="shared" ca="1" si="330"/>
        <v>3</v>
      </c>
      <c r="AG459" s="48">
        <f t="shared" ca="1" si="330"/>
        <v>2</v>
      </c>
      <c r="AH459" s="48">
        <f t="shared" ca="1" si="330"/>
        <v>2</v>
      </c>
      <c r="AI459" s="48">
        <f t="shared" ca="1" si="330"/>
        <v>3</v>
      </c>
      <c r="AJ459" s="48">
        <f t="shared" ca="1" si="331"/>
        <v>2</v>
      </c>
      <c r="AK459" s="48">
        <f t="shared" ca="1" si="331"/>
        <v>2</v>
      </c>
      <c r="AL459" s="48">
        <f t="shared" ca="1" si="331"/>
        <v>3</v>
      </c>
      <c r="AM459" s="48">
        <f t="shared" ca="1" si="331"/>
        <v>2</v>
      </c>
      <c r="AN459" s="48">
        <f t="shared" ca="1" si="331"/>
        <v>3</v>
      </c>
      <c r="AO459" s="48">
        <f t="shared" ca="1" si="331"/>
        <v>2</v>
      </c>
      <c r="AP459" s="48">
        <f t="shared" ca="1" si="331"/>
        <v>2</v>
      </c>
      <c r="AQ459" s="48">
        <f t="shared" ca="1" si="331"/>
        <v>2</v>
      </c>
      <c r="AR459" s="48">
        <f t="shared" ca="1" si="331"/>
        <v>3</v>
      </c>
      <c r="AS459" s="48">
        <f t="shared" ca="1" si="331"/>
        <v>3</v>
      </c>
      <c r="AT459" s="48">
        <f t="shared" ca="1" si="332"/>
        <v>2</v>
      </c>
      <c r="AU459" s="48">
        <f t="shared" ca="1" si="332"/>
        <v>2</v>
      </c>
      <c r="AV459" s="48">
        <f t="shared" ca="1" si="332"/>
        <v>3</v>
      </c>
      <c r="AW459" s="48">
        <f t="shared" ca="1" si="332"/>
        <v>3</v>
      </c>
      <c r="AX459" s="48">
        <f t="shared" ca="1" si="332"/>
        <v>3</v>
      </c>
      <c r="AY459" s="48">
        <f t="shared" ca="1" si="332"/>
        <v>2</v>
      </c>
      <c r="AZ459" s="48">
        <f t="shared" ca="1" si="332"/>
        <v>2</v>
      </c>
      <c r="BA459" s="48">
        <f t="shared" ca="1" si="332"/>
        <v>2</v>
      </c>
      <c r="BB459" s="48">
        <f t="shared" ca="1" si="332"/>
        <v>3</v>
      </c>
      <c r="BC459" s="48">
        <f t="shared" ca="1" si="332"/>
        <v>3</v>
      </c>
      <c r="BD459" s="48">
        <f t="shared" ca="1" si="333"/>
        <v>2</v>
      </c>
      <c r="BE459" s="48">
        <f t="shared" ca="1" si="333"/>
        <v>2</v>
      </c>
      <c r="BF459" s="48">
        <f t="shared" ca="1" si="333"/>
        <v>2</v>
      </c>
      <c r="BG459" s="48">
        <f t="shared" ca="1" si="333"/>
        <v>3</v>
      </c>
      <c r="BH459" s="48">
        <f t="shared" ca="1" si="333"/>
        <v>3</v>
      </c>
      <c r="BI459" s="48">
        <f t="shared" ca="1" si="333"/>
        <v>3</v>
      </c>
      <c r="BJ459" s="48">
        <f t="shared" ca="1" si="333"/>
        <v>3</v>
      </c>
      <c r="BK459" s="48">
        <f t="shared" ca="1" si="333"/>
        <v>3</v>
      </c>
      <c r="BL459" s="48">
        <f t="shared" ca="1" si="333"/>
        <v>3</v>
      </c>
      <c r="BM459" s="48">
        <f t="shared" ca="1" si="333"/>
        <v>3</v>
      </c>
      <c r="BN459" s="48">
        <f t="shared" ca="1" si="333"/>
        <v>3</v>
      </c>
      <c r="BO459" s="48">
        <f t="shared" ca="1" si="333"/>
        <v>3</v>
      </c>
    </row>
    <row r="460" spans="1:67" x14ac:dyDescent="0.25">
      <c r="A460" s="48">
        <v>459</v>
      </c>
      <c r="B460" s="48">
        <f t="shared" ca="1" si="316"/>
        <v>14</v>
      </c>
      <c r="C460" s="48">
        <f ca="1">SUM($P460:S460)</f>
        <v>10</v>
      </c>
      <c r="D460" s="48">
        <f t="shared" ca="1" si="317"/>
        <v>18</v>
      </c>
      <c r="E460" s="48">
        <f t="shared" ca="1" si="318"/>
        <v>29</v>
      </c>
      <c r="F460" s="48">
        <f t="shared" ca="1" si="319"/>
        <v>39</v>
      </c>
      <c r="G460" s="48">
        <f t="shared" ca="1" si="320"/>
        <v>51</v>
      </c>
      <c r="H460" s="48">
        <f t="shared" ca="1" si="321"/>
        <v>61</v>
      </c>
      <c r="I460" s="48">
        <f t="shared" ca="1" si="322"/>
        <v>72</v>
      </c>
      <c r="J460" s="48">
        <f t="shared" ca="1" si="323"/>
        <v>82</v>
      </c>
      <c r="K460" s="48">
        <f t="shared" ca="1" si="324"/>
        <v>92</v>
      </c>
      <c r="L460" s="48">
        <f t="shared" ca="1" si="325"/>
        <v>102</v>
      </c>
      <c r="M460" s="48">
        <f t="shared" ca="1" si="326"/>
        <v>111</v>
      </c>
      <c r="N460" s="48">
        <f t="shared" ca="1" si="327"/>
        <v>119</v>
      </c>
      <c r="O460" s="48">
        <f t="shared" ca="1" si="328"/>
        <v>127</v>
      </c>
      <c r="P460" s="48">
        <f t="shared" ca="1" si="329"/>
        <v>3</v>
      </c>
      <c r="Q460" s="48">
        <f t="shared" ca="1" si="329"/>
        <v>2</v>
      </c>
      <c r="R460" s="48">
        <f t="shared" ca="1" si="329"/>
        <v>2</v>
      </c>
      <c r="S460" s="48">
        <f t="shared" ca="1" si="329"/>
        <v>3</v>
      </c>
      <c r="T460" s="48">
        <f t="shared" ca="1" si="329"/>
        <v>2</v>
      </c>
      <c r="U460" s="48">
        <f t="shared" ca="1" si="329"/>
        <v>2</v>
      </c>
      <c r="V460" s="48">
        <f t="shared" ca="1" si="329"/>
        <v>2</v>
      </c>
      <c r="W460" s="48">
        <f t="shared" ca="1" si="329"/>
        <v>2</v>
      </c>
      <c r="X460" s="48">
        <f t="shared" ca="1" si="329"/>
        <v>2</v>
      </c>
      <c r="Y460" s="48">
        <f t="shared" ca="1" si="329"/>
        <v>3</v>
      </c>
      <c r="Z460" s="48">
        <f t="shared" ca="1" si="330"/>
        <v>3</v>
      </c>
      <c r="AA460" s="48">
        <f t="shared" ca="1" si="330"/>
        <v>3</v>
      </c>
      <c r="AB460" s="48">
        <f t="shared" ca="1" si="330"/>
        <v>3</v>
      </c>
      <c r="AC460" s="48">
        <f t="shared" ca="1" si="330"/>
        <v>2</v>
      </c>
      <c r="AD460" s="48">
        <f t="shared" ca="1" si="330"/>
        <v>2</v>
      </c>
      <c r="AE460" s="48">
        <f t="shared" ca="1" si="330"/>
        <v>3</v>
      </c>
      <c r="AF460" s="48">
        <f t="shared" ca="1" si="330"/>
        <v>3</v>
      </c>
      <c r="AG460" s="48">
        <f t="shared" ca="1" si="330"/>
        <v>3</v>
      </c>
      <c r="AH460" s="48">
        <f t="shared" ca="1" si="330"/>
        <v>3</v>
      </c>
      <c r="AI460" s="48">
        <f t="shared" ca="1" si="330"/>
        <v>3</v>
      </c>
      <c r="AJ460" s="48">
        <f t="shared" ca="1" si="331"/>
        <v>3</v>
      </c>
      <c r="AK460" s="48">
        <f t="shared" ca="1" si="331"/>
        <v>3</v>
      </c>
      <c r="AL460" s="48">
        <f t="shared" ca="1" si="331"/>
        <v>2</v>
      </c>
      <c r="AM460" s="48">
        <f t="shared" ca="1" si="331"/>
        <v>2</v>
      </c>
      <c r="AN460" s="48">
        <f t="shared" ca="1" si="331"/>
        <v>2</v>
      </c>
      <c r="AO460" s="48">
        <f t="shared" ca="1" si="331"/>
        <v>3</v>
      </c>
      <c r="AP460" s="48">
        <f t="shared" ca="1" si="331"/>
        <v>3</v>
      </c>
      <c r="AQ460" s="48">
        <f t="shared" ca="1" si="331"/>
        <v>3</v>
      </c>
      <c r="AR460" s="48">
        <f t="shared" ca="1" si="331"/>
        <v>2</v>
      </c>
      <c r="AS460" s="48">
        <f t="shared" ca="1" si="331"/>
        <v>3</v>
      </c>
      <c r="AT460" s="48">
        <f t="shared" ca="1" si="332"/>
        <v>2</v>
      </c>
      <c r="AU460" s="48">
        <f t="shared" ca="1" si="332"/>
        <v>3</v>
      </c>
      <c r="AV460" s="48">
        <f t="shared" ca="1" si="332"/>
        <v>3</v>
      </c>
      <c r="AW460" s="48">
        <f t="shared" ca="1" si="332"/>
        <v>2</v>
      </c>
      <c r="AX460" s="48">
        <f t="shared" ca="1" si="332"/>
        <v>3</v>
      </c>
      <c r="AY460" s="48">
        <f t="shared" ca="1" si="332"/>
        <v>2</v>
      </c>
      <c r="AZ460" s="48">
        <f t="shared" ca="1" si="332"/>
        <v>3</v>
      </c>
      <c r="BA460" s="48">
        <f t="shared" ca="1" si="332"/>
        <v>2</v>
      </c>
      <c r="BB460" s="48">
        <f t="shared" ca="1" si="332"/>
        <v>3</v>
      </c>
      <c r="BC460" s="48">
        <f t="shared" ca="1" si="332"/>
        <v>2</v>
      </c>
      <c r="BD460" s="48">
        <f t="shared" ca="1" si="333"/>
        <v>2</v>
      </c>
      <c r="BE460" s="48">
        <f t="shared" ca="1" si="333"/>
        <v>2</v>
      </c>
      <c r="BF460" s="48">
        <f t="shared" ca="1" si="333"/>
        <v>3</v>
      </c>
      <c r="BG460" s="48">
        <f t="shared" ca="1" si="333"/>
        <v>2</v>
      </c>
      <c r="BH460" s="48">
        <f t="shared" ca="1" si="333"/>
        <v>2</v>
      </c>
      <c r="BI460" s="48">
        <f t="shared" ca="1" si="333"/>
        <v>2</v>
      </c>
      <c r="BJ460" s="48">
        <f t="shared" ca="1" si="333"/>
        <v>2</v>
      </c>
      <c r="BK460" s="48">
        <f t="shared" ca="1" si="333"/>
        <v>2</v>
      </c>
      <c r="BL460" s="48">
        <f t="shared" ca="1" si="333"/>
        <v>2</v>
      </c>
      <c r="BM460" s="48">
        <f t="shared" ca="1" si="333"/>
        <v>2</v>
      </c>
      <c r="BN460" s="48">
        <f t="shared" ca="1" si="333"/>
        <v>2</v>
      </c>
      <c r="BO460" s="48">
        <f t="shared" ca="1" si="333"/>
        <v>2</v>
      </c>
    </row>
    <row r="461" spans="1:67" x14ac:dyDescent="0.25">
      <c r="A461" s="48">
        <v>460</v>
      </c>
      <c r="B461" s="48">
        <f t="shared" ca="1" si="316"/>
        <v>16</v>
      </c>
      <c r="C461" s="48">
        <f ca="1">SUM($P461:S461)</f>
        <v>10</v>
      </c>
      <c r="D461" s="48">
        <f t="shared" ca="1" si="317"/>
        <v>21</v>
      </c>
      <c r="E461" s="48">
        <f t="shared" ca="1" si="318"/>
        <v>31</v>
      </c>
      <c r="F461" s="48">
        <f t="shared" ca="1" si="319"/>
        <v>40</v>
      </c>
      <c r="G461" s="48">
        <f t="shared" ca="1" si="320"/>
        <v>48</v>
      </c>
      <c r="H461" s="48">
        <f t="shared" ca="1" si="321"/>
        <v>57</v>
      </c>
      <c r="I461" s="48">
        <f t="shared" ca="1" si="322"/>
        <v>68</v>
      </c>
      <c r="J461" s="48">
        <f t="shared" ca="1" si="323"/>
        <v>78</v>
      </c>
      <c r="K461" s="48">
        <f t="shared" ca="1" si="324"/>
        <v>89</v>
      </c>
      <c r="L461" s="48">
        <f t="shared" ca="1" si="325"/>
        <v>99</v>
      </c>
      <c r="M461" s="48">
        <f t="shared" ca="1" si="326"/>
        <v>110</v>
      </c>
      <c r="N461" s="48">
        <f t="shared" ca="1" si="327"/>
        <v>119</v>
      </c>
      <c r="O461" s="48">
        <f t="shared" ca="1" si="328"/>
        <v>130</v>
      </c>
      <c r="P461" s="48">
        <f t="shared" ca="1" si="329"/>
        <v>2</v>
      </c>
      <c r="Q461" s="48">
        <f t="shared" ca="1" si="329"/>
        <v>3</v>
      </c>
      <c r="R461" s="48">
        <f t="shared" ca="1" si="329"/>
        <v>3</v>
      </c>
      <c r="S461" s="48">
        <f t="shared" ca="1" si="329"/>
        <v>2</v>
      </c>
      <c r="T461" s="48">
        <f t="shared" ca="1" si="329"/>
        <v>3</v>
      </c>
      <c r="U461" s="48">
        <f t="shared" ca="1" si="329"/>
        <v>3</v>
      </c>
      <c r="V461" s="48">
        <f t="shared" ca="1" si="329"/>
        <v>2</v>
      </c>
      <c r="W461" s="48">
        <f t="shared" ca="1" si="329"/>
        <v>3</v>
      </c>
      <c r="X461" s="48">
        <f t="shared" ca="1" si="329"/>
        <v>2</v>
      </c>
      <c r="Y461" s="48">
        <f t="shared" ca="1" si="329"/>
        <v>3</v>
      </c>
      <c r="Z461" s="48">
        <f t="shared" ca="1" si="330"/>
        <v>3</v>
      </c>
      <c r="AA461" s="48">
        <f t="shared" ca="1" si="330"/>
        <v>2</v>
      </c>
      <c r="AB461" s="48">
        <f t="shared" ca="1" si="330"/>
        <v>2</v>
      </c>
      <c r="AC461" s="48">
        <f t="shared" ca="1" si="330"/>
        <v>3</v>
      </c>
      <c r="AD461" s="48">
        <f t="shared" ca="1" si="330"/>
        <v>2</v>
      </c>
      <c r="AE461" s="48">
        <f t="shared" ca="1" si="330"/>
        <v>2</v>
      </c>
      <c r="AF461" s="48">
        <f t="shared" ca="1" si="330"/>
        <v>2</v>
      </c>
      <c r="AG461" s="48">
        <f t="shared" ca="1" si="330"/>
        <v>2</v>
      </c>
      <c r="AH461" s="48">
        <f t="shared" ca="1" si="330"/>
        <v>2</v>
      </c>
      <c r="AI461" s="48">
        <f t="shared" ca="1" si="330"/>
        <v>2</v>
      </c>
      <c r="AJ461" s="48">
        <f t="shared" ca="1" si="331"/>
        <v>2</v>
      </c>
      <c r="AK461" s="48">
        <f t="shared" ca="1" si="331"/>
        <v>3</v>
      </c>
      <c r="AL461" s="48">
        <f t="shared" ca="1" si="331"/>
        <v>2</v>
      </c>
      <c r="AM461" s="48">
        <f t="shared" ca="1" si="331"/>
        <v>2</v>
      </c>
      <c r="AN461" s="48">
        <f t="shared" ca="1" si="331"/>
        <v>3</v>
      </c>
      <c r="AO461" s="48">
        <f t="shared" ca="1" si="331"/>
        <v>2</v>
      </c>
      <c r="AP461" s="48">
        <f t="shared" ca="1" si="331"/>
        <v>3</v>
      </c>
      <c r="AQ461" s="48">
        <f t="shared" ca="1" si="331"/>
        <v>3</v>
      </c>
      <c r="AR461" s="48">
        <f t="shared" ca="1" si="331"/>
        <v>3</v>
      </c>
      <c r="AS461" s="48">
        <f t="shared" ca="1" si="331"/>
        <v>2</v>
      </c>
      <c r="AT461" s="48">
        <f t="shared" ca="1" si="332"/>
        <v>2</v>
      </c>
      <c r="AU461" s="48">
        <f t="shared" ca="1" si="332"/>
        <v>3</v>
      </c>
      <c r="AV461" s="48">
        <f t="shared" ca="1" si="332"/>
        <v>2</v>
      </c>
      <c r="AW461" s="48">
        <f t="shared" ca="1" si="332"/>
        <v>3</v>
      </c>
      <c r="AX461" s="48">
        <f t="shared" ca="1" si="332"/>
        <v>3</v>
      </c>
      <c r="AY461" s="48">
        <f t="shared" ca="1" si="332"/>
        <v>3</v>
      </c>
      <c r="AZ461" s="48">
        <f t="shared" ca="1" si="332"/>
        <v>2</v>
      </c>
      <c r="BA461" s="48">
        <f t="shared" ca="1" si="332"/>
        <v>3</v>
      </c>
      <c r="BB461" s="48">
        <f t="shared" ca="1" si="332"/>
        <v>3</v>
      </c>
      <c r="BC461" s="48">
        <f t="shared" ca="1" si="332"/>
        <v>2</v>
      </c>
      <c r="BD461" s="48">
        <f t="shared" ca="1" si="333"/>
        <v>2</v>
      </c>
      <c r="BE461" s="48">
        <f t="shared" ca="1" si="333"/>
        <v>3</v>
      </c>
      <c r="BF461" s="48">
        <f t="shared" ca="1" si="333"/>
        <v>3</v>
      </c>
      <c r="BG461" s="48">
        <f t="shared" ca="1" si="333"/>
        <v>3</v>
      </c>
      <c r="BH461" s="48">
        <f t="shared" ca="1" si="333"/>
        <v>2</v>
      </c>
      <c r="BI461" s="48">
        <f t="shared" ca="1" si="333"/>
        <v>2</v>
      </c>
      <c r="BJ461" s="48">
        <f t="shared" ca="1" si="333"/>
        <v>2</v>
      </c>
      <c r="BK461" s="48">
        <f t="shared" ca="1" si="333"/>
        <v>3</v>
      </c>
      <c r="BL461" s="48">
        <f t="shared" ca="1" si="333"/>
        <v>3</v>
      </c>
      <c r="BM461" s="48">
        <f t="shared" ca="1" si="333"/>
        <v>3</v>
      </c>
      <c r="BN461" s="48">
        <f t="shared" ca="1" si="333"/>
        <v>2</v>
      </c>
      <c r="BO461" s="48">
        <f t="shared" ca="1" si="333"/>
        <v>3</v>
      </c>
    </row>
    <row r="462" spans="1:67" x14ac:dyDescent="0.25">
      <c r="A462" s="48">
        <v>461</v>
      </c>
      <c r="B462" s="48">
        <f t="shared" ca="1" si="316"/>
        <v>14</v>
      </c>
      <c r="C462" s="48">
        <f ca="1">SUM($P462:S462)</f>
        <v>10</v>
      </c>
      <c r="D462" s="48">
        <f t="shared" ca="1" si="317"/>
        <v>19</v>
      </c>
      <c r="E462" s="48">
        <f t="shared" ca="1" si="318"/>
        <v>28</v>
      </c>
      <c r="F462" s="48">
        <f t="shared" ca="1" si="319"/>
        <v>37</v>
      </c>
      <c r="G462" s="48">
        <f t="shared" ca="1" si="320"/>
        <v>47</v>
      </c>
      <c r="H462" s="48">
        <f t="shared" ca="1" si="321"/>
        <v>57</v>
      </c>
      <c r="I462" s="48">
        <f t="shared" ca="1" si="322"/>
        <v>68</v>
      </c>
      <c r="J462" s="48">
        <f t="shared" ca="1" si="323"/>
        <v>78</v>
      </c>
      <c r="K462" s="48">
        <f t="shared" ca="1" si="324"/>
        <v>88</v>
      </c>
      <c r="L462" s="48">
        <f t="shared" ca="1" si="325"/>
        <v>97</v>
      </c>
      <c r="M462" s="48">
        <f t="shared" ca="1" si="326"/>
        <v>107</v>
      </c>
      <c r="N462" s="48">
        <f t="shared" ca="1" si="327"/>
        <v>118</v>
      </c>
      <c r="O462" s="48">
        <f t="shared" ca="1" si="328"/>
        <v>130</v>
      </c>
      <c r="P462" s="48">
        <f t="shared" ref="P462:Y471" ca="1" si="334">MAX(1,IF(SamplesOrEstimateFlag = "Data", INDEX(Samples,RANDBETWEEN(1, TotalCount), 0), RANDBETWEEN(ThroughputLowEstimate,ThroughputHighEstimate)) / RANDBETWEEN(StorySplitRateLowEstimate,StorySplitRateHighEstimate))</f>
        <v>3</v>
      </c>
      <c r="Q462" s="48">
        <f t="shared" ca="1" si="334"/>
        <v>2</v>
      </c>
      <c r="R462" s="48">
        <f t="shared" ca="1" si="334"/>
        <v>2</v>
      </c>
      <c r="S462" s="48">
        <f t="shared" ca="1" si="334"/>
        <v>3</v>
      </c>
      <c r="T462" s="48">
        <f t="shared" ca="1" si="334"/>
        <v>2</v>
      </c>
      <c r="U462" s="48">
        <f t="shared" ca="1" si="334"/>
        <v>2</v>
      </c>
      <c r="V462" s="48">
        <f t="shared" ca="1" si="334"/>
        <v>3</v>
      </c>
      <c r="W462" s="48">
        <f t="shared" ca="1" si="334"/>
        <v>2</v>
      </c>
      <c r="X462" s="48">
        <f t="shared" ca="1" si="334"/>
        <v>2</v>
      </c>
      <c r="Y462" s="48">
        <f t="shared" ca="1" si="334"/>
        <v>2</v>
      </c>
      <c r="Z462" s="48">
        <f t="shared" ref="Z462:AI471" ca="1" si="335">MAX(1,IF(SamplesOrEstimateFlag = "Data", INDEX(Samples,RANDBETWEEN(1, TotalCount), 0), RANDBETWEEN(ThroughputLowEstimate,ThroughputHighEstimate)) / RANDBETWEEN(StorySplitRateLowEstimate,StorySplitRateHighEstimate))</f>
        <v>3</v>
      </c>
      <c r="AA462" s="48">
        <f t="shared" ca="1" si="335"/>
        <v>2</v>
      </c>
      <c r="AB462" s="48">
        <f t="shared" ca="1" si="335"/>
        <v>3</v>
      </c>
      <c r="AC462" s="48">
        <f t="shared" ca="1" si="335"/>
        <v>2</v>
      </c>
      <c r="AD462" s="48">
        <f t="shared" ca="1" si="335"/>
        <v>2</v>
      </c>
      <c r="AE462" s="48">
        <f t="shared" ca="1" si="335"/>
        <v>2</v>
      </c>
      <c r="AF462" s="48">
        <f t="shared" ca="1" si="335"/>
        <v>2</v>
      </c>
      <c r="AG462" s="48">
        <f t="shared" ca="1" si="335"/>
        <v>3</v>
      </c>
      <c r="AH462" s="48">
        <f t="shared" ca="1" si="335"/>
        <v>3</v>
      </c>
      <c r="AI462" s="48">
        <f t="shared" ca="1" si="335"/>
        <v>2</v>
      </c>
      <c r="AJ462" s="48">
        <f t="shared" ref="AJ462:AS471" ca="1" si="336">MAX(1,IF(SamplesOrEstimateFlag = "Data", INDEX(Samples,RANDBETWEEN(1, TotalCount), 0), RANDBETWEEN(ThroughputLowEstimate,ThroughputHighEstimate)) / RANDBETWEEN(StorySplitRateLowEstimate,StorySplitRateHighEstimate))</f>
        <v>3</v>
      </c>
      <c r="AK462" s="48">
        <f t="shared" ca="1" si="336"/>
        <v>2</v>
      </c>
      <c r="AL462" s="48">
        <f t="shared" ca="1" si="336"/>
        <v>2</v>
      </c>
      <c r="AM462" s="48">
        <f t="shared" ca="1" si="336"/>
        <v>3</v>
      </c>
      <c r="AN462" s="48">
        <f t="shared" ca="1" si="336"/>
        <v>3</v>
      </c>
      <c r="AO462" s="48">
        <f t="shared" ca="1" si="336"/>
        <v>2</v>
      </c>
      <c r="AP462" s="48">
        <f t="shared" ca="1" si="336"/>
        <v>3</v>
      </c>
      <c r="AQ462" s="48">
        <f t="shared" ca="1" si="336"/>
        <v>3</v>
      </c>
      <c r="AR462" s="48">
        <f t="shared" ca="1" si="336"/>
        <v>3</v>
      </c>
      <c r="AS462" s="48">
        <f t="shared" ca="1" si="336"/>
        <v>2</v>
      </c>
      <c r="AT462" s="48">
        <f t="shared" ref="AT462:BC471" ca="1" si="337">MAX(1,IF(SamplesOrEstimateFlag = "Data", INDEX(Samples,RANDBETWEEN(1, TotalCount), 0), RANDBETWEEN(ThroughputLowEstimate,ThroughputHighEstimate)) / RANDBETWEEN(StorySplitRateLowEstimate,StorySplitRateHighEstimate))</f>
        <v>2</v>
      </c>
      <c r="AU462" s="48">
        <f t="shared" ca="1" si="337"/>
        <v>3</v>
      </c>
      <c r="AV462" s="48">
        <f t="shared" ca="1" si="337"/>
        <v>3</v>
      </c>
      <c r="AW462" s="48">
        <f t="shared" ca="1" si="337"/>
        <v>3</v>
      </c>
      <c r="AX462" s="48">
        <f t="shared" ca="1" si="337"/>
        <v>2</v>
      </c>
      <c r="AY462" s="48">
        <f t="shared" ca="1" si="337"/>
        <v>2</v>
      </c>
      <c r="AZ462" s="48">
        <f t="shared" ca="1" si="337"/>
        <v>2</v>
      </c>
      <c r="BA462" s="48">
        <f t="shared" ca="1" si="337"/>
        <v>2</v>
      </c>
      <c r="BB462" s="48">
        <f t="shared" ca="1" si="337"/>
        <v>3</v>
      </c>
      <c r="BC462" s="48">
        <f t="shared" ca="1" si="337"/>
        <v>2</v>
      </c>
      <c r="BD462" s="48">
        <f t="shared" ref="BD462:BO471" ca="1" si="338">MAX(1,IF(SamplesOrEstimateFlag = "Data", INDEX(Samples,RANDBETWEEN(1, TotalCount), 0), RANDBETWEEN(ThroughputLowEstimate,ThroughputHighEstimate)) / RANDBETWEEN(StorySplitRateLowEstimate,StorySplitRateHighEstimate))</f>
        <v>2</v>
      </c>
      <c r="BE462" s="48">
        <f t="shared" ca="1" si="338"/>
        <v>3</v>
      </c>
      <c r="BF462" s="48">
        <f t="shared" ca="1" si="338"/>
        <v>3</v>
      </c>
      <c r="BG462" s="48">
        <f t="shared" ca="1" si="338"/>
        <v>2</v>
      </c>
      <c r="BH462" s="48">
        <f t="shared" ca="1" si="338"/>
        <v>3</v>
      </c>
      <c r="BI462" s="48">
        <f t="shared" ca="1" si="338"/>
        <v>3</v>
      </c>
      <c r="BJ462" s="48">
        <f t="shared" ca="1" si="338"/>
        <v>2</v>
      </c>
      <c r="BK462" s="48">
        <f t="shared" ca="1" si="338"/>
        <v>3</v>
      </c>
      <c r="BL462" s="48">
        <f t="shared" ca="1" si="338"/>
        <v>3</v>
      </c>
      <c r="BM462" s="48">
        <f t="shared" ca="1" si="338"/>
        <v>3</v>
      </c>
      <c r="BN462" s="48">
        <f t="shared" ca="1" si="338"/>
        <v>3</v>
      </c>
      <c r="BO462" s="48">
        <f t="shared" ca="1" si="338"/>
        <v>3</v>
      </c>
    </row>
    <row r="463" spans="1:67" x14ac:dyDescent="0.25">
      <c r="A463" s="48">
        <v>462</v>
      </c>
      <c r="B463" s="48">
        <f t="shared" ca="1" si="316"/>
        <v>15</v>
      </c>
      <c r="C463" s="48">
        <f ca="1">SUM($P463:S463)</f>
        <v>10</v>
      </c>
      <c r="D463" s="48">
        <f t="shared" ca="1" si="317"/>
        <v>20</v>
      </c>
      <c r="E463" s="48">
        <f t="shared" ca="1" si="318"/>
        <v>29</v>
      </c>
      <c r="F463" s="48">
        <f t="shared" ca="1" si="319"/>
        <v>40</v>
      </c>
      <c r="G463" s="48">
        <f t="shared" ca="1" si="320"/>
        <v>50</v>
      </c>
      <c r="H463" s="48">
        <f t="shared" ca="1" si="321"/>
        <v>61</v>
      </c>
      <c r="I463" s="48">
        <f t="shared" ca="1" si="322"/>
        <v>70</v>
      </c>
      <c r="J463" s="48">
        <f t="shared" ca="1" si="323"/>
        <v>79</v>
      </c>
      <c r="K463" s="48">
        <f t="shared" ca="1" si="324"/>
        <v>88</v>
      </c>
      <c r="L463" s="48">
        <f t="shared" ca="1" si="325"/>
        <v>98</v>
      </c>
      <c r="M463" s="48">
        <f t="shared" ca="1" si="326"/>
        <v>109</v>
      </c>
      <c r="N463" s="48">
        <f t="shared" ca="1" si="327"/>
        <v>117</v>
      </c>
      <c r="O463" s="48">
        <f t="shared" ca="1" si="328"/>
        <v>126</v>
      </c>
      <c r="P463" s="48">
        <f t="shared" ca="1" si="334"/>
        <v>3</v>
      </c>
      <c r="Q463" s="48">
        <f t="shared" ca="1" si="334"/>
        <v>3</v>
      </c>
      <c r="R463" s="48">
        <f t="shared" ca="1" si="334"/>
        <v>2</v>
      </c>
      <c r="S463" s="48">
        <f t="shared" ca="1" si="334"/>
        <v>2</v>
      </c>
      <c r="T463" s="48">
        <f t="shared" ca="1" si="334"/>
        <v>3</v>
      </c>
      <c r="U463" s="48">
        <f t="shared" ca="1" si="334"/>
        <v>2</v>
      </c>
      <c r="V463" s="48">
        <f t="shared" ca="1" si="334"/>
        <v>2</v>
      </c>
      <c r="W463" s="48">
        <f t="shared" ca="1" si="334"/>
        <v>3</v>
      </c>
      <c r="X463" s="48">
        <f t="shared" ca="1" si="334"/>
        <v>3</v>
      </c>
      <c r="Y463" s="48">
        <f t="shared" ca="1" si="334"/>
        <v>2</v>
      </c>
      <c r="Z463" s="48">
        <f t="shared" ca="1" si="335"/>
        <v>2</v>
      </c>
      <c r="AA463" s="48">
        <f t="shared" ca="1" si="335"/>
        <v>2</v>
      </c>
      <c r="AB463" s="48">
        <f t="shared" ca="1" si="335"/>
        <v>3</v>
      </c>
      <c r="AC463" s="48">
        <f t="shared" ca="1" si="335"/>
        <v>3</v>
      </c>
      <c r="AD463" s="48">
        <f t="shared" ca="1" si="335"/>
        <v>2</v>
      </c>
      <c r="AE463" s="48">
        <f t="shared" ca="1" si="335"/>
        <v>3</v>
      </c>
      <c r="AF463" s="48">
        <f t="shared" ca="1" si="335"/>
        <v>3</v>
      </c>
      <c r="AG463" s="48">
        <f t="shared" ca="1" si="335"/>
        <v>2</v>
      </c>
      <c r="AH463" s="48">
        <f t="shared" ca="1" si="335"/>
        <v>3</v>
      </c>
      <c r="AI463" s="48">
        <f t="shared" ca="1" si="335"/>
        <v>2</v>
      </c>
      <c r="AJ463" s="48">
        <f t="shared" ca="1" si="336"/>
        <v>3</v>
      </c>
      <c r="AK463" s="48">
        <f t="shared" ca="1" si="336"/>
        <v>2</v>
      </c>
      <c r="AL463" s="48">
        <f t="shared" ca="1" si="336"/>
        <v>3</v>
      </c>
      <c r="AM463" s="48">
        <f t="shared" ca="1" si="336"/>
        <v>3</v>
      </c>
      <c r="AN463" s="48">
        <f t="shared" ca="1" si="336"/>
        <v>3</v>
      </c>
      <c r="AO463" s="48">
        <f t="shared" ca="1" si="336"/>
        <v>2</v>
      </c>
      <c r="AP463" s="48">
        <f t="shared" ca="1" si="336"/>
        <v>2</v>
      </c>
      <c r="AQ463" s="48">
        <f t="shared" ca="1" si="336"/>
        <v>2</v>
      </c>
      <c r="AR463" s="48">
        <f t="shared" ca="1" si="336"/>
        <v>2</v>
      </c>
      <c r="AS463" s="48">
        <f t="shared" ca="1" si="336"/>
        <v>2</v>
      </c>
      <c r="AT463" s="48">
        <f t="shared" ca="1" si="337"/>
        <v>2</v>
      </c>
      <c r="AU463" s="48">
        <f t="shared" ca="1" si="337"/>
        <v>3</v>
      </c>
      <c r="AV463" s="48">
        <f t="shared" ca="1" si="337"/>
        <v>2</v>
      </c>
      <c r="AW463" s="48">
        <f t="shared" ca="1" si="337"/>
        <v>3</v>
      </c>
      <c r="AX463" s="48">
        <f t="shared" ca="1" si="337"/>
        <v>2</v>
      </c>
      <c r="AY463" s="48">
        <f t="shared" ca="1" si="337"/>
        <v>2</v>
      </c>
      <c r="AZ463" s="48">
        <f t="shared" ca="1" si="337"/>
        <v>3</v>
      </c>
      <c r="BA463" s="48">
        <f t="shared" ca="1" si="337"/>
        <v>3</v>
      </c>
      <c r="BB463" s="48">
        <f t="shared" ca="1" si="337"/>
        <v>2</v>
      </c>
      <c r="BC463" s="48">
        <f t="shared" ca="1" si="337"/>
        <v>2</v>
      </c>
      <c r="BD463" s="48">
        <f t="shared" ca="1" si="338"/>
        <v>2</v>
      </c>
      <c r="BE463" s="48">
        <f t="shared" ca="1" si="338"/>
        <v>3</v>
      </c>
      <c r="BF463" s="48">
        <f t="shared" ca="1" si="338"/>
        <v>3</v>
      </c>
      <c r="BG463" s="48">
        <f t="shared" ca="1" si="338"/>
        <v>3</v>
      </c>
      <c r="BH463" s="48">
        <f t="shared" ca="1" si="338"/>
        <v>2</v>
      </c>
      <c r="BI463" s="48">
        <f t="shared" ca="1" si="338"/>
        <v>2</v>
      </c>
      <c r="BJ463" s="48">
        <f t="shared" ca="1" si="338"/>
        <v>2</v>
      </c>
      <c r="BK463" s="48">
        <f t="shared" ca="1" si="338"/>
        <v>2</v>
      </c>
      <c r="BL463" s="48">
        <f t="shared" ca="1" si="338"/>
        <v>2</v>
      </c>
      <c r="BM463" s="48">
        <f t="shared" ca="1" si="338"/>
        <v>2</v>
      </c>
      <c r="BN463" s="48">
        <f t="shared" ca="1" si="338"/>
        <v>2</v>
      </c>
      <c r="BO463" s="48">
        <f t="shared" ca="1" si="338"/>
        <v>3</v>
      </c>
    </row>
    <row r="464" spans="1:67" x14ac:dyDescent="0.25">
      <c r="A464" s="48">
        <v>463</v>
      </c>
      <c r="B464" s="48">
        <f t="shared" ca="1" si="316"/>
        <v>17</v>
      </c>
      <c r="C464" s="48">
        <f ca="1">SUM($P464:S464)</f>
        <v>11</v>
      </c>
      <c r="D464" s="48">
        <f t="shared" ca="1" si="317"/>
        <v>23</v>
      </c>
      <c r="E464" s="48">
        <f t="shared" ca="1" si="318"/>
        <v>33</v>
      </c>
      <c r="F464" s="48">
        <f t="shared" ca="1" si="319"/>
        <v>44</v>
      </c>
      <c r="G464" s="48">
        <f t="shared" ca="1" si="320"/>
        <v>53</v>
      </c>
      <c r="H464" s="48">
        <f t="shared" ca="1" si="321"/>
        <v>64</v>
      </c>
      <c r="I464" s="48">
        <f t="shared" ca="1" si="322"/>
        <v>74</v>
      </c>
      <c r="J464" s="48">
        <f t="shared" ca="1" si="323"/>
        <v>85</v>
      </c>
      <c r="K464" s="48">
        <f t="shared" ca="1" si="324"/>
        <v>95</v>
      </c>
      <c r="L464" s="48">
        <f t="shared" ca="1" si="325"/>
        <v>106</v>
      </c>
      <c r="M464" s="48">
        <f t="shared" ca="1" si="326"/>
        <v>116</v>
      </c>
      <c r="N464" s="48">
        <f t="shared" ca="1" si="327"/>
        <v>127</v>
      </c>
      <c r="O464" s="48">
        <f t="shared" ca="1" si="328"/>
        <v>138</v>
      </c>
      <c r="P464" s="48">
        <f t="shared" ca="1" si="334"/>
        <v>3</v>
      </c>
      <c r="Q464" s="48">
        <f t="shared" ca="1" si="334"/>
        <v>2</v>
      </c>
      <c r="R464" s="48">
        <f t="shared" ca="1" si="334"/>
        <v>3</v>
      </c>
      <c r="S464" s="48">
        <f t="shared" ca="1" si="334"/>
        <v>3</v>
      </c>
      <c r="T464" s="48">
        <f t="shared" ca="1" si="334"/>
        <v>3</v>
      </c>
      <c r="U464" s="48">
        <f t="shared" ca="1" si="334"/>
        <v>3</v>
      </c>
      <c r="V464" s="48">
        <f t="shared" ca="1" si="334"/>
        <v>3</v>
      </c>
      <c r="W464" s="48">
        <f t="shared" ca="1" si="334"/>
        <v>3</v>
      </c>
      <c r="X464" s="48">
        <f t="shared" ca="1" si="334"/>
        <v>2</v>
      </c>
      <c r="Y464" s="48">
        <f t="shared" ca="1" si="334"/>
        <v>3</v>
      </c>
      <c r="Z464" s="48">
        <f t="shared" ca="1" si="335"/>
        <v>3</v>
      </c>
      <c r="AA464" s="48">
        <f t="shared" ca="1" si="335"/>
        <v>2</v>
      </c>
      <c r="AB464" s="48">
        <f t="shared" ca="1" si="335"/>
        <v>3</v>
      </c>
      <c r="AC464" s="48">
        <f t="shared" ca="1" si="335"/>
        <v>2</v>
      </c>
      <c r="AD464" s="48">
        <f t="shared" ca="1" si="335"/>
        <v>3</v>
      </c>
      <c r="AE464" s="48">
        <f t="shared" ca="1" si="335"/>
        <v>3</v>
      </c>
      <c r="AF464" s="48">
        <f t="shared" ca="1" si="335"/>
        <v>2</v>
      </c>
      <c r="AG464" s="48">
        <f t="shared" ca="1" si="335"/>
        <v>2</v>
      </c>
      <c r="AH464" s="48">
        <f t="shared" ca="1" si="335"/>
        <v>3</v>
      </c>
      <c r="AI464" s="48">
        <f t="shared" ca="1" si="335"/>
        <v>2</v>
      </c>
      <c r="AJ464" s="48">
        <f t="shared" ca="1" si="336"/>
        <v>3</v>
      </c>
      <c r="AK464" s="48">
        <f t="shared" ca="1" si="336"/>
        <v>3</v>
      </c>
      <c r="AL464" s="48">
        <f t="shared" ca="1" si="336"/>
        <v>3</v>
      </c>
      <c r="AM464" s="48">
        <f t="shared" ca="1" si="336"/>
        <v>2</v>
      </c>
      <c r="AN464" s="48">
        <f t="shared" ca="1" si="336"/>
        <v>2</v>
      </c>
      <c r="AO464" s="48">
        <f t="shared" ca="1" si="336"/>
        <v>3</v>
      </c>
      <c r="AP464" s="48">
        <f t="shared" ca="1" si="336"/>
        <v>2</v>
      </c>
      <c r="AQ464" s="48">
        <f t="shared" ca="1" si="336"/>
        <v>3</v>
      </c>
      <c r="AR464" s="48">
        <f t="shared" ca="1" si="336"/>
        <v>3</v>
      </c>
      <c r="AS464" s="48">
        <f t="shared" ca="1" si="336"/>
        <v>3</v>
      </c>
      <c r="AT464" s="48">
        <f t="shared" ca="1" si="337"/>
        <v>2</v>
      </c>
      <c r="AU464" s="48">
        <f t="shared" ca="1" si="337"/>
        <v>3</v>
      </c>
      <c r="AV464" s="48">
        <f t="shared" ca="1" si="337"/>
        <v>2</v>
      </c>
      <c r="AW464" s="48">
        <f t="shared" ca="1" si="337"/>
        <v>3</v>
      </c>
      <c r="AX464" s="48">
        <f t="shared" ca="1" si="337"/>
        <v>3</v>
      </c>
      <c r="AY464" s="48">
        <f t="shared" ca="1" si="337"/>
        <v>2</v>
      </c>
      <c r="AZ464" s="48">
        <f t="shared" ca="1" si="337"/>
        <v>3</v>
      </c>
      <c r="BA464" s="48">
        <f t="shared" ca="1" si="337"/>
        <v>2</v>
      </c>
      <c r="BB464" s="48">
        <f t="shared" ca="1" si="337"/>
        <v>3</v>
      </c>
      <c r="BC464" s="48">
        <f t="shared" ca="1" si="337"/>
        <v>3</v>
      </c>
      <c r="BD464" s="48">
        <f t="shared" ca="1" si="338"/>
        <v>3</v>
      </c>
      <c r="BE464" s="48">
        <f t="shared" ca="1" si="338"/>
        <v>2</v>
      </c>
      <c r="BF464" s="48">
        <f t="shared" ca="1" si="338"/>
        <v>3</v>
      </c>
      <c r="BG464" s="48">
        <f t="shared" ca="1" si="338"/>
        <v>2</v>
      </c>
      <c r="BH464" s="48">
        <f t="shared" ca="1" si="338"/>
        <v>2</v>
      </c>
      <c r="BI464" s="48">
        <f t="shared" ca="1" si="338"/>
        <v>3</v>
      </c>
      <c r="BJ464" s="48">
        <f t="shared" ca="1" si="338"/>
        <v>3</v>
      </c>
      <c r="BK464" s="48">
        <f t="shared" ca="1" si="338"/>
        <v>3</v>
      </c>
      <c r="BL464" s="48">
        <f t="shared" ca="1" si="338"/>
        <v>3</v>
      </c>
      <c r="BM464" s="48">
        <f t="shared" ca="1" si="338"/>
        <v>2</v>
      </c>
      <c r="BN464" s="48">
        <f t="shared" ca="1" si="338"/>
        <v>3</v>
      </c>
      <c r="BO464" s="48">
        <f t="shared" ca="1" si="338"/>
        <v>3</v>
      </c>
    </row>
    <row r="465" spans="1:67" x14ac:dyDescent="0.25">
      <c r="A465" s="48">
        <v>464</v>
      </c>
      <c r="B465" s="48">
        <f t="shared" ca="1" si="316"/>
        <v>16</v>
      </c>
      <c r="C465" s="48">
        <f ca="1">SUM($P465:S465)</f>
        <v>11</v>
      </c>
      <c r="D465" s="48">
        <f t="shared" ca="1" si="317"/>
        <v>21</v>
      </c>
      <c r="E465" s="48">
        <f t="shared" ca="1" si="318"/>
        <v>29</v>
      </c>
      <c r="F465" s="48">
        <f t="shared" ca="1" si="319"/>
        <v>40</v>
      </c>
      <c r="G465" s="48">
        <f t="shared" ca="1" si="320"/>
        <v>51</v>
      </c>
      <c r="H465" s="48">
        <f t="shared" ca="1" si="321"/>
        <v>62</v>
      </c>
      <c r="I465" s="48">
        <f t="shared" ca="1" si="322"/>
        <v>70</v>
      </c>
      <c r="J465" s="48">
        <f t="shared" ca="1" si="323"/>
        <v>81</v>
      </c>
      <c r="K465" s="48">
        <f t="shared" ca="1" si="324"/>
        <v>93</v>
      </c>
      <c r="L465" s="48">
        <f t="shared" ca="1" si="325"/>
        <v>105</v>
      </c>
      <c r="M465" s="48">
        <f t="shared" ca="1" si="326"/>
        <v>116</v>
      </c>
      <c r="N465" s="48">
        <f t="shared" ca="1" si="327"/>
        <v>125</v>
      </c>
      <c r="O465" s="48">
        <f t="shared" ca="1" si="328"/>
        <v>135</v>
      </c>
      <c r="P465" s="48">
        <f t="shared" ca="1" si="334"/>
        <v>2</v>
      </c>
      <c r="Q465" s="48">
        <f t="shared" ca="1" si="334"/>
        <v>3</v>
      </c>
      <c r="R465" s="48">
        <f t="shared" ca="1" si="334"/>
        <v>3</v>
      </c>
      <c r="S465" s="48">
        <f t="shared" ca="1" si="334"/>
        <v>3</v>
      </c>
      <c r="T465" s="48">
        <f t="shared" ca="1" si="334"/>
        <v>3</v>
      </c>
      <c r="U465" s="48">
        <f t="shared" ca="1" si="334"/>
        <v>2</v>
      </c>
      <c r="V465" s="48">
        <f t="shared" ca="1" si="334"/>
        <v>2</v>
      </c>
      <c r="W465" s="48">
        <f t="shared" ca="1" si="334"/>
        <v>3</v>
      </c>
      <c r="X465" s="48">
        <f t="shared" ca="1" si="334"/>
        <v>2</v>
      </c>
      <c r="Y465" s="48">
        <f t="shared" ca="1" si="334"/>
        <v>2</v>
      </c>
      <c r="Z465" s="48">
        <f t="shared" ca="1" si="335"/>
        <v>2</v>
      </c>
      <c r="AA465" s="48">
        <f t="shared" ca="1" si="335"/>
        <v>2</v>
      </c>
      <c r="AB465" s="48">
        <f t="shared" ca="1" si="335"/>
        <v>3</v>
      </c>
      <c r="AC465" s="48">
        <f t="shared" ca="1" si="335"/>
        <v>3</v>
      </c>
      <c r="AD465" s="48">
        <f t="shared" ca="1" si="335"/>
        <v>3</v>
      </c>
      <c r="AE465" s="48">
        <f t="shared" ca="1" si="335"/>
        <v>2</v>
      </c>
      <c r="AF465" s="48">
        <f t="shared" ca="1" si="335"/>
        <v>3</v>
      </c>
      <c r="AG465" s="48">
        <f t="shared" ca="1" si="335"/>
        <v>3</v>
      </c>
      <c r="AH465" s="48">
        <f t="shared" ca="1" si="335"/>
        <v>3</v>
      </c>
      <c r="AI465" s="48">
        <f t="shared" ca="1" si="335"/>
        <v>2</v>
      </c>
      <c r="AJ465" s="48">
        <f t="shared" ca="1" si="336"/>
        <v>3</v>
      </c>
      <c r="AK465" s="48">
        <f t="shared" ca="1" si="336"/>
        <v>2</v>
      </c>
      <c r="AL465" s="48">
        <f t="shared" ca="1" si="336"/>
        <v>3</v>
      </c>
      <c r="AM465" s="48">
        <f t="shared" ca="1" si="336"/>
        <v>3</v>
      </c>
      <c r="AN465" s="48">
        <f t="shared" ca="1" si="336"/>
        <v>2</v>
      </c>
      <c r="AO465" s="48">
        <f t="shared" ca="1" si="336"/>
        <v>2</v>
      </c>
      <c r="AP465" s="48">
        <f t="shared" ca="1" si="336"/>
        <v>2</v>
      </c>
      <c r="AQ465" s="48">
        <f t="shared" ca="1" si="336"/>
        <v>2</v>
      </c>
      <c r="AR465" s="48">
        <f t="shared" ca="1" si="336"/>
        <v>3</v>
      </c>
      <c r="AS465" s="48">
        <f t="shared" ca="1" si="336"/>
        <v>3</v>
      </c>
      <c r="AT465" s="48">
        <f t="shared" ca="1" si="337"/>
        <v>3</v>
      </c>
      <c r="AU465" s="48">
        <f t="shared" ca="1" si="337"/>
        <v>2</v>
      </c>
      <c r="AV465" s="48">
        <f t="shared" ca="1" si="337"/>
        <v>3</v>
      </c>
      <c r="AW465" s="48">
        <f t="shared" ca="1" si="337"/>
        <v>3</v>
      </c>
      <c r="AX465" s="48">
        <f t="shared" ca="1" si="337"/>
        <v>3</v>
      </c>
      <c r="AY465" s="48">
        <f t="shared" ca="1" si="337"/>
        <v>3</v>
      </c>
      <c r="AZ465" s="48">
        <f t="shared" ca="1" si="337"/>
        <v>3</v>
      </c>
      <c r="BA465" s="48">
        <f t="shared" ca="1" si="337"/>
        <v>3</v>
      </c>
      <c r="BB465" s="48">
        <f t="shared" ca="1" si="337"/>
        <v>3</v>
      </c>
      <c r="BC465" s="48">
        <f t="shared" ca="1" si="337"/>
        <v>3</v>
      </c>
      <c r="BD465" s="48">
        <f t="shared" ca="1" si="338"/>
        <v>2</v>
      </c>
      <c r="BE465" s="48">
        <f t="shared" ca="1" si="338"/>
        <v>3</v>
      </c>
      <c r="BF465" s="48">
        <f t="shared" ca="1" si="338"/>
        <v>3</v>
      </c>
      <c r="BG465" s="48">
        <f t="shared" ca="1" si="338"/>
        <v>3</v>
      </c>
      <c r="BH465" s="48">
        <f t="shared" ca="1" si="338"/>
        <v>2</v>
      </c>
      <c r="BI465" s="48">
        <f t="shared" ca="1" si="338"/>
        <v>2</v>
      </c>
      <c r="BJ465" s="48">
        <f t="shared" ca="1" si="338"/>
        <v>2</v>
      </c>
      <c r="BK465" s="48">
        <f t="shared" ca="1" si="338"/>
        <v>3</v>
      </c>
      <c r="BL465" s="48">
        <f t="shared" ca="1" si="338"/>
        <v>2</v>
      </c>
      <c r="BM465" s="48">
        <f t="shared" ca="1" si="338"/>
        <v>3</v>
      </c>
      <c r="BN465" s="48">
        <f t="shared" ca="1" si="338"/>
        <v>2</v>
      </c>
      <c r="BO465" s="48">
        <f t="shared" ca="1" si="338"/>
        <v>3</v>
      </c>
    </row>
    <row r="466" spans="1:67" x14ac:dyDescent="0.25">
      <c r="A466" s="48">
        <v>465</v>
      </c>
      <c r="B466" s="48">
        <f t="shared" ca="1" si="316"/>
        <v>15</v>
      </c>
      <c r="C466" s="48">
        <f ca="1">SUM($P466:S466)</f>
        <v>10</v>
      </c>
      <c r="D466" s="48">
        <f t="shared" ca="1" si="317"/>
        <v>20</v>
      </c>
      <c r="E466" s="48">
        <f t="shared" ca="1" si="318"/>
        <v>32</v>
      </c>
      <c r="F466" s="48">
        <f t="shared" ca="1" si="319"/>
        <v>42</v>
      </c>
      <c r="G466" s="48">
        <f t="shared" ca="1" si="320"/>
        <v>51</v>
      </c>
      <c r="H466" s="48">
        <f t="shared" ca="1" si="321"/>
        <v>62</v>
      </c>
      <c r="I466" s="48">
        <f t="shared" ca="1" si="322"/>
        <v>72</v>
      </c>
      <c r="J466" s="48">
        <f t="shared" ca="1" si="323"/>
        <v>84</v>
      </c>
      <c r="K466" s="48">
        <f t="shared" ca="1" si="324"/>
        <v>93</v>
      </c>
      <c r="L466" s="48">
        <f t="shared" ca="1" si="325"/>
        <v>103</v>
      </c>
      <c r="M466" s="48">
        <f t="shared" ca="1" si="326"/>
        <v>113</v>
      </c>
      <c r="N466" s="48">
        <f t="shared" ca="1" si="327"/>
        <v>121</v>
      </c>
      <c r="O466" s="48">
        <f t="shared" ca="1" si="328"/>
        <v>132</v>
      </c>
      <c r="P466" s="48">
        <f t="shared" ca="1" si="334"/>
        <v>3</v>
      </c>
      <c r="Q466" s="48">
        <f t="shared" ca="1" si="334"/>
        <v>2</v>
      </c>
      <c r="R466" s="48">
        <f t="shared" ca="1" si="334"/>
        <v>2</v>
      </c>
      <c r="S466" s="48">
        <f t="shared" ca="1" si="334"/>
        <v>3</v>
      </c>
      <c r="T466" s="48">
        <f t="shared" ca="1" si="334"/>
        <v>3</v>
      </c>
      <c r="U466" s="48">
        <f t="shared" ca="1" si="334"/>
        <v>2</v>
      </c>
      <c r="V466" s="48">
        <f t="shared" ca="1" si="334"/>
        <v>2</v>
      </c>
      <c r="W466" s="48">
        <f t="shared" ca="1" si="334"/>
        <v>3</v>
      </c>
      <c r="X466" s="48">
        <f t="shared" ca="1" si="334"/>
        <v>3</v>
      </c>
      <c r="Y466" s="48">
        <f t="shared" ca="1" si="334"/>
        <v>3</v>
      </c>
      <c r="Z466" s="48">
        <f t="shared" ca="1" si="335"/>
        <v>3</v>
      </c>
      <c r="AA466" s="48">
        <f t="shared" ca="1" si="335"/>
        <v>3</v>
      </c>
      <c r="AB466" s="48">
        <f t="shared" ca="1" si="335"/>
        <v>3</v>
      </c>
      <c r="AC466" s="48">
        <f t="shared" ca="1" si="335"/>
        <v>3</v>
      </c>
      <c r="AD466" s="48">
        <f t="shared" ca="1" si="335"/>
        <v>2</v>
      </c>
      <c r="AE466" s="48">
        <f t="shared" ca="1" si="335"/>
        <v>2</v>
      </c>
      <c r="AF466" s="48">
        <f t="shared" ca="1" si="335"/>
        <v>2</v>
      </c>
      <c r="AG466" s="48">
        <f t="shared" ca="1" si="335"/>
        <v>2</v>
      </c>
      <c r="AH466" s="48">
        <f t="shared" ca="1" si="335"/>
        <v>2</v>
      </c>
      <c r="AI466" s="48">
        <f t="shared" ca="1" si="335"/>
        <v>3</v>
      </c>
      <c r="AJ466" s="48">
        <f t="shared" ca="1" si="336"/>
        <v>3</v>
      </c>
      <c r="AK466" s="48">
        <f t="shared" ca="1" si="336"/>
        <v>2</v>
      </c>
      <c r="AL466" s="48">
        <f t="shared" ca="1" si="336"/>
        <v>3</v>
      </c>
      <c r="AM466" s="48">
        <f t="shared" ca="1" si="336"/>
        <v>3</v>
      </c>
      <c r="AN466" s="48">
        <f t="shared" ca="1" si="336"/>
        <v>2</v>
      </c>
      <c r="AO466" s="48">
        <f t="shared" ca="1" si="336"/>
        <v>2</v>
      </c>
      <c r="AP466" s="48">
        <f t="shared" ca="1" si="336"/>
        <v>3</v>
      </c>
      <c r="AQ466" s="48">
        <f t="shared" ca="1" si="336"/>
        <v>3</v>
      </c>
      <c r="AR466" s="48">
        <f t="shared" ca="1" si="336"/>
        <v>3</v>
      </c>
      <c r="AS466" s="48">
        <f t="shared" ca="1" si="336"/>
        <v>3</v>
      </c>
      <c r="AT466" s="48">
        <f t="shared" ca="1" si="337"/>
        <v>3</v>
      </c>
      <c r="AU466" s="48">
        <f t="shared" ca="1" si="337"/>
        <v>3</v>
      </c>
      <c r="AV466" s="48">
        <f t="shared" ca="1" si="337"/>
        <v>2</v>
      </c>
      <c r="AW466" s="48">
        <f t="shared" ca="1" si="337"/>
        <v>2</v>
      </c>
      <c r="AX466" s="48">
        <f t="shared" ca="1" si="337"/>
        <v>2</v>
      </c>
      <c r="AY466" s="48">
        <f t="shared" ca="1" si="337"/>
        <v>3</v>
      </c>
      <c r="AZ466" s="48">
        <f t="shared" ca="1" si="337"/>
        <v>3</v>
      </c>
      <c r="BA466" s="48">
        <f t="shared" ca="1" si="337"/>
        <v>3</v>
      </c>
      <c r="BB466" s="48">
        <f t="shared" ca="1" si="337"/>
        <v>2</v>
      </c>
      <c r="BC466" s="48">
        <f t="shared" ca="1" si="337"/>
        <v>2</v>
      </c>
      <c r="BD466" s="48">
        <f t="shared" ca="1" si="338"/>
        <v>3</v>
      </c>
      <c r="BE466" s="48">
        <f t="shared" ca="1" si="338"/>
        <v>3</v>
      </c>
      <c r="BF466" s="48">
        <f t="shared" ca="1" si="338"/>
        <v>2</v>
      </c>
      <c r="BG466" s="48">
        <f t="shared" ca="1" si="338"/>
        <v>2</v>
      </c>
      <c r="BH466" s="48">
        <f t="shared" ca="1" si="338"/>
        <v>2</v>
      </c>
      <c r="BI466" s="48">
        <f t="shared" ca="1" si="338"/>
        <v>2</v>
      </c>
      <c r="BJ466" s="48">
        <f t="shared" ca="1" si="338"/>
        <v>2</v>
      </c>
      <c r="BK466" s="48">
        <f t="shared" ca="1" si="338"/>
        <v>2</v>
      </c>
      <c r="BL466" s="48">
        <f t="shared" ca="1" si="338"/>
        <v>2</v>
      </c>
      <c r="BM466" s="48">
        <f t="shared" ca="1" si="338"/>
        <v>3</v>
      </c>
      <c r="BN466" s="48">
        <f t="shared" ca="1" si="338"/>
        <v>3</v>
      </c>
      <c r="BO466" s="48">
        <f t="shared" ca="1" si="338"/>
        <v>3</v>
      </c>
    </row>
    <row r="467" spans="1:67" x14ac:dyDescent="0.25">
      <c r="A467" s="48">
        <v>466</v>
      </c>
      <c r="B467" s="48">
        <f t="shared" ca="1" si="316"/>
        <v>17</v>
      </c>
      <c r="C467" s="48">
        <f ca="1">SUM($P467:S467)</f>
        <v>11</v>
      </c>
      <c r="D467" s="48">
        <f t="shared" ca="1" si="317"/>
        <v>22</v>
      </c>
      <c r="E467" s="48">
        <f t="shared" ca="1" si="318"/>
        <v>32</v>
      </c>
      <c r="F467" s="48">
        <f t="shared" ca="1" si="319"/>
        <v>41</v>
      </c>
      <c r="G467" s="48">
        <f t="shared" ca="1" si="320"/>
        <v>51</v>
      </c>
      <c r="H467" s="48">
        <f t="shared" ca="1" si="321"/>
        <v>61</v>
      </c>
      <c r="I467" s="48">
        <f t="shared" ca="1" si="322"/>
        <v>70</v>
      </c>
      <c r="J467" s="48">
        <f t="shared" ca="1" si="323"/>
        <v>80</v>
      </c>
      <c r="K467" s="48">
        <f t="shared" ca="1" si="324"/>
        <v>90</v>
      </c>
      <c r="L467" s="48">
        <f t="shared" ca="1" si="325"/>
        <v>100</v>
      </c>
      <c r="M467" s="48">
        <f t="shared" ca="1" si="326"/>
        <v>110</v>
      </c>
      <c r="N467" s="48">
        <f t="shared" ca="1" si="327"/>
        <v>120</v>
      </c>
      <c r="O467" s="48">
        <f t="shared" ca="1" si="328"/>
        <v>131</v>
      </c>
      <c r="P467" s="48">
        <f t="shared" ca="1" si="334"/>
        <v>3</v>
      </c>
      <c r="Q467" s="48">
        <f t="shared" ca="1" si="334"/>
        <v>2</v>
      </c>
      <c r="R467" s="48">
        <f t="shared" ca="1" si="334"/>
        <v>3</v>
      </c>
      <c r="S467" s="48">
        <f t="shared" ca="1" si="334"/>
        <v>3</v>
      </c>
      <c r="T467" s="48">
        <f t="shared" ca="1" si="334"/>
        <v>3</v>
      </c>
      <c r="U467" s="48">
        <f t="shared" ca="1" si="334"/>
        <v>3</v>
      </c>
      <c r="V467" s="48">
        <f t="shared" ca="1" si="334"/>
        <v>3</v>
      </c>
      <c r="W467" s="48">
        <f t="shared" ca="1" si="334"/>
        <v>2</v>
      </c>
      <c r="X467" s="48">
        <f t="shared" ca="1" si="334"/>
        <v>2</v>
      </c>
      <c r="Y467" s="48">
        <f t="shared" ca="1" si="334"/>
        <v>3</v>
      </c>
      <c r="Z467" s="48">
        <f t="shared" ca="1" si="335"/>
        <v>3</v>
      </c>
      <c r="AA467" s="48">
        <f t="shared" ca="1" si="335"/>
        <v>2</v>
      </c>
      <c r="AB467" s="48">
        <f t="shared" ca="1" si="335"/>
        <v>3</v>
      </c>
      <c r="AC467" s="48">
        <f t="shared" ca="1" si="335"/>
        <v>2</v>
      </c>
      <c r="AD467" s="48">
        <f t="shared" ca="1" si="335"/>
        <v>2</v>
      </c>
      <c r="AE467" s="48">
        <f t="shared" ca="1" si="335"/>
        <v>2</v>
      </c>
      <c r="AF467" s="48">
        <f t="shared" ca="1" si="335"/>
        <v>3</v>
      </c>
      <c r="AG467" s="48">
        <f t="shared" ca="1" si="335"/>
        <v>3</v>
      </c>
      <c r="AH467" s="48">
        <f t="shared" ca="1" si="335"/>
        <v>2</v>
      </c>
      <c r="AI467" s="48">
        <f t="shared" ca="1" si="335"/>
        <v>2</v>
      </c>
      <c r="AJ467" s="48">
        <f t="shared" ca="1" si="336"/>
        <v>3</v>
      </c>
      <c r="AK467" s="48">
        <f t="shared" ca="1" si="336"/>
        <v>2</v>
      </c>
      <c r="AL467" s="48">
        <f t="shared" ca="1" si="336"/>
        <v>2</v>
      </c>
      <c r="AM467" s="48">
        <f t="shared" ca="1" si="336"/>
        <v>3</v>
      </c>
      <c r="AN467" s="48">
        <f t="shared" ca="1" si="336"/>
        <v>2</v>
      </c>
      <c r="AO467" s="48">
        <f t="shared" ca="1" si="336"/>
        <v>3</v>
      </c>
      <c r="AP467" s="48">
        <f t="shared" ca="1" si="336"/>
        <v>2</v>
      </c>
      <c r="AQ467" s="48">
        <f t="shared" ca="1" si="336"/>
        <v>2</v>
      </c>
      <c r="AR467" s="48">
        <f t="shared" ca="1" si="336"/>
        <v>2</v>
      </c>
      <c r="AS467" s="48">
        <f t="shared" ca="1" si="336"/>
        <v>3</v>
      </c>
      <c r="AT467" s="48">
        <f t="shared" ca="1" si="337"/>
        <v>2</v>
      </c>
      <c r="AU467" s="48">
        <f t="shared" ca="1" si="337"/>
        <v>3</v>
      </c>
      <c r="AV467" s="48">
        <f t="shared" ca="1" si="337"/>
        <v>3</v>
      </c>
      <c r="AW467" s="48">
        <f t="shared" ca="1" si="337"/>
        <v>2</v>
      </c>
      <c r="AX467" s="48">
        <f t="shared" ca="1" si="337"/>
        <v>3</v>
      </c>
      <c r="AY467" s="48">
        <f t="shared" ca="1" si="337"/>
        <v>2</v>
      </c>
      <c r="AZ467" s="48">
        <f t="shared" ca="1" si="337"/>
        <v>3</v>
      </c>
      <c r="BA467" s="48">
        <f t="shared" ca="1" si="337"/>
        <v>2</v>
      </c>
      <c r="BB467" s="48">
        <f t="shared" ca="1" si="337"/>
        <v>3</v>
      </c>
      <c r="BC467" s="48">
        <f t="shared" ca="1" si="337"/>
        <v>2</v>
      </c>
      <c r="BD467" s="48">
        <f t="shared" ca="1" si="338"/>
        <v>2</v>
      </c>
      <c r="BE467" s="48">
        <f t="shared" ca="1" si="338"/>
        <v>3</v>
      </c>
      <c r="BF467" s="48">
        <f t="shared" ca="1" si="338"/>
        <v>2</v>
      </c>
      <c r="BG467" s="48">
        <f t="shared" ca="1" si="338"/>
        <v>3</v>
      </c>
      <c r="BH467" s="48">
        <f t="shared" ca="1" si="338"/>
        <v>2</v>
      </c>
      <c r="BI467" s="48">
        <f t="shared" ca="1" si="338"/>
        <v>2</v>
      </c>
      <c r="BJ467" s="48">
        <f t="shared" ca="1" si="338"/>
        <v>3</v>
      </c>
      <c r="BK467" s="48">
        <f t="shared" ca="1" si="338"/>
        <v>3</v>
      </c>
      <c r="BL467" s="48">
        <f t="shared" ca="1" si="338"/>
        <v>3</v>
      </c>
      <c r="BM467" s="48">
        <f t="shared" ca="1" si="338"/>
        <v>3</v>
      </c>
      <c r="BN467" s="48">
        <f t="shared" ca="1" si="338"/>
        <v>3</v>
      </c>
      <c r="BO467" s="48">
        <f t="shared" ca="1" si="338"/>
        <v>2</v>
      </c>
    </row>
    <row r="468" spans="1:67" x14ac:dyDescent="0.25">
      <c r="A468" s="48">
        <v>467</v>
      </c>
      <c r="B468" s="48">
        <f t="shared" ca="1" si="316"/>
        <v>16</v>
      </c>
      <c r="C468" s="48">
        <f ca="1">SUM($P468:S468)</f>
        <v>10</v>
      </c>
      <c r="D468" s="48">
        <f t="shared" ca="1" si="317"/>
        <v>21</v>
      </c>
      <c r="E468" s="48">
        <f t="shared" ca="1" si="318"/>
        <v>33</v>
      </c>
      <c r="F468" s="48">
        <f t="shared" ca="1" si="319"/>
        <v>43</v>
      </c>
      <c r="G468" s="48">
        <f t="shared" ca="1" si="320"/>
        <v>53</v>
      </c>
      <c r="H468" s="48">
        <f t="shared" ca="1" si="321"/>
        <v>63</v>
      </c>
      <c r="I468" s="48">
        <f t="shared" ca="1" si="322"/>
        <v>75</v>
      </c>
      <c r="J468" s="48">
        <f t="shared" ca="1" si="323"/>
        <v>84</v>
      </c>
      <c r="K468" s="48">
        <f t="shared" ca="1" si="324"/>
        <v>95</v>
      </c>
      <c r="L468" s="48">
        <f t="shared" ca="1" si="325"/>
        <v>105</v>
      </c>
      <c r="M468" s="48">
        <f t="shared" ca="1" si="326"/>
        <v>115</v>
      </c>
      <c r="N468" s="48">
        <f t="shared" ca="1" si="327"/>
        <v>125</v>
      </c>
      <c r="O468" s="48">
        <f t="shared" ca="1" si="328"/>
        <v>136</v>
      </c>
      <c r="P468" s="48">
        <f t="shared" ca="1" si="334"/>
        <v>2</v>
      </c>
      <c r="Q468" s="48">
        <f t="shared" ca="1" si="334"/>
        <v>3</v>
      </c>
      <c r="R468" s="48">
        <f t="shared" ca="1" si="334"/>
        <v>3</v>
      </c>
      <c r="S468" s="48">
        <f t="shared" ca="1" si="334"/>
        <v>2</v>
      </c>
      <c r="T468" s="48">
        <f t="shared" ca="1" si="334"/>
        <v>3</v>
      </c>
      <c r="U468" s="48">
        <f t="shared" ca="1" si="334"/>
        <v>3</v>
      </c>
      <c r="V468" s="48">
        <f t="shared" ca="1" si="334"/>
        <v>2</v>
      </c>
      <c r="W468" s="48">
        <f t="shared" ca="1" si="334"/>
        <v>3</v>
      </c>
      <c r="X468" s="48">
        <f t="shared" ca="1" si="334"/>
        <v>3</v>
      </c>
      <c r="Y468" s="48">
        <f t="shared" ca="1" si="334"/>
        <v>3</v>
      </c>
      <c r="Z468" s="48">
        <f t="shared" ca="1" si="335"/>
        <v>3</v>
      </c>
      <c r="AA468" s="48">
        <f t="shared" ca="1" si="335"/>
        <v>3</v>
      </c>
      <c r="AB468" s="48">
        <f t="shared" ca="1" si="335"/>
        <v>2</v>
      </c>
      <c r="AC468" s="48">
        <f t="shared" ca="1" si="335"/>
        <v>3</v>
      </c>
      <c r="AD468" s="48">
        <f t="shared" ca="1" si="335"/>
        <v>2</v>
      </c>
      <c r="AE468" s="48">
        <f t="shared" ca="1" si="335"/>
        <v>3</v>
      </c>
      <c r="AF468" s="48">
        <f t="shared" ca="1" si="335"/>
        <v>3</v>
      </c>
      <c r="AG468" s="48">
        <f t="shared" ca="1" si="335"/>
        <v>2</v>
      </c>
      <c r="AH468" s="48">
        <f t="shared" ca="1" si="335"/>
        <v>3</v>
      </c>
      <c r="AI468" s="48">
        <f t="shared" ca="1" si="335"/>
        <v>2</v>
      </c>
      <c r="AJ468" s="48">
        <f t="shared" ca="1" si="336"/>
        <v>2</v>
      </c>
      <c r="AK468" s="48">
        <f t="shared" ca="1" si="336"/>
        <v>3</v>
      </c>
      <c r="AL468" s="48">
        <f t="shared" ca="1" si="336"/>
        <v>3</v>
      </c>
      <c r="AM468" s="48">
        <f t="shared" ca="1" si="336"/>
        <v>2</v>
      </c>
      <c r="AN468" s="48">
        <f t="shared" ca="1" si="336"/>
        <v>3</v>
      </c>
      <c r="AO468" s="48">
        <f t="shared" ca="1" si="336"/>
        <v>3</v>
      </c>
      <c r="AP468" s="48">
        <f t="shared" ca="1" si="336"/>
        <v>3</v>
      </c>
      <c r="AQ468" s="48">
        <f t="shared" ca="1" si="336"/>
        <v>3</v>
      </c>
      <c r="AR468" s="48">
        <f t="shared" ca="1" si="336"/>
        <v>2</v>
      </c>
      <c r="AS468" s="48">
        <f t="shared" ca="1" si="336"/>
        <v>3</v>
      </c>
      <c r="AT468" s="48">
        <f t="shared" ca="1" si="337"/>
        <v>2</v>
      </c>
      <c r="AU468" s="48">
        <f t="shared" ca="1" si="337"/>
        <v>2</v>
      </c>
      <c r="AV468" s="48">
        <f t="shared" ca="1" si="337"/>
        <v>3</v>
      </c>
      <c r="AW468" s="48">
        <f t="shared" ca="1" si="337"/>
        <v>3</v>
      </c>
      <c r="AX468" s="48">
        <f t="shared" ca="1" si="337"/>
        <v>3</v>
      </c>
      <c r="AY468" s="48">
        <f t="shared" ca="1" si="337"/>
        <v>2</v>
      </c>
      <c r="AZ468" s="48">
        <f t="shared" ca="1" si="337"/>
        <v>2</v>
      </c>
      <c r="BA468" s="48">
        <f t="shared" ca="1" si="337"/>
        <v>2</v>
      </c>
      <c r="BB468" s="48">
        <f t="shared" ca="1" si="337"/>
        <v>3</v>
      </c>
      <c r="BC468" s="48">
        <f t="shared" ca="1" si="337"/>
        <v>3</v>
      </c>
      <c r="BD468" s="48">
        <f t="shared" ca="1" si="338"/>
        <v>2</v>
      </c>
      <c r="BE468" s="48">
        <f t="shared" ca="1" si="338"/>
        <v>2</v>
      </c>
      <c r="BF468" s="48">
        <f t="shared" ca="1" si="338"/>
        <v>3</v>
      </c>
      <c r="BG468" s="48">
        <f t="shared" ca="1" si="338"/>
        <v>3</v>
      </c>
      <c r="BH468" s="48">
        <f t="shared" ca="1" si="338"/>
        <v>2</v>
      </c>
      <c r="BI468" s="48">
        <f t="shared" ca="1" si="338"/>
        <v>2</v>
      </c>
      <c r="BJ468" s="48">
        <f t="shared" ca="1" si="338"/>
        <v>3</v>
      </c>
      <c r="BK468" s="48">
        <f t="shared" ca="1" si="338"/>
        <v>3</v>
      </c>
      <c r="BL468" s="48">
        <f t="shared" ca="1" si="338"/>
        <v>3</v>
      </c>
      <c r="BM468" s="48">
        <f t="shared" ca="1" si="338"/>
        <v>3</v>
      </c>
      <c r="BN468" s="48">
        <f t="shared" ca="1" si="338"/>
        <v>2</v>
      </c>
      <c r="BO468" s="48">
        <f t="shared" ca="1" si="338"/>
        <v>3</v>
      </c>
    </row>
    <row r="469" spans="1:67" x14ac:dyDescent="0.25">
      <c r="A469" s="48">
        <v>468</v>
      </c>
      <c r="B469" s="48">
        <f t="shared" ca="1" si="316"/>
        <v>18</v>
      </c>
      <c r="C469" s="48">
        <f ca="1">SUM($P469:S469)</f>
        <v>12</v>
      </c>
      <c r="D469" s="48">
        <f t="shared" ca="1" si="317"/>
        <v>22</v>
      </c>
      <c r="E469" s="48">
        <f t="shared" ca="1" si="318"/>
        <v>32</v>
      </c>
      <c r="F469" s="48">
        <f t="shared" ca="1" si="319"/>
        <v>41</v>
      </c>
      <c r="G469" s="48">
        <f t="shared" ca="1" si="320"/>
        <v>51</v>
      </c>
      <c r="H469" s="48">
        <f t="shared" ca="1" si="321"/>
        <v>59</v>
      </c>
      <c r="I469" s="48">
        <f t="shared" ca="1" si="322"/>
        <v>68</v>
      </c>
      <c r="J469" s="48">
        <f t="shared" ca="1" si="323"/>
        <v>79</v>
      </c>
      <c r="K469" s="48">
        <f t="shared" ca="1" si="324"/>
        <v>89</v>
      </c>
      <c r="L469" s="48">
        <f t="shared" ca="1" si="325"/>
        <v>99</v>
      </c>
      <c r="M469" s="48">
        <f t="shared" ca="1" si="326"/>
        <v>110</v>
      </c>
      <c r="N469" s="48">
        <f t="shared" ca="1" si="327"/>
        <v>120</v>
      </c>
      <c r="O469" s="48">
        <f t="shared" ca="1" si="328"/>
        <v>131</v>
      </c>
      <c r="P469" s="48">
        <f t="shared" ca="1" si="334"/>
        <v>3</v>
      </c>
      <c r="Q469" s="48">
        <f t="shared" ca="1" si="334"/>
        <v>3</v>
      </c>
      <c r="R469" s="48">
        <f t="shared" ca="1" si="334"/>
        <v>3</v>
      </c>
      <c r="S469" s="48">
        <f t="shared" ca="1" si="334"/>
        <v>3</v>
      </c>
      <c r="T469" s="48">
        <f t="shared" ca="1" si="334"/>
        <v>3</v>
      </c>
      <c r="U469" s="48">
        <f t="shared" ca="1" si="334"/>
        <v>3</v>
      </c>
      <c r="V469" s="48">
        <f t="shared" ca="1" si="334"/>
        <v>2</v>
      </c>
      <c r="W469" s="48">
        <f t="shared" ca="1" si="334"/>
        <v>2</v>
      </c>
      <c r="X469" s="48">
        <f t="shared" ca="1" si="334"/>
        <v>3</v>
      </c>
      <c r="Y469" s="48">
        <f t="shared" ca="1" si="334"/>
        <v>2</v>
      </c>
      <c r="Z469" s="48">
        <f t="shared" ca="1" si="335"/>
        <v>3</v>
      </c>
      <c r="AA469" s="48">
        <f t="shared" ca="1" si="335"/>
        <v>2</v>
      </c>
      <c r="AB469" s="48">
        <f t="shared" ca="1" si="335"/>
        <v>2</v>
      </c>
      <c r="AC469" s="48">
        <f t="shared" ca="1" si="335"/>
        <v>2</v>
      </c>
      <c r="AD469" s="48">
        <f t="shared" ca="1" si="335"/>
        <v>2</v>
      </c>
      <c r="AE469" s="48">
        <f t="shared" ca="1" si="335"/>
        <v>3</v>
      </c>
      <c r="AF469" s="48">
        <f t="shared" ca="1" si="335"/>
        <v>2</v>
      </c>
      <c r="AG469" s="48">
        <f t="shared" ca="1" si="335"/>
        <v>3</v>
      </c>
      <c r="AH469" s="48">
        <f t="shared" ca="1" si="335"/>
        <v>2</v>
      </c>
      <c r="AI469" s="48">
        <f t="shared" ca="1" si="335"/>
        <v>3</v>
      </c>
      <c r="AJ469" s="48">
        <f t="shared" ca="1" si="336"/>
        <v>2</v>
      </c>
      <c r="AK469" s="48">
        <f t="shared" ca="1" si="336"/>
        <v>2</v>
      </c>
      <c r="AL469" s="48">
        <f t="shared" ca="1" si="336"/>
        <v>2</v>
      </c>
      <c r="AM469" s="48">
        <f t="shared" ca="1" si="336"/>
        <v>2</v>
      </c>
      <c r="AN469" s="48">
        <f t="shared" ca="1" si="336"/>
        <v>2</v>
      </c>
      <c r="AO469" s="48">
        <f t="shared" ca="1" si="336"/>
        <v>2</v>
      </c>
      <c r="AP469" s="48">
        <f t="shared" ca="1" si="336"/>
        <v>3</v>
      </c>
      <c r="AQ469" s="48">
        <f t="shared" ca="1" si="336"/>
        <v>2</v>
      </c>
      <c r="AR469" s="48">
        <f t="shared" ca="1" si="336"/>
        <v>3</v>
      </c>
      <c r="AS469" s="48">
        <f t="shared" ca="1" si="336"/>
        <v>3</v>
      </c>
      <c r="AT469" s="48">
        <f t="shared" ca="1" si="337"/>
        <v>2</v>
      </c>
      <c r="AU469" s="48">
        <f t="shared" ca="1" si="337"/>
        <v>3</v>
      </c>
      <c r="AV469" s="48">
        <f t="shared" ca="1" si="337"/>
        <v>3</v>
      </c>
      <c r="AW469" s="48">
        <f t="shared" ca="1" si="337"/>
        <v>2</v>
      </c>
      <c r="AX469" s="48">
        <f t="shared" ca="1" si="337"/>
        <v>3</v>
      </c>
      <c r="AY469" s="48">
        <f t="shared" ca="1" si="337"/>
        <v>2</v>
      </c>
      <c r="AZ469" s="48">
        <f t="shared" ca="1" si="337"/>
        <v>2</v>
      </c>
      <c r="BA469" s="48">
        <f t="shared" ca="1" si="337"/>
        <v>2</v>
      </c>
      <c r="BB469" s="48">
        <f t="shared" ca="1" si="337"/>
        <v>3</v>
      </c>
      <c r="BC469" s="48">
        <f t="shared" ca="1" si="337"/>
        <v>3</v>
      </c>
      <c r="BD469" s="48">
        <f t="shared" ca="1" si="338"/>
        <v>2</v>
      </c>
      <c r="BE469" s="48">
        <f t="shared" ca="1" si="338"/>
        <v>3</v>
      </c>
      <c r="BF469" s="48">
        <f t="shared" ca="1" si="338"/>
        <v>3</v>
      </c>
      <c r="BG469" s="48">
        <f t="shared" ca="1" si="338"/>
        <v>3</v>
      </c>
      <c r="BH469" s="48">
        <f t="shared" ca="1" si="338"/>
        <v>3</v>
      </c>
      <c r="BI469" s="48">
        <f t="shared" ca="1" si="338"/>
        <v>2</v>
      </c>
      <c r="BJ469" s="48">
        <f t="shared" ca="1" si="338"/>
        <v>3</v>
      </c>
      <c r="BK469" s="48">
        <f t="shared" ca="1" si="338"/>
        <v>2</v>
      </c>
      <c r="BL469" s="48">
        <f t="shared" ca="1" si="338"/>
        <v>3</v>
      </c>
      <c r="BM469" s="48">
        <f t="shared" ca="1" si="338"/>
        <v>2</v>
      </c>
      <c r="BN469" s="48">
        <f t="shared" ca="1" si="338"/>
        <v>3</v>
      </c>
      <c r="BO469" s="48">
        <f t="shared" ca="1" si="338"/>
        <v>3</v>
      </c>
    </row>
    <row r="470" spans="1:67" x14ac:dyDescent="0.25">
      <c r="A470" s="48">
        <v>469</v>
      </c>
      <c r="B470" s="48">
        <f t="shared" ca="1" si="316"/>
        <v>17</v>
      </c>
      <c r="C470" s="48">
        <f ca="1">SUM($P470:S470)</f>
        <v>12</v>
      </c>
      <c r="D470" s="48">
        <f t="shared" ca="1" si="317"/>
        <v>22</v>
      </c>
      <c r="E470" s="48">
        <f t="shared" ca="1" si="318"/>
        <v>33</v>
      </c>
      <c r="F470" s="48">
        <f t="shared" ca="1" si="319"/>
        <v>44</v>
      </c>
      <c r="G470" s="48">
        <f t="shared" ca="1" si="320"/>
        <v>53</v>
      </c>
      <c r="H470" s="48">
        <f t="shared" ca="1" si="321"/>
        <v>62</v>
      </c>
      <c r="I470" s="48">
        <f t="shared" ca="1" si="322"/>
        <v>73</v>
      </c>
      <c r="J470" s="48">
        <f t="shared" ca="1" si="323"/>
        <v>84</v>
      </c>
      <c r="K470" s="48">
        <f t="shared" ca="1" si="324"/>
        <v>95</v>
      </c>
      <c r="L470" s="48">
        <f t="shared" ca="1" si="325"/>
        <v>105</v>
      </c>
      <c r="M470" s="48">
        <f t="shared" ca="1" si="326"/>
        <v>114</v>
      </c>
      <c r="N470" s="48">
        <f t="shared" ca="1" si="327"/>
        <v>124</v>
      </c>
      <c r="O470" s="48">
        <f t="shared" ca="1" si="328"/>
        <v>133</v>
      </c>
      <c r="P470" s="48">
        <f t="shared" ca="1" si="334"/>
        <v>3</v>
      </c>
      <c r="Q470" s="48">
        <f t="shared" ca="1" si="334"/>
        <v>3</v>
      </c>
      <c r="R470" s="48">
        <f t="shared" ca="1" si="334"/>
        <v>3</v>
      </c>
      <c r="S470" s="48">
        <f t="shared" ca="1" si="334"/>
        <v>3</v>
      </c>
      <c r="T470" s="48">
        <f t="shared" ca="1" si="334"/>
        <v>3</v>
      </c>
      <c r="U470" s="48">
        <f t="shared" ca="1" si="334"/>
        <v>2</v>
      </c>
      <c r="V470" s="48">
        <f t="shared" ca="1" si="334"/>
        <v>2</v>
      </c>
      <c r="W470" s="48">
        <f t="shared" ca="1" si="334"/>
        <v>3</v>
      </c>
      <c r="X470" s="48">
        <f t="shared" ca="1" si="334"/>
        <v>2</v>
      </c>
      <c r="Y470" s="48">
        <f t="shared" ca="1" si="334"/>
        <v>3</v>
      </c>
      <c r="Z470" s="48">
        <f t="shared" ca="1" si="335"/>
        <v>3</v>
      </c>
      <c r="AA470" s="48">
        <f t="shared" ca="1" si="335"/>
        <v>3</v>
      </c>
      <c r="AB470" s="48">
        <f t="shared" ca="1" si="335"/>
        <v>2</v>
      </c>
      <c r="AC470" s="48">
        <f t="shared" ca="1" si="335"/>
        <v>3</v>
      </c>
      <c r="AD470" s="48">
        <f t="shared" ca="1" si="335"/>
        <v>3</v>
      </c>
      <c r="AE470" s="48">
        <f t="shared" ca="1" si="335"/>
        <v>3</v>
      </c>
      <c r="AF470" s="48">
        <f t="shared" ca="1" si="335"/>
        <v>3</v>
      </c>
      <c r="AG470" s="48">
        <f t="shared" ca="1" si="335"/>
        <v>2</v>
      </c>
      <c r="AH470" s="48">
        <f t="shared" ca="1" si="335"/>
        <v>2</v>
      </c>
      <c r="AI470" s="48">
        <f t="shared" ca="1" si="335"/>
        <v>2</v>
      </c>
      <c r="AJ470" s="48">
        <f t="shared" ca="1" si="336"/>
        <v>2</v>
      </c>
      <c r="AK470" s="48">
        <f t="shared" ca="1" si="336"/>
        <v>3</v>
      </c>
      <c r="AL470" s="48">
        <f t="shared" ca="1" si="336"/>
        <v>2</v>
      </c>
      <c r="AM470" s="48">
        <f t="shared" ca="1" si="336"/>
        <v>2</v>
      </c>
      <c r="AN470" s="48">
        <f t="shared" ca="1" si="336"/>
        <v>3</v>
      </c>
      <c r="AO470" s="48">
        <f t="shared" ca="1" si="336"/>
        <v>2</v>
      </c>
      <c r="AP470" s="48">
        <f t="shared" ca="1" si="336"/>
        <v>3</v>
      </c>
      <c r="AQ470" s="48">
        <f t="shared" ca="1" si="336"/>
        <v>3</v>
      </c>
      <c r="AR470" s="48">
        <f t="shared" ca="1" si="336"/>
        <v>3</v>
      </c>
      <c r="AS470" s="48">
        <f t="shared" ca="1" si="336"/>
        <v>3</v>
      </c>
      <c r="AT470" s="48">
        <f t="shared" ca="1" si="337"/>
        <v>2</v>
      </c>
      <c r="AU470" s="48">
        <f t="shared" ca="1" si="337"/>
        <v>3</v>
      </c>
      <c r="AV470" s="48">
        <f t="shared" ca="1" si="337"/>
        <v>3</v>
      </c>
      <c r="AW470" s="48">
        <f t="shared" ca="1" si="337"/>
        <v>3</v>
      </c>
      <c r="AX470" s="48">
        <f t="shared" ca="1" si="337"/>
        <v>3</v>
      </c>
      <c r="AY470" s="48">
        <f t="shared" ca="1" si="337"/>
        <v>2</v>
      </c>
      <c r="AZ470" s="48">
        <f t="shared" ca="1" si="337"/>
        <v>2</v>
      </c>
      <c r="BA470" s="48">
        <f t="shared" ca="1" si="337"/>
        <v>3</v>
      </c>
      <c r="BB470" s="48">
        <f t="shared" ca="1" si="337"/>
        <v>2</v>
      </c>
      <c r="BC470" s="48">
        <f t="shared" ca="1" si="337"/>
        <v>3</v>
      </c>
      <c r="BD470" s="48">
        <f t="shared" ca="1" si="338"/>
        <v>2</v>
      </c>
      <c r="BE470" s="48">
        <f t="shared" ca="1" si="338"/>
        <v>2</v>
      </c>
      <c r="BF470" s="48">
        <f t="shared" ca="1" si="338"/>
        <v>2</v>
      </c>
      <c r="BG470" s="48">
        <f t="shared" ca="1" si="338"/>
        <v>3</v>
      </c>
      <c r="BH470" s="48">
        <f t="shared" ca="1" si="338"/>
        <v>3</v>
      </c>
      <c r="BI470" s="48">
        <f t="shared" ca="1" si="338"/>
        <v>3</v>
      </c>
      <c r="BJ470" s="48">
        <f t="shared" ca="1" si="338"/>
        <v>2</v>
      </c>
      <c r="BK470" s="48">
        <f t="shared" ca="1" si="338"/>
        <v>2</v>
      </c>
      <c r="BL470" s="48">
        <f t="shared" ca="1" si="338"/>
        <v>2</v>
      </c>
      <c r="BM470" s="48">
        <f t="shared" ca="1" si="338"/>
        <v>2</v>
      </c>
      <c r="BN470" s="48">
        <f t="shared" ca="1" si="338"/>
        <v>2</v>
      </c>
      <c r="BO470" s="48">
        <f t="shared" ca="1" si="338"/>
        <v>3</v>
      </c>
    </row>
    <row r="471" spans="1:67" x14ac:dyDescent="0.25">
      <c r="A471" s="48">
        <v>470</v>
      </c>
      <c r="B471" s="48">
        <f t="shared" ca="1" si="316"/>
        <v>17</v>
      </c>
      <c r="C471" s="48">
        <f ca="1">SUM($P471:S471)</f>
        <v>12</v>
      </c>
      <c r="D471" s="48">
        <f t="shared" ca="1" si="317"/>
        <v>22</v>
      </c>
      <c r="E471" s="48">
        <f t="shared" ca="1" si="318"/>
        <v>31</v>
      </c>
      <c r="F471" s="48">
        <f t="shared" ca="1" si="319"/>
        <v>39</v>
      </c>
      <c r="G471" s="48">
        <f t="shared" ca="1" si="320"/>
        <v>49</v>
      </c>
      <c r="H471" s="48">
        <f t="shared" ca="1" si="321"/>
        <v>58</v>
      </c>
      <c r="I471" s="48">
        <f t="shared" ca="1" si="322"/>
        <v>67</v>
      </c>
      <c r="J471" s="48">
        <f t="shared" ca="1" si="323"/>
        <v>77</v>
      </c>
      <c r="K471" s="48">
        <f t="shared" ca="1" si="324"/>
        <v>87</v>
      </c>
      <c r="L471" s="48">
        <f t="shared" ca="1" si="325"/>
        <v>98</v>
      </c>
      <c r="M471" s="48">
        <f t="shared" ca="1" si="326"/>
        <v>107</v>
      </c>
      <c r="N471" s="48">
        <f t="shared" ca="1" si="327"/>
        <v>116</v>
      </c>
      <c r="O471" s="48">
        <f t="shared" ca="1" si="328"/>
        <v>126</v>
      </c>
      <c r="P471" s="48">
        <f t="shared" ca="1" si="334"/>
        <v>3</v>
      </c>
      <c r="Q471" s="48">
        <f t="shared" ca="1" si="334"/>
        <v>3</v>
      </c>
      <c r="R471" s="48">
        <f t="shared" ca="1" si="334"/>
        <v>3</v>
      </c>
      <c r="S471" s="48">
        <f t="shared" ca="1" si="334"/>
        <v>3</v>
      </c>
      <c r="T471" s="48">
        <f t="shared" ca="1" si="334"/>
        <v>3</v>
      </c>
      <c r="U471" s="48">
        <f t="shared" ca="1" si="334"/>
        <v>2</v>
      </c>
      <c r="V471" s="48">
        <f t="shared" ca="1" si="334"/>
        <v>3</v>
      </c>
      <c r="W471" s="48">
        <f t="shared" ca="1" si="334"/>
        <v>2</v>
      </c>
      <c r="X471" s="48">
        <f t="shared" ca="1" si="334"/>
        <v>2</v>
      </c>
      <c r="Y471" s="48">
        <f t="shared" ca="1" si="334"/>
        <v>3</v>
      </c>
      <c r="Z471" s="48">
        <f t="shared" ca="1" si="335"/>
        <v>2</v>
      </c>
      <c r="AA471" s="48">
        <f t="shared" ca="1" si="335"/>
        <v>2</v>
      </c>
      <c r="AB471" s="48">
        <f t="shared" ca="1" si="335"/>
        <v>2</v>
      </c>
      <c r="AC471" s="48">
        <f t="shared" ca="1" si="335"/>
        <v>2</v>
      </c>
      <c r="AD471" s="48">
        <f t="shared" ca="1" si="335"/>
        <v>2</v>
      </c>
      <c r="AE471" s="48">
        <f t="shared" ca="1" si="335"/>
        <v>2</v>
      </c>
      <c r="AF471" s="48">
        <f t="shared" ca="1" si="335"/>
        <v>2</v>
      </c>
      <c r="AG471" s="48">
        <f t="shared" ca="1" si="335"/>
        <v>3</v>
      </c>
      <c r="AH471" s="48">
        <f t="shared" ca="1" si="335"/>
        <v>3</v>
      </c>
      <c r="AI471" s="48">
        <f t="shared" ca="1" si="335"/>
        <v>2</v>
      </c>
      <c r="AJ471" s="48">
        <f t="shared" ca="1" si="336"/>
        <v>2</v>
      </c>
      <c r="AK471" s="48">
        <f t="shared" ca="1" si="336"/>
        <v>2</v>
      </c>
      <c r="AL471" s="48">
        <f t="shared" ca="1" si="336"/>
        <v>3</v>
      </c>
      <c r="AM471" s="48">
        <f t="shared" ca="1" si="336"/>
        <v>2</v>
      </c>
      <c r="AN471" s="48">
        <f t="shared" ca="1" si="336"/>
        <v>2</v>
      </c>
      <c r="AO471" s="48">
        <f t="shared" ca="1" si="336"/>
        <v>2</v>
      </c>
      <c r="AP471" s="48">
        <f t="shared" ca="1" si="336"/>
        <v>2</v>
      </c>
      <c r="AQ471" s="48">
        <f t="shared" ca="1" si="336"/>
        <v>3</v>
      </c>
      <c r="AR471" s="48">
        <f t="shared" ca="1" si="336"/>
        <v>2</v>
      </c>
      <c r="AS471" s="48">
        <f t="shared" ca="1" si="336"/>
        <v>3</v>
      </c>
      <c r="AT471" s="48">
        <f t="shared" ca="1" si="337"/>
        <v>2</v>
      </c>
      <c r="AU471" s="48">
        <f t="shared" ca="1" si="337"/>
        <v>3</v>
      </c>
      <c r="AV471" s="48">
        <f t="shared" ca="1" si="337"/>
        <v>3</v>
      </c>
      <c r="AW471" s="48">
        <f t="shared" ca="1" si="337"/>
        <v>3</v>
      </c>
      <c r="AX471" s="48">
        <f t="shared" ca="1" si="337"/>
        <v>2</v>
      </c>
      <c r="AY471" s="48">
        <f t="shared" ca="1" si="337"/>
        <v>2</v>
      </c>
      <c r="AZ471" s="48">
        <f t="shared" ca="1" si="337"/>
        <v>2</v>
      </c>
      <c r="BA471" s="48">
        <f t="shared" ca="1" si="337"/>
        <v>3</v>
      </c>
      <c r="BB471" s="48">
        <f t="shared" ca="1" si="337"/>
        <v>3</v>
      </c>
      <c r="BC471" s="48">
        <f t="shared" ca="1" si="337"/>
        <v>3</v>
      </c>
      <c r="BD471" s="48">
        <f t="shared" ca="1" si="338"/>
        <v>2</v>
      </c>
      <c r="BE471" s="48">
        <f t="shared" ca="1" si="338"/>
        <v>2</v>
      </c>
      <c r="BF471" s="48">
        <f t="shared" ca="1" si="338"/>
        <v>2</v>
      </c>
      <c r="BG471" s="48">
        <f t="shared" ca="1" si="338"/>
        <v>3</v>
      </c>
      <c r="BH471" s="48">
        <f t="shared" ca="1" si="338"/>
        <v>3</v>
      </c>
      <c r="BI471" s="48">
        <f t="shared" ca="1" si="338"/>
        <v>2</v>
      </c>
      <c r="BJ471" s="48">
        <f t="shared" ca="1" si="338"/>
        <v>2</v>
      </c>
      <c r="BK471" s="48">
        <f t="shared" ca="1" si="338"/>
        <v>2</v>
      </c>
      <c r="BL471" s="48">
        <f t="shared" ca="1" si="338"/>
        <v>2</v>
      </c>
      <c r="BM471" s="48">
        <f t="shared" ca="1" si="338"/>
        <v>2</v>
      </c>
      <c r="BN471" s="48">
        <f t="shared" ca="1" si="338"/>
        <v>3</v>
      </c>
      <c r="BO471" s="48">
        <f t="shared" ca="1" si="338"/>
        <v>3</v>
      </c>
    </row>
    <row r="472" spans="1:67" x14ac:dyDescent="0.25">
      <c r="A472" s="48">
        <v>471</v>
      </c>
      <c r="B472" s="48">
        <f t="shared" ca="1" si="316"/>
        <v>14</v>
      </c>
      <c r="C472" s="48">
        <f ca="1">SUM($P472:S472)</f>
        <v>10</v>
      </c>
      <c r="D472" s="48">
        <f t="shared" ca="1" si="317"/>
        <v>20</v>
      </c>
      <c r="E472" s="48">
        <f t="shared" ca="1" si="318"/>
        <v>29</v>
      </c>
      <c r="F472" s="48">
        <f t="shared" ca="1" si="319"/>
        <v>38</v>
      </c>
      <c r="G472" s="48">
        <f t="shared" ca="1" si="320"/>
        <v>49</v>
      </c>
      <c r="H472" s="48">
        <f t="shared" ca="1" si="321"/>
        <v>60</v>
      </c>
      <c r="I472" s="48">
        <f t="shared" ca="1" si="322"/>
        <v>71</v>
      </c>
      <c r="J472" s="48">
        <f t="shared" ca="1" si="323"/>
        <v>81</v>
      </c>
      <c r="K472" s="48">
        <f t="shared" ca="1" si="324"/>
        <v>91</v>
      </c>
      <c r="L472" s="48">
        <f t="shared" ca="1" si="325"/>
        <v>103</v>
      </c>
      <c r="M472" s="48">
        <f t="shared" ca="1" si="326"/>
        <v>113</v>
      </c>
      <c r="N472" s="48">
        <f t="shared" ca="1" si="327"/>
        <v>122</v>
      </c>
      <c r="O472" s="48">
        <f t="shared" ca="1" si="328"/>
        <v>131</v>
      </c>
      <c r="P472" s="48">
        <f t="shared" ref="P472:Y481" ca="1" si="339">MAX(1,IF(SamplesOrEstimateFlag = "Data", INDEX(Samples,RANDBETWEEN(1, TotalCount), 0), RANDBETWEEN(ThroughputLowEstimate,ThroughputHighEstimate)) / RANDBETWEEN(StorySplitRateLowEstimate,StorySplitRateHighEstimate))</f>
        <v>3</v>
      </c>
      <c r="Q472" s="48">
        <f t="shared" ca="1" si="339"/>
        <v>2</v>
      </c>
      <c r="R472" s="48">
        <f t="shared" ca="1" si="339"/>
        <v>3</v>
      </c>
      <c r="S472" s="48">
        <f t="shared" ca="1" si="339"/>
        <v>2</v>
      </c>
      <c r="T472" s="48">
        <f t="shared" ca="1" si="339"/>
        <v>2</v>
      </c>
      <c r="U472" s="48">
        <f t="shared" ca="1" si="339"/>
        <v>2</v>
      </c>
      <c r="V472" s="48">
        <f t="shared" ca="1" si="339"/>
        <v>3</v>
      </c>
      <c r="W472" s="48">
        <f t="shared" ca="1" si="339"/>
        <v>3</v>
      </c>
      <c r="X472" s="48">
        <f t="shared" ca="1" si="339"/>
        <v>2</v>
      </c>
      <c r="Y472" s="48">
        <f t="shared" ca="1" si="339"/>
        <v>2</v>
      </c>
      <c r="Z472" s="48">
        <f t="shared" ref="Z472:AI481" ca="1" si="340">MAX(1,IF(SamplesOrEstimateFlag = "Data", INDEX(Samples,RANDBETWEEN(1, TotalCount), 0), RANDBETWEEN(ThroughputLowEstimate,ThroughputHighEstimate)) / RANDBETWEEN(StorySplitRateLowEstimate,StorySplitRateHighEstimate))</f>
        <v>3</v>
      </c>
      <c r="AA472" s="48">
        <f t="shared" ca="1" si="340"/>
        <v>2</v>
      </c>
      <c r="AB472" s="48">
        <f t="shared" ca="1" si="340"/>
        <v>2</v>
      </c>
      <c r="AC472" s="48">
        <f t="shared" ca="1" si="340"/>
        <v>3</v>
      </c>
      <c r="AD472" s="48">
        <f t="shared" ca="1" si="340"/>
        <v>2</v>
      </c>
      <c r="AE472" s="48">
        <f t="shared" ca="1" si="340"/>
        <v>2</v>
      </c>
      <c r="AF472" s="48">
        <f t="shared" ca="1" si="340"/>
        <v>3</v>
      </c>
      <c r="AG472" s="48">
        <f t="shared" ca="1" si="340"/>
        <v>3</v>
      </c>
      <c r="AH472" s="48">
        <f t="shared" ca="1" si="340"/>
        <v>2</v>
      </c>
      <c r="AI472" s="48">
        <f t="shared" ca="1" si="340"/>
        <v>3</v>
      </c>
      <c r="AJ472" s="48">
        <f t="shared" ref="AJ472:AS481" ca="1" si="341">MAX(1,IF(SamplesOrEstimateFlag = "Data", INDEX(Samples,RANDBETWEEN(1, TotalCount), 0), RANDBETWEEN(ThroughputLowEstimate,ThroughputHighEstimate)) / RANDBETWEEN(StorySplitRateLowEstimate,StorySplitRateHighEstimate))</f>
        <v>3</v>
      </c>
      <c r="AK472" s="48">
        <f t="shared" ca="1" si="341"/>
        <v>3</v>
      </c>
      <c r="AL472" s="48">
        <f t="shared" ca="1" si="341"/>
        <v>3</v>
      </c>
      <c r="AM472" s="48">
        <f t="shared" ca="1" si="341"/>
        <v>2</v>
      </c>
      <c r="AN472" s="48">
        <f t="shared" ca="1" si="341"/>
        <v>2</v>
      </c>
      <c r="AO472" s="48">
        <f t="shared" ca="1" si="341"/>
        <v>3</v>
      </c>
      <c r="AP472" s="48">
        <f t="shared" ca="1" si="341"/>
        <v>3</v>
      </c>
      <c r="AQ472" s="48">
        <f t="shared" ca="1" si="341"/>
        <v>3</v>
      </c>
      <c r="AR472" s="48">
        <f t="shared" ca="1" si="341"/>
        <v>3</v>
      </c>
      <c r="AS472" s="48">
        <f t="shared" ca="1" si="341"/>
        <v>2</v>
      </c>
      <c r="AT472" s="48">
        <f t="shared" ref="AT472:BC481" ca="1" si="342">MAX(1,IF(SamplesOrEstimateFlag = "Data", INDEX(Samples,RANDBETWEEN(1, TotalCount), 0), RANDBETWEEN(ThroughputLowEstimate,ThroughputHighEstimate)) / RANDBETWEEN(StorySplitRateLowEstimate,StorySplitRateHighEstimate))</f>
        <v>3</v>
      </c>
      <c r="AU472" s="48">
        <f t="shared" ca="1" si="342"/>
        <v>2</v>
      </c>
      <c r="AV472" s="48">
        <f t="shared" ca="1" si="342"/>
        <v>3</v>
      </c>
      <c r="AW472" s="48">
        <f t="shared" ca="1" si="342"/>
        <v>2</v>
      </c>
      <c r="AX472" s="48">
        <f t="shared" ca="1" si="342"/>
        <v>3</v>
      </c>
      <c r="AY472" s="48">
        <f t="shared" ca="1" si="342"/>
        <v>2</v>
      </c>
      <c r="AZ472" s="48">
        <f t="shared" ca="1" si="342"/>
        <v>3</v>
      </c>
      <c r="BA472" s="48">
        <f t="shared" ca="1" si="342"/>
        <v>3</v>
      </c>
      <c r="BB472" s="48">
        <f t="shared" ca="1" si="342"/>
        <v>3</v>
      </c>
      <c r="BC472" s="48">
        <f t="shared" ca="1" si="342"/>
        <v>3</v>
      </c>
      <c r="BD472" s="48">
        <f t="shared" ref="BD472:BO481" ca="1" si="343">MAX(1,IF(SamplesOrEstimateFlag = "Data", INDEX(Samples,RANDBETWEEN(1, TotalCount), 0), RANDBETWEEN(ThroughputLowEstimate,ThroughputHighEstimate)) / RANDBETWEEN(StorySplitRateLowEstimate,StorySplitRateHighEstimate))</f>
        <v>2</v>
      </c>
      <c r="BE472" s="48">
        <f t="shared" ca="1" si="343"/>
        <v>2</v>
      </c>
      <c r="BF472" s="48">
        <f t="shared" ca="1" si="343"/>
        <v>3</v>
      </c>
      <c r="BG472" s="48">
        <f t="shared" ca="1" si="343"/>
        <v>3</v>
      </c>
      <c r="BH472" s="48">
        <f t="shared" ca="1" si="343"/>
        <v>2</v>
      </c>
      <c r="BI472" s="48">
        <f t="shared" ca="1" si="343"/>
        <v>2</v>
      </c>
      <c r="BJ472" s="48">
        <f t="shared" ca="1" si="343"/>
        <v>3</v>
      </c>
      <c r="BK472" s="48">
        <f t="shared" ca="1" si="343"/>
        <v>2</v>
      </c>
      <c r="BL472" s="48">
        <f t="shared" ca="1" si="343"/>
        <v>2</v>
      </c>
      <c r="BM472" s="48">
        <f t="shared" ca="1" si="343"/>
        <v>2</v>
      </c>
      <c r="BN472" s="48">
        <f t="shared" ca="1" si="343"/>
        <v>2</v>
      </c>
      <c r="BO472" s="48">
        <f t="shared" ca="1" si="343"/>
        <v>3</v>
      </c>
    </row>
    <row r="473" spans="1:67" x14ac:dyDescent="0.25">
      <c r="A473" s="48">
        <v>472</v>
      </c>
      <c r="B473" s="48">
        <f t="shared" ca="1" si="316"/>
        <v>14</v>
      </c>
      <c r="C473" s="48">
        <f ca="1">SUM($P473:S473)</f>
        <v>9</v>
      </c>
      <c r="D473" s="48">
        <f t="shared" ca="1" si="317"/>
        <v>20</v>
      </c>
      <c r="E473" s="48">
        <f t="shared" ca="1" si="318"/>
        <v>30</v>
      </c>
      <c r="F473" s="48">
        <f t="shared" ca="1" si="319"/>
        <v>40</v>
      </c>
      <c r="G473" s="48">
        <f t="shared" ca="1" si="320"/>
        <v>49</v>
      </c>
      <c r="H473" s="48">
        <f t="shared" ca="1" si="321"/>
        <v>59</v>
      </c>
      <c r="I473" s="48">
        <f t="shared" ca="1" si="322"/>
        <v>68</v>
      </c>
      <c r="J473" s="48">
        <f t="shared" ca="1" si="323"/>
        <v>78</v>
      </c>
      <c r="K473" s="48">
        <f t="shared" ca="1" si="324"/>
        <v>87</v>
      </c>
      <c r="L473" s="48">
        <f t="shared" ca="1" si="325"/>
        <v>96</v>
      </c>
      <c r="M473" s="48">
        <f t="shared" ca="1" si="326"/>
        <v>106</v>
      </c>
      <c r="N473" s="48">
        <f t="shared" ca="1" si="327"/>
        <v>115</v>
      </c>
      <c r="O473" s="48">
        <f t="shared" ca="1" si="328"/>
        <v>125</v>
      </c>
      <c r="P473" s="48">
        <f t="shared" ca="1" si="339"/>
        <v>2</v>
      </c>
      <c r="Q473" s="48">
        <f t="shared" ca="1" si="339"/>
        <v>2</v>
      </c>
      <c r="R473" s="48">
        <f t="shared" ca="1" si="339"/>
        <v>2</v>
      </c>
      <c r="S473" s="48">
        <f t="shared" ca="1" si="339"/>
        <v>3</v>
      </c>
      <c r="T473" s="48">
        <f t="shared" ca="1" si="339"/>
        <v>3</v>
      </c>
      <c r="U473" s="48">
        <f t="shared" ca="1" si="339"/>
        <v>2</v>
      </c>
      <c r="V473" s="48">
        <f t="shared" ca="1" si="339"/>
        <v>3</v>
      </c>
      <c r="W473" s="48">
        <f t="shared" ca="1" si="339"/>
        <v>3</v>
      </c>
      <c r="X473" s="48">
        <f t="shared" ca="1" si="339"/>
        <v>2</v>
      </c>
      <c r="Y473" s="48">
        <f t="shared" ca="1" si="339"/>
        <v>3</v>
      </c>
      <c r="Z473" s="48">
        <f t="shared" ca="1" si="340"/>
        <v>2</v>
      </c>
      <c r="AA473" s="48">
        <f t="shared" ca="1" si="340"/>
        <v>3</v>
      </c>
      <c r="AB473" s="48">
        <f t="shared" ca="1" si="340"/>
        <v>2</v>
      </c>
      <c r="AC473" s="48">
        <f t="shared" ca="1" si="340"/>
        <v>3</v>
      </c>
      <c r="AD473" s="48">
        <f t="shared" ca="1" si="340"/>
        <v>2</v>
      </c>
      <c r="AE473" s="48">
        <f t="shared" ca="1" si="340"/>
        <v>3</v>
      </c>
      <c r="AF473" s="48">
        <f t="shared" ca="1" si="340"/>
        <v>2</v>
      </c>
      <c r="AG473" s="48">
        <f t="shared" ca="1" si="340"/>
        <v>3</v>
      </c>
      <c r="AH473" s="48">
        <f t="shared" ca="1" si="340"/>
        <v>2</v>
      </c>
      <c r="AI473" s="48">
        <f t="shared" ca="1" si="340"/>
        <v>2</v>
      </c>
      <c r="AJ473" s="48">
        <f t="shared" ca="1" si="341"/>
        <v>2</v>
      </c>
      <c r="AK473" s="48">
        <f t="shared" ca="1" si="341"/>
        <v>2</v>
      </c>
      <c r="AL473" s="48">
        <f t="shared" ca="1" si="341"/>
        <v>3</v>
      </c>
      <c r="AM473" s="48">
        <f t="shared" ca="1" si="341"/>
        <v>3</v>
      </c>
      <c r="AN473" s="48">
        <f t="shared" ca="1" si="341"/>
        <v>2</v>
      </c>
      <c r="AO473" s="48">
        <f t="shared" ca="1" si="341"/>
        <v>3</v>
      </c>
      <c r="AP473" s="48">
        <f t="shared" ca="1" si="341"/>
        <v>2</v>
      </c>
      <c r="AQ473" s="48">
        <f t="shared" ca="1" si="341"/>
        <v>2</v>
      </c>
      <c r="AR473" s="48">
        <f t="shared" ca="1" si="341"/>
        <v>3</v>
      </c>
      <c r="AS473" s="48">
        <f t="shared" ca="1" si="341"/>
        <v>2</v>
      </c>
      <c r="AT473" s="48">
        <f t="shared" ca="1" si="342"/>
        <v>3</v>
      </c>
      <c r="AU473" s="48">
        <f t="shared" ca="1" si="342"/>
        <v>2</v>
      </c>
      <c r="AV473" s="48">
        <f t="shared" ca="1" si="342"/>
        <v>2</v>
      </c>
      <c r="AW473" s="48">
        <f t="shared" ca="1" si="342"/>
        <v>2</v>
      </c>
      <c r="AX473" s="48">
        <f t="shared" ca="1" si="342"/>
        <v>3</v>
      </c>
      <c r="AY473" s="48">
        <f t="shared" ca="1" si="342"/>
        <v>2</v>
      </c>
      <c r="AZ473" s="48">
        <f t="shared" ca="1" si="342"/>
        <v>2</v>
      </c>
      <c r="BA473" s="48">
        <f t="shared" ca="1" si="342"/>
        <v>2</v>
      </c>
      <c r="BB473" s="48">
        <f t="shared" ca="1" si="342"/>
        <v>3</v>
      </c>
      <c r="BC473" s="48">
        <f t="shared" ca="1" si="342"/>
        <v>2</v>
      </c>
      <c r="BD473" s="48">
        <f t="shared" ca="1" si="343"/>
        <v>2</v>
      </c>
      <c r="BE473" s="48">
        <f t="shared" ca="1" si="343"/>
        <v>3</v>
      </c>
      <c r="BF473" s="48">
        <f t="shared" ca="1" si="343"/>
        <v>2</v>
      </c>
      <c r="BG473" s="48">
        <f t="shared" ca="1" si="343"/>
        <v>3</v>
      </c>
      <c r="BH473" s="48">
        <f t="shared" ca="1" si="343"/>
        <v>3</v>
      </c>
      <c r="BI473" s="48">
        <f t="shared" ca="1" si="343"/>
        <v>2</v>
      </c>
      <c r="BJ473" s="48">
        <f t="shared" ca="1" si="343"/>
        <v>2</v>
      </c>
      <c r="BK473" s="48">
        <f t="shared" ca="1" si="343"/>
        <v>2</v>
      </c>
      <c r="BL473" s="48">
        <f t="shared" ca="1" si="343"/>
        <v>3</v>
      </c>
      <c r="BM473" s="48">
        <f t="shared" ca="1" si="343"/>
        <v>2</v>
      </c>
      <c r="BN473" s="48">
        <f t="shared" ca="1" si="343"/>
        <v>2</v>
      </c>
      <c r="BO473" s="48">
        <f t="shared" ca="1" si="343"/>
        <v>3</v>
      </c>
    </row>
    <row r="474" spans="1:67" x14ac:dyDescent="0.25">
      <c r="A474" s="48">
        <v>473</v>
      </c>
      <c r="B474" s="48">
        <f t="shared" ca="1" si="316"/>
        <v>13</v>
      </c>
      <c r="C474" s="48">
        <f ca="1">SUM($P474:S474)</f>
        <v>9</v>
      </c>
      <c r="D474" s="48">
        <f t="shared" ca="1" si="317"/>
        <v>18</v>
      </c>
      <c r="E474" s="48">
        <f t="shared" ca="1" si="318"/>
        <v>29</v>
      </c>
      <c r="F474" s="48">
        <f t="shared" ca="1" si="319"/>
        <v>38</v>
      </c>
      <c r="G474" s="48">
        <f t="shared" ca="1" si="320"/>
        <v>48</v>
      </c>
      <c r="H474" s="48">
        <f t="shared" ca="1" si="321"/>
        <v>59</v>
      </c>
      <c r="I474" s="48">
        <f t="shared" ca="1" si="322"/>
        <v>68</v>
      </c>
      <c r="J474" s="48">
        <f t="shared" ca="1" si="323"/>
        <v>77</v>
      </c>
      <c r="K474" s="48">
        <f t="shared" ca="1" si="324"/>
        <v>87</v>
      </c>
      <c r="L474" s="48">
        <f t="shared" ca="1" si="325"/>
        <v>97</v>
      </c>
      <c r="M474" s="48">
        <f t="shared" ca="1" si="326"/>
        <v>107</v>
      </c>
      <c r="N474" s="48">
        <f t="shared" ca="1" si="327"/>
        <v>118</v>
      </c>
      <c r="O474" s="48">
        <f t="shared" ca="1" si="328"/>
        <v>129</v>
      </c>
      <c r="P474" s="48">
        <f t="shared" ca="1" si="339"/>
        <v>2</v>
      </c>
      <c r="Q474" s="48">
        <f t="shared" ca="1" si="339"/>
        <v>3</v>
      </c>
      <c r="R474" s="48">
        <f t="shared" ca="1" si="339"/>
        <v>2</v>
      </c>
      <c r="S474" s="48">
        <f t="shared" ca="1" si="339"/>
        <v>2</v>
      </c>
      <c r="T474" s="48">
        <f t="shared" ca="1" si="339"/>
        <v>2</v>
      </c>
      <c r="U474" s="48">
        <f t="shared" ca="1" si="339"/>
        <v>2</v>
      </c>
      <c r="V474" s="48">
        <f t="shared" ca="1" si="339"/>
        <v>3</v>
      </c>
      <c r="W474" s="48">
        <f t="shared" ca="1" si="339"/>
        <v>2</v>
      </c>
      <c r="X474" s="48">
        <f t="shared" ca="1" si="339"/>
        <v>3</v>
      </c>
      <c r="Y474" s="48">
        <f t="shared" ca="1" si="339"/>
        <v>2</v>
      </c>
      <c r="Z474" s="48">
        <f t="shared" ca="1" si="340"/>
        <v>3</v>
      </c>
      <c r="AA474" s="48">
        <f t="shared" ca="1" si="340"/>
        <v>3</v>
      </c>
      <c r="AB474" s="48">
        <f t="shared" ca="1" si="340"/>
        <v>2</v>
      </c>
      <c r="AC474" s="48">
        <f t="shared" ca="1" si="340"/>
        <v>3</v>
      </c>
      <c r="AD474" s="48">
        <f t="shared" ca="1" si="340"/>
        <v>2</v>
      </c>
      <c r="AE474" s="48">
        <f t="shared" ca="1" si="340"/>
        <v>2</v>
      </c>
      <c r="AF474" s="48">
        <f t="shared" ca="1" si="340"/>
        <v>2</v>
      </c>
      <c r="AG474" s="48">
        <f t="shared" ca="1" si="340"/>
        <v>3</v>
      </c>
      <c r="AH474" s="48">
        <f t="shared" ca="1" si="340"/>
        <v>2</v>
      </c>
      <c r="AI474" s="48">
        <f t="shared" ca="1" si="340"/>
        <v>3</v>
      </c>
      <c r="AJ474" s="48">
        <f t="shared" ca="1" si="341"/>
        <v>2</v>
      </c>
      <c r="AK474" s="48">
        <f t="shared" ca="1" si="341"/>
        <v>3</v>
      </c>
      <c r="AL474" s="48">
        <f t="shared" ca="1" si="341"/>
        <v>3</v>
      </c>
      <c r="AM474" s="48">
        <f t="shared" ca="1" si="341"/>
        <v>3</v>
      </c>
      <c r="AN474" s="48">
        <f t="shared" ca="1" si="341"/>
        <v>2</v>
      </c>
      <c r="AO474" s="48">
        <f t="shared" ca="1" si="341"/>
        <v>2</v>
      </c>
      <c r="AP474" s="48">
        <f t="shared" ca="1" si="341"/>
        <v>3</v>
      </c>
      <c r="AQ474" s="48">
        <f t="shared" ca="1" si="341"/>
        <v>2</v>
      </c>
      <c r="AR474" s="48">
        <f t="shared" ca="1" si="341"/>
        <v>3</v>
      </c>
      <c r="AS474" s="48">
        <f t="shared" ca="1" si="341"/>
        <v>2</v>
      </c>
      <c r="AT474" s="48">
        <f t="shared" ca="1" si="342"/>
        <v>2</v>
      </c>
      <c r="AU474" s="48">
        <f t="shared" ca="1" si="342"/>
        <v>2</v>
      </c>
      <c r="AV474" s="48">
        <f t="shared" ca="1" si="342"/>
        <v>3</v>
      </c>
      <c r="AW474" s="48">
        <f t="shared" ca="1" si="342"/>
        <v>2</v>
      </c>
      <c r="AX474" s="48">
        <f t="shared" ca="1" si="342"/>
        <v>3</v>
      </c>
      <c r="AY474" s="48">
        <f t="shared" ca="1" si="342"/>
        <v>2</v>
      </c>
      <c r="AZ474" s="48">
        <f t="shared" ca="1" si="342"/>
        <v>2</v>
      </c>
      <c r="BA474" s="48">
        <f t="shared" ca="1" si="342"/>
        <v>3</v>
      </c>
      <c r="BB474" s="48">
        <f t="shared" ca="1" si="342"/>
        <v>3</v>
      </c>
      <c r="BC474" s="48">
        <f t="shared" ca="1" si="342"/>
        <v>2</v>
      </c>
      <c r="BD474" s="48">
        <f t="shared" ca="1" si="343"/>
        <v>2</v>
      </c>
      <c r="BE474" s="48">
        <f t="shared" ca="1" si="343"/>
        <v>3</v>
      </c>
      <c r="BF474" s="48">
        <f t="shared" ca="1" si="343"/>
        <v>3</v>
      </c>
      <c r="BG474" s="48">
        <f t="shared" ca="1" si="343"/>
        <v>2</v>
      </c>
      <c r="BH474" s="48">
        <f t="shared" ca="1" si="343"/>
        <v>3</v>
      </c>
      <c r="BI474" s="48">
        <f t="shared" ca="1" si="343"/>
        <v>2</v>
      </c>
      <c r="BJ474" s="48">
        <f t="shared" ca="1" si="343"/>
        <v>3</v>
      </c>
      <c r="BK474" s="48">
        <f t="shared" ca="1" si="343"/>
        <v>3</v>
      </c>
      <c r="BL474" s="48">
        <f t="shared" ca="1" si="343"/>
        <v>3</v>
      </c>
      <c r="BM474" s="48">
        <f t="shared" ca="1" si="343"/>
        <v>3</v>
      </c>
      <c r="BN474" s="48">
        <f t="shared" ca="1" si="343"/>
        <v>2</v>
      </c>
      <c r="BO474" s="48">
        <f t="shared" ca="1" si="343"/>
        <v>3</v>
      </c>
    </row>
    <row r="475" spans="1:67" x14ac:dyDescent="0.25">
      <c r="A475" s="48">
        <v>474</v>
      </c>
      <c r="B475" s="48">
        <f t="shared" ca="1" si="316"/>
        <v>13</v>
      </c>
      <c r="C475" s="48">
        <f ca="1">SUM($P475:S475)</f>
        <v>8</v>
      </c>
      <c r="D475" s="48">
        <f t="shared" ca="1" si="317"/>
        <v>18</v>
      </c>
      <c r="E475" s="48">
        <f t="shared" ca="1" si="318"/>
        <v>28</v>
      </c>
      <c r="F475" s="48">
        <f t="shared" ca="1" si="319"/>
        <v>37</v>
      </c>
      <c r="G475" s="48">
        <f t="shared" ca="1" si="320"/>
        <v>49</v>
      </c>
      <c r="H475" s="48">
        <f t="shared" ca="1" si="321"/>
        <v>59</v>
      </c>
      <c r="I475" s="48">
        <f t="shared" ca="1" si="322"/>
        <v>68</v>
      </c>
      <c r="J475" s="48">
        <f t="shared" ca="1" si="323"/>
        <v>79</v>
      </c>
      <c r="K475" s="48">
        <f t="shared" ca="1" si="324"/>
        <v>89</v>
      </c>
      <c r="L475" s="48">
        <f t="shared" ca="1" si="325"/>
        <v>98</v>
      </c>
      <c r="M475" s="48">
        <f t="shared" ca="1" si="326"/>
        <v>108</v>
      </c>
      <c r="N475" s="48">
        <f t="shared" ca="1" si="327"/>
        <v>117</v>
      </c>
      <c r="O475" s="48">
        <f t="shared" ca="1" si="328"/>
        <v>128</v>
      </c>
      <c r="P475" s="48">
        <f t="shared" ca="1" si="339"/>
        <v>2</v>
      </c>
      <c r="Q475" s="48">
        <f t="shared" ca="1" si="339"/>
        <v>2</v>
      </c>
      <c r="R475" s="48">
        <f t="shared" ca="1" si="339"/>
        <v>2</v>
      </c>
      <c r="S475" s="48">
        <f t="shared" ca="1" si="339"/>
        <v>2</v>
      </c>
      <c r="T475" s="48">
        <f t="shared" ca="1" si="339"/>
        <v>3</v>
      </c>
      <c r="U475" s="48">
        <f t="shared" ca="1" si="339"/>
        <v>2</v>
      </c>
      <c r="V475" s="48">
        <f t="shared" ca="1" si="339"/>
        <v>2</v>
      </c>
      <c r="W475" s="48">
        <f t="shared" ca="1" si="339"/>
        <v>3</v>
      </c>
      <c r="X475" s="48">
        <f t="shared" ca="1" si="339"/>
        <v>2</v>
      </c>
      <c r="Y475" s="48">
        <f t="shared" ca="1" si="339"/>
        <v>3</v>
      </c>
      <c r="Z475" s="48">
        <f t="shared" ca="1" si="340"/>
        <v>2</v>
      </c>
      <c r="AA475" s="48">
        <f t="shared" ca="1" si="340"/>
        <v>3</v>
      </c>
      <c r="AB475" s="48">
        <f t="shared" ca="1" si="340"/>
        <v>3</v>
      </c>
      <c r="AC475" s="48">
        <f t="shared" ca="1" si="340"/>
        <v>2</v>
      </c>
      <c r="AD475" s="48">
        <f t="shared" ca="1" si="340"/>
        <v>2</v>
      </c>
      <c r="AE475" s="48">
        <f t="shared" ca="1" si="340"/>
        <v>2</v>
      </c>
      <c r="AF475" s="48">
        <f t="shared" ca="1" si="340"/>
        <v>3</v>
      </c>
      <c r="AG475" s="48">
        <f t="shared" ca="1" si="340"/>
        <v>3</v>
      </c>
      <c r="AH475" s="48">
        <f t="shared" ca="1" si="340"/>
        <v>3</v>
      </c>
      <c r="AI475" s="48">
        <f t="shared" ca="1" si="340"/>
        <v>3</v>
      </c>
      <c r="AJ475" s="48">
        <f t="shared" ca="1" si="341"/>
        <v>2</v>
      </c>
      <c r="AK475" s="48">
        <f t="shared" ca="1" si="341"/>
        <v>2</v>
      </c>
      <c r="AL475" s="48">
        <f t="shared" ca="1" si="341"/>
        <v>3</v>
      </c>
      <c r="AM475" s="48">
        <f t="shared" ca="1" si="341"/>
        <v>3</v>
      </c>
      <c r="AN475" s="48">
        <f t="shared" ca="1" si="341"/>
        <v>2</v>
      </c>
      <c r="AO475" s="48">
        <f t="shared" ca="1" si="341"/>
        <v>2</v>
      </c>
      <c r="AP475" s="48">
        <f t="shared" ca="1" si="341"/>
        <v>3</v>
      </c>
      <c r="AQ475" s="48">
        <f t="shared" ca="1" si="341"/>
        <v>2</v>
      </c>
      <c r="AR475" s="48">
        <f t="shared" ca="1" si="341"/>
        <v>3</v>
      </c>
      <c r="AS475" s="48">
        <f t="shared" ca="1" si="341"/>
        <v>3</v>
      </c>
      <c r="AT475" s="48">
        <f t="shared" ca="1" si="342"/>
        <v>3</v>
      </c>
      <c r="AU475" s="48">
        <f t="shared" ca="1" si="342"/>
        <v>2</v>
      </c>
      <c r="AV475" s="48">
        <f t="shared" ca="1" si="342"/>
        <v>3</v>
      </c>
      <c r="AW475" s="48">
        <f t="shared" ca="1" si="342"/>
        <v>2</v>
      </c>
      <c r="AX475" s="48">
        <f t="shared" ca="1" si="342"/>
        <v>3</v>
      </c>
      <c r="AY475" s="48">
        <f t="shared" ca="1" si="342"/>
        <v>2</v>
      </c>
      <c r="AZ475" s="48">
        <f t="shared" ca="1" si="342"/>
        <v>2</v>
      </c>
      <c r="BA475" s="48">
        <f t="shared" ca="1" si="342"/>
        <v>2</v>
      </c>
      <c r="BB475" s="48">
        <f t="shared" ca="1" si="342"/>
        <v>3</v>
      </c>
      <c r="BC475" s="48">
        <f t="shared" ca="1" si="342"/>
        <v>2</v>
      </c>
      <c r="BD475" s="48">
        <f t="shared" ca="1" si="343"/>
        <v>2</v>
      </c>
      <c r="BE475" s="48">
        <f t="shared" ca="1" si="343"/>
        <v>3</v>
      </c>
      <c r="BF475" s="48">
        <f t="shared" ca="1" si="343"/>
        <v>3</v>
      </c>
      <c r="BG475" s="48">
        <f t="shared" ca="1" si="343"/>
        <v>2</v>
      </c>
      <c r="BH475" s="48">
        <f t="shared" ca="1" si="343"/>
        <v>2</v>
      </c>
      <c r="BI475" s="48">
        <f t="shared" ca="1" si="343"/>
        <v>2</v>
      </c>
      <c r="BJ475" s="48">
        <f t="shared" ca="1" si="343"/>
        <v>2</v>
      </c>
      <c r="BK475" s="48">
        <f t="shared" ca="1" si="343"/>
        <v>3</v>
      </c>
      <c r="BL475" s="48">
        <f t="shared" ca="1" si="343"/>
        <v>3</v>
      </c>
      <c r="BM475" s="48">
        <f t="shared" ca="1" si="343"/>
        <v>2</v>
      </c>
      <c r="BN475" s="48">
        <f t="shared" ca="1" si="343"/>
        <v>3</v>
      </c>
      <c r="BO475" s="48">
        <f t="shared" ca="1" si="343"/>
        <v>3</v>
      </c>
    </row>
    <row r="476" spans="1:67" x14ac:dyDescent="0.25">
      <c r="A476" s="48">
        <v>475</v>
      </c>
      <c r="B476" s="48">
        <f t="shared" ca="1" si="316"/>
        <v>16</v>
      </c>
      <c r="C476" s="48">
        <f ca="1">SUM($P476:S476)</f>
        <v>11</v>
      </c>
      <c r="D476" s="48">
        <f t="shared" ca="1" si="317"/>
        <v>20</v>
      </c>
      <c r="E476" s="48">
        <f t="shared" ca="1" si="318"/>
        <v>30</v>
      </c>
      <c r="F476" s="48">
        <f t="shared" ca="1" si="319"/>
        <v>38</v>
      </c>
      <c r="G476" s="48">
        <f t="shared" ca="1" si="320"/>
        <v>48</v>
      </c>
      <c r="H476" s="48">
        <f t="shared" ca="1" si="321"/>
        <v>56</v>
      </c>
      <c r="I476" s="48">
        <f t="shared" ca="1" si="322"/>
        <v>66</v>
      </c>
      <c r="J476" s="48">
        <f t="shared" ca="1" si="323"/>
        <v>77</v>
      </c>
      <c r="K476" s="48">
        <f t="shared" ca="1" si="324"/>
        <v>89</v>
      </c>
      <c r="L476" s="48">
        <f t="shared" ca="1" si="325"/>
        <v>98</v>
      </c>
      <c r="M476" s="48">
        <f t="shared" ca="1" si="326"/>
        <v>107</v>
      </c>
      <c r="N476" s="48">
        <f t="shared" ca="1" si="327"/>
        <v>117</v>
      </c>
      <c r="O476" s="48">
        <f t="shared" ca="1" si="328"/>
        <v>126</v>
      </c>
      <c r="P476" s="48">
        <f t="shared" ca="1" si="339"/>
        <v>3</v>
      </c>
      <c r="Q476" s="48">
        <f t="shared" ca="1" si="339"/>
        <v>2</v>
      </c>
      <c r="R476" s="48">
        <f t="shared" ca="1" si="339"/>
        <v>3</v>
      </c>
      <c r="S476" s="48">
        <f t="shared" ca="1" si="339"/>
        <v>3</v>
      </c>
      <c r="T476" s="48">
        <f t="shared" ca="1" si="339"/>
        <v>2</v>
      </c>
      <c r="U476" s="48">
        <f t="shared" ca="1" si="339"/>
        <v>3</v>
      </c>
      <c r="V476" s="48">
        <f t="shared" ca="1" si="339"/>
        <v>2</v>
      </c>
      <c r="W476" s="48">
        <f t="shared" ca="1" si="339"/>
        <v>2</v>
      </c>
      <c r="X476" s="48">
        <f t="shared" ca="1" si="339"/>
        <v>3</v>
      </c>
      <c r="Y476" s="48">
        <f t="shared" ca="1" si="339"/>
        <v>3</v>
      </c>
      <c r="Z476" s="48">
        <f t="shared" ca="1" si="340"/>
        <v>2</v>
      </c>
      <c r="AA476" s="48">
        <f t="shared" ca="1" si="340"/>
        <v>2</v>
      </c>
      <c r="AB476" s="48">
        <f t="shared" ca="1" si="340"/>
        <v>2</v>
      </c>
      <c r="AC476" s="48">
        <f t="shared" ca="1" si="340"/>
        <v>2</v>
      </c>
      <c r="AD476" s="48">
        <f t="shared" ca="1" si="340"/>
        <v>2</v>
      </c>
      <c r="AE476" s="48">
        <f t="shared" ca="1" si="340"/>
        <v>2</v>
      </c>
      <c r="AF476" s="48">
        <f t="shared" ca="1" si="340"/>
        <v>3</v>
      </c>
      <c r="AG476" s="48">
        <f t="shared" ca="1" si="340"/>
        <v>2</v>
      </c>
      <c r="AH476" s="48">
        <f t="shared" ca="1" si="340"/>
        <v>2</v>
      </c>
      <c r="AI476" s="48">
        <f t="shared" ca="1" si="340"/>
        <v>3</v>
      </c>
      <c r="AJ476" s="48">
        <f t="shared" ca="1" si="341"/>
        <v>2</v>
      </c>
      <c r="AK476" s="48">
        <f t="shared" ca="1" si="341"/>
        <v>2</v>
      </c>
      <c r="AL476" s="48">
        <f t="shared" ca="1" si="341"/>
        <v>2</v>
      </c>
      <c r="AM476" s="48">
        <f t="shared" ca="1" si="341"/>
        <v>2</v>
      </c>
      <c r="AN476" s="48">
        <f t="shared" ca="1" si="341"/>
        <v>2</v>
      </c>
      <c r="AO476" s="48">
        <f t="shared" ca="1" si="341"/>
        <v>2</v>
      </c>
      <c r="AP476" s="48">
        <f t="shared" ca="1" si="341"/>
        <v>3</v>
      </c>
      <c r="AQ476" s="48">
        <f t="shared" ca="1" si="341"/>
        <v>3</v>
      </c>
      <c r="AR476" s="48">
        <f t="shared" ca="1" si="341"/>
        <v>2</v>
      </c>
      <c r="AS476" s="48">
        <f t="shared" ca="1" si="341"/>
        <v>3</v>
      </c>
      <c r="AT476" s="48">
        <f t="shared" ca="1" si="342"/>
        <v>3</v>
      </c>
      <c r="AU476" s="48">
        <f t="shared" ca="1" si="342"/>
        <v>3</v>
      </c>
      <c r="AV476" s="48">
        <f t="shared" ca="1" si="342"/>
        <v>3</v>
      </c>
      <c r="AW476" s="48">
        <f t="shared" ca="1" si="342"/>
        <v>3</v>
      </c>
      <c r="AX476" s="48">
        <f t="shared" ca="1" si="342"/>
        <v>3</v>
      </c>
      <c r="AY476" s="48">
        <f t="shared" ca="1" si="342"/>
        <v>3</v>
      </c>
      <c r="AZ476" s="48">
        <f t="shared" ca="1" si="342"/>
        <v>2</v>
      </c>
      <c r="BA476" s="48">
        <f t="shared" ca="1" si="342"/>
        <v>2</v>
      </c>
      <c r="BB476" s="48">
        <f t="shared" ca="1" si="342"/>
        <v>3</v>
      </c>
      <c r="BC476" s="48">
        <f t="shared" ca="1" si="342"/>
        <v>2</v>
      </c>
      <c r="BD476" s="48">
        <f t="shared" ca="1" si="343"/>
        <v>2</v>
      </c>
      <c r="BE476" s="48">
        <f t="shared" ca="1" si="343"/>
        <v>3</v>
      </c>
      <c r="BF476" s="48">
        <f t="shared" ca="1" si="343"/>
        <v>2</v>
      </c>
      <c r="BG476" s="48">
        <f t="shared" ca="1" si="343"/>
        <v>2</v>
      </c>
      <c r="BH476" s="48">
        <f t="shared" ca="1" si="343"/>
        <v>3</v>
      </c>
      <c r="BI476" s="48">
        <f t="shared" ca="1" si="343"/>
        <v>2</v>
      </c>
      <c r="BJ476" s="48">
        <f t="shared" ca="1" si="343"/>
        <v>2</v>
      </c>
      <c r="BK476" s="48">
        <f t="shared" ca="1" si="343"/>
        <v>3</v>
      </c>
      <c r="BL476" s="48">
        <f t="shared" ca="1" si="343"/>
        <v>2</v>
      </c>
      <c r="BM476" s="48">
        <f t="shared" ca="1" si="343"/>
        <v>3</v>
      </c>
      <c r="BN476" s="48">
        <f t="shared" ca="1" si="343"/>
        <v>2</v>
      </c>
      <c r="BO476" s="48">
        <f t="shared" ca="1" si="343"/>
        <v>2</v>
      </c>
    </row>
    <row r="477" spans="1:67" x14ac:dyDescent="0.25">
      <c r="A477" s="48">
        <v>476</v>
      </c>
      <c r="B477" s="48">
        <f t="shared" ca="1" si="316"/>
        <v>16</v>
      </c>
      <c r="C477" s="48">
        <f ca="1">SUM($P477:S477)</f>
        <v>10</v>
      </c>
      <c r="D477" s="48">
        <f t="shared" ca="1" si="317"/>
        <v>22</v>
      </c>
      <c r="E477" s="48">
        <f t="shared" ca="1" si="318"/>
        <v>33</v>
      </c>
      <c r="F477" s="48">
        <f t="shared" ca="1" si="319"/>
        <v>44</v>
      </c>
      <c r="G477" s="48">
        <f t="shared" ca="1" si="320"/>
        <v>55</v>
      </c>
      <c r="H477" s="48">
        <f t="shared" ca="1" si="321"/>
        <v>64</v>
      </c>
      <c r="I477" s="48">
        <f t="shared" ca="1" si="322"/>
        <v>74</v>
      </c>
      <c r="J477" s="48">
        <f t="shared" ca="1" si="323"/>
        <v>84</v>
      </c>
      <c r="K477" s="48">
        <f t="shared" ca="1" si="324"/>
        <v>94</v>
      </c>
      <c r="L477" s="48">
        <f t="shared" ca="1" si="325"/>
        <v>102</v>
      </c>
      <c r="M477" s="48">
        <f t="shared" ca="1" si="326"/>
        <v>113</v>
      </c>
      <c r="N477" s="48">
        <f t="shared" ca="1" si="327"/>
        <v>124</v>
      </c>
      <c r="O477" s="48">
        <f t="shared" ca="1" si="328"/>
        <v>134</v>
      </c>
      <c r="P477" s="48">
        <f t="shared" ca="1" si="339"/>
        <v>3</v>
      </c>
      <c r="Q477" s="48">
        <f t="shared" ca="1" si="339"/>
        <v>2</v>
      </c>
      <c r="R477" s="48">
        <f t="shared" ca="1" si="339"/>
        <v>2</v>
      </c>
      <c r="S477" s="48">
        <f t="shared" ca="1" si="339"/>
        <v>3</v>
      </c>
      <c r="T477" s="48">
        <f t="shared" ca="1" si="339"/>
        <v>3</v>
      </c>
      <c r="U477" s="48">
        <f t="shared" ca="1" si="339"/>
        <v>3</v>
      </c>
      <c r="V477" s="48">
        <f t="shared" ca="1" si="339"/>
        <v>3</v>
      </c>
      <c r="W477" s="48">
        <f t="shared" ca="1" si="339"/>
        <v>3</v>
      </c>
      <c r="X477" s="48">
        <f t="shared" ca="1" si="339"/>
        <v>3</v>
      </c>
      <c r="Y477" s="48">
        <f t="shared" ca="1" si="339"/>
        <v>2</v>
      </c>
      <c r="Z477" s="48">
        <f t="shared" ca="1" si="340"/>
        <v>3</v>
      </c>
      <c r="AA477" s="48">
        <f t="shared" ca="1" si="340"/>
        <v>3</v>
      </c>
      <c r="AB477" s="48">
        <f t="shared" ca="1" si="340"/>
        <v>2</v>
      </c>
      <c r="AC477" s="48">
        <f t="shared" ca="1" si="340"/>
        <v>3</v>
      </c>
      <c r="AD477" s="48">
        <f t="shared" ca="1" si="340"/>
        <v>3</v>
      </c>
      <c r="AE477" s="48">
        <f t="shared" ca="1" si="340"/>
        <v>3</v>
      </c>
      <c r="AF477" s="48">
        <f t="shared" ca="1" si="340"/>
        <v>3</v>
      </c>
      <c r="AG477" s="48">
        <f t="shared" ca="1" si="340"/>
        <v>3</v>
      </c>
      <c r="AH477" s="48">
        <f t="shared" ca="1" si="340"/>
        <v>3</v>
      </c>
      <c r="AI477" s="48">
        <f t="shared" ca="1" si="340"/>
        <v>2</v>
      </c>
      <c r="AJ477" s="48">
        <f t="shared" ca="1" si="341"/>
        <v>2</v>
      </c>
      <c r="AK477" s="48">
        <f t="shared" ca="1" si="341"/>
        <v>2</v>
      </c>
      <c r="AL477" s="48">
        <f t="shared" ca="1" si="341"/>
        <v>2</v>
      </c>
      <c r="AM477" s="48">
        <f t="shared" ca="1" si="341"/>
        <v>3</v>
      </c>
      <c r="AN477" s="48">
        <f t="shared" ca="1" si="341"/>
        <v>2</v>
      </c>
      <c r="AO477" s="48">
        <f t="shared" ca="1" si="341"/>
        <v>3</v>
      </c>
      <c r="AP477" s="48">
        <f t="shared" ca="1" si="341"/>
        <v>2</v>
      </c>
      <c r="AQ477" s="48">
        <f t="shared" ca="1" si="341"/>
        <v>3</v>
      </c>
      <c r="AR477" s="48">
        <f t="shared" ca="1" si="341"/>
        <v>3</v>
      </c>
      <c r="AS477" s="48">
        <f t="shared" ca="1" si="341"/>
        <v>2</v>
      </c>
      <c r="AT477" s="48">
        <f t="shared" ca="1" si="342"/>
        <v>2</v>
      </c>
      <c r="AU477" s="48">
        <f t="shared" ca="1" si="342"/>
        <v>3</v>
      </c>
      <c r="AV477" s="48">
        <f t="shared" ca="1" si="342"/>
        <v>3</v>
      </c>
      <c r="AW477" s="48">
        <f t="shared" ca="1" si="342"/>
        <v>2</v>
      </c>
      <c r="AX477" s="48">
        <f t="shared" ca="1" si="342"/>
        <v>2</v>
      </c>
      <c r="AY477" s="48">
        <f t="shared" ca="1" si="342"/>
        <v>3</v>
      </c>
      <c r="AZ477" s="48">
        <f t="shared" ca="1" si="342"/>
        <v>2</v>
      </c>
      <c r="BA477" s="48">
        <f t="shared" ca="1" si="342"/>
        <v>2</v>
      </c>
      <c r="BB477" s="48">
        <f t="shared" ca="1" si="342"/>
        <v>2</v>
      </c>
      <c r="BC477" s="48">
        <f t="shared" ca="1" si="342"/>
        <v>2</v>
      </c>
      <c r="BD477" s="48">
        <f t="shared" ca="1" si="343"/>
        <v>3</v>
      </c>
      <c r="BE477" s="48">
        <f t="shared" ca="1" si="343"/>
        <v>2</v>
      </c>
      <c r="BF477" s="48">
        <f t="shared" ca="1" si="343"/>
        <v>3</v>
      </c>
      <c r="BG477" s="48">
        <f t="shared" ca="1" si="343"/>
        <v>3</v>
      </c>
      <c r="BH477" s="48">
        <f t="shared" ca="1" si="343"/>
        <v>3</v>
      </c>
      <c r="BI477" s="48">
        <f t="shared" ca="1" si="343"/>
        <v>3</v>
      </c>
      <c r="BJ477" s="48">
        <f t="shared" ca="1" si="343"/>
        <v>3</v>
      </c>
      <c r="BK477" s="48">
        <f t="shared" ca="1" si="343"/>
        <v>2</v>
      </c>
      <c r="BL477" s="48">
        <f t="shared" ca="1" si="343"/>
        <v>2</v>
      </c>
      <c r="BM477" s="48">
        <f t="shared" ca="1" si="343"/>
        <v>2</v>
      </c>
      <c r="BN477" s="48">
        <f t="shared" ca="1" si="343"/>
        <v>3</v>
      </c>
      <c r="BO477" s="48">
        <f t="shared" ca="1" si="343"/>
        <v>3</v>
      </c>
    </row>
    <row r="478" spans="1:67" x14ac:dyDescent="0.25">
      <c r="A478" s="48">
        <v>477</v>
      </c>
      <c r="B478" s="48">
        <f t="shared" ca="1" si="316"/>
        <v>15</v>
      </c>
      <c r="C478" s="48">
        <f ca="1">SUM($P478:S478)</f>
        <v>10</v>
      </c>
      <c r="D478" s="48">
        <f t="shared" ca="1" si="317"/>
        <v>19</v>
      </c>
      <c r="E478" s="48">
        <f t="shared" ca="1" si="318"/>
        <v>30</v>
      </c>
      <c r="F478" s="48">
        <f t="shared" ca="1" si="319"/>
        <v>38</v>
      </c>
      <c r="G478" s="48">
        <f t="shared" ca="1" si="320"/>
        <v>49</v>
      </c>
      <c r="H478" s="48">
        <f t="shared" ca="1" si="321"/>
        <v>60</v>
      </c>
      <c r="I478" s="48">
        <f t="shared" ca="1" si="322"/>
        <v>70</v>
      </c>
      <c r="J478" s="48">
        <f t="shared" ca="1" si="323"/>
        <v>79</v>
      </c>
      <c r="K478" s="48">
        <f t="shared" ca="1" si="324"/>
        <v>89</v>
      </c>
      <c r="L478" s="48">
        <f t="shared" ca="1" si="325"/>
        <v>100</v>
      </c>
      <c r="M478" s="48">
        <f t="shared" ca="1" si="326"/>
        <v>111</v>
      </c>
      <c r="N478" s="48">
        <f t="shared" ca="1" si="327"/>
        <v>122</v>
      </c>
      <c r="O478" s="48">
        <f t="shared" ca="1" si="328"/>
        <v>131</v>
      </c>
      <c r="P478" s="48">
        <f t="shared" ca="1" si="339"/>
        <v>3</v>
      </c>
      <c r="Q478" s="48">
        <f t="shared" ca="1" si="339"/>
        <v>2</v>
      </c>
      <c r="R478" s="48">
        <f t="shared" ca="1" si="339"/>
        <v>2</v>
      </c>
      <c r="S478" s="48">
        <f t="shared" ca="1" si="339"/>
        <v>3</v>
      </c>
      <c r="T478" s="48">
        <f t="shared" ca="1" si="339"/>
        <v>2</v>
      </c>
      <c r="U478" s="48">
        <f t="shared" ca="1" si="339"/>
        <v>3</v>
      </c>
      <c r="V478" s="48">
        <f t="shared" ca="1" si="339"/>
        <v>2</v>
      </c>
      <c r="W478" s="48">
        <f t="shared" ca="1" si="339"/>
        <v>2</v>
      </c>
      <c r="X478" s="48">
        <f t="shared" ca="1" si="339"/>
        <v>3</v>
      </c>
      <c r="Y478" s="48">
        <f t="shared" ca="1" si="339"/>
        <v>3</v>
      </c>
      <c r="Z478" s="48">
        <f t="shared" ca="1" si="340"/>
        <v>2</v>
      </c>
      <c r="AA478" s="48">
        <f t="shared" ca="1" si="340"/>
        <v>3</v>
      </c>
      <c r="AB478" s="48">
        <f t="shared" ca="1" si="340"/>
        <v>2</v>
      </c>
      <c r="AC478" s="48">
        <f t="shared" ca="1" si="340"/>
        <v>2</v>
      </c>
      <c r="AD478" s="48">
        <f t="shared" ca="1" si="340"/>
        <v>2</v>
      </c>
      <c r="AE478" s="48">
        <f t="shared" ca="1" si="340"/>
        <v>2</v>
      </c>
      <c r="AF478" s="48">
        <f t="shared" ca="1" si="340"/>
        <v>2</v>
      </c>
      <c r="AG478" s="48">
        <f t="shared" ca="1" si="340"/>
        <v>3</v>
      </c>
      <c r="AH478" s="48">
        <f t="shared" ca="1" si="340"/>
        <v>3</v>
      </c>
      <c r="AI478" s="48">
        <f t="shared" ca="1" si="340"/>
        <v>3</v>
      </c>
      <c r="AJ478" s="48">
        <f t="shared" ca="1" si="341"/>
        <v>3</v>
      </c>
      <c r="AK478" s="48">
        <f t="shared" ca="1" si="341"/>
        <v>3</v>
      </c>
      <c r="AL478" s="48">
        <f t="shared" ca="1" si="341"/>
        <v>3</v>
      </c>
      <c r="AM478" s="48">
        <f t="shared" ca="1" si="341"/>
        <v>2</v>
      </c>
      <c r="AN478" s="48">
        <f t="shared" ca="1" si="341"/>
        <v>2</v>
      </c>
      <c r="AO478" s="48">
        <f t="shared" ca="1" si="341"/>
        <v>3</v>
      </c>
      <c r="AP478" s="48">
        <f t="shared" ca="1" si="341"/>
        <v>2</v>
      </c>
      <c r="AQ478" s="48">
        <f t="shared" ca="1" si="341"/>
        <v>3</v>
      </c>
      <c r="AR478" s="48">
        <f t="shared" ca="1" si="341"/>
        <v>2</v>
      </c>
      <c r="AS478" s="48">
        <f t="shared" ca="1" si="341"/>
        <v>3</v>
      </c>
      <c r="AT478" s="48">
        <f t="shared" ca="1" si="342"/>
        <v>2</v>
      </c>
      <c r="AU478" s="48">
        <f t="shared" ca="1" si="342"/>
        <v>2</v>
      </c>
      <c r="AV478" s="48">
        <f t="shared" ca="1" si="342"/>
        <v>2</v>
      </c>
      <c r="AW478" s="48">
        <f t="shared" ca="1" si="342"/>
        <v>3</v>
      </c>
      <c r="AX478" s="48">
        <f t="shared" ca="1" si="342"/>
        <v>2</v>
      </c>
      <c r="AY478" s="48">
        <f t="shared" ca="1" si="342"/>
        <v>3</v>
      </c>
      <c r="AZ478" s="48">
        <f t="shared" ca="1" si="342"/>
        <v>3</v>
      </c>
      <c r="BA478" s="48">
        <f t="shared" ca="1" si="342"/>
        <v>2</v>
      </c>
      <c r="BB478" s="48">
        <f t="shared" ca="1" si="342"/>
        <v>3</v>
      </c>
      <c r="BC478" s="48">
        <f t="shared" ca="1" si="342"/>
        <v>3</v>
      </c>
      <c r="BD478" s="48">
        <f t="shared" ca="1" si="343"/>
        <v>3</v>
      </c>
      <c r="BE478" s="48">
        <f t="shared" ca="1" si="343"/>
        <v>3</v>
      </c>
      <c r="BF478" s="48">
        <f t="shared" ca="1" si="343"/>
        <v>2</v>
      </c>
      <c r="BG478" s="48">
        <f t="shared" ca="1" si="343"/>
        <v>3</v>
      </c>
      <c r="BH478" s="48">
        <f t="shared" ca="1" si="343"/>
        <v>3</v>
      </c>
      <c r="BI478" s="48">
        <f t="shared" ca="1" si="343"/>
        <v>2</v>
      </c>
      <c r="BJ478" s="48">
        <f t="shared" ca="1" si="343"/>
        <v>3</v>
      </c>
      <c r="BK478" s="48">
        <f t="shared" ca="1" si="343"/>
        <v>3</v>
      </c>
      <c r="BL478" s="48">
        <f t="shared" ca="1" si="343"/>
        <v>3</v>
      </c>
      <c r="BM478" s="48">
        <f t="shared" ca="1" si="343"/>
        <v>2</v>
      </c>
      <c r="BN478" s="48">
        <f t="shared" ca="1" si="343"/>
        <v>2</v>
      </c>
      <c r="BO478" s="48">
        <f t="shared" ca="1" si="343"/>
        <v>2</v>
      </c>
    </row>
    <row r="479" spans="1:67" x14ac:dyDescent="0.25">
      <c r="A479" s="48">
        <v>478</v>
      </c>
      <c r="B479" s="48">
        <f t="shared" ca="1" si="316"/>
        <v>14</v>
      </c>
      <c r="C479" s="48">
        <f ca="1">SUM($P479:S479)</f>
        <v>9</v>
      </c>
      <c r="D479" s="48">
        <f t="shared" ca="1" si="317"/>
        <v>19</v>
      </c>
      <c r="E479" s="48">
        <f t="shared" ca="1" si="318"/>
        <v>30</v>
      </c>
      <c r="F479" s="48">
        <f t="shared" ca="1" si="319"/>
        <v>42</v>
      </c>
      <c r="G479" s="48">
        <f t="shared" ca="1" si="320"/>
        <v>51</v>
      </c>
      <c r="H479" s="48">
        <f t="shared" ca="1" si="321"/>
        <v>59</v>
      </c>
      <c r="I479" s="48">
        <f t="shared" ca="1" si="322"/>
        <v>69</v>
      </c>
      <c r="J479" s="48">
        <f t="shared" ca="1" si="323"/>
        <v>80</v>
      </c>
      <c r="K479" s="48">
        <f t="shared" ca="1" si="324"/>
        <v>91</v>
      </c>
      <c r="L479" s="48">
        <f t="shared" ca="1" si="325"/>
        <v>101</v>
      </c>
      <c r="M479" s="48">
        <f t="shared" ca="1" si="326"/>
        <v>111</v>
      </c>
      <c r="N479" s="48">
        <f t="shared" ca="1" si="327"/>
        <v>120</v>
      </c>
      <c r="O479" s="48">
        <f t="shared" ca="1" si="328"/>
        <v>131</v>
      </c>
      <c r="P479" s="48">
        <f t="shared" ca="1" si="339"/>
        <v>3</v>
      </c>
      <c r="Q479" s="48">
        <f t="shared" ca="1" si="339"/>
        <v>2</v>
      </c>
      <c r="R479" s="48">
        <f t="shared" ca="1" si="339"/>
        <v>2</v>
      </c>
      <c r="S479" s="48">
        <f t="shared" ca="1" si="339"/>
        <v>2</v>
      </c>
      <c r="T479" s="48">
        <f t="shared" ca="1" si="339"/>
        <v>2</v>
      </c>
      <c r="U479" s="48">
        <f t="shared" ca="1" si="339"/>
        <v>3</v>
      </c>
      <c r="V479" s="48">
        <f t="shared" ca="1" si="339"/>
        <v>2</v>
      </c>
      <c r="W479" s="48">
        <f t="shared" ca="1" si="339"/>
        <v>3</v>
      </c>
      <c r="X479" s="48">
        <f t="shared" ca="1" si="339"/>
        <v>3</v>
      </c>
      <c r="Y479" s="48">
        <f t="shared" ca="1" si="339"/>
        <v>3</v>
      </c>
      <c r="Z479" s="48">
        <f t="shared" ca="1" si="340"/>
        <v>2</v>
      </c>
      <c r="AA479" s="48">
        <f t="shared" ca="1" si="340"/>
        <v>3</v>
      </c>
      <c r="AB479" s="48">
        <f t="shared" ca="1" si="340"/>
        <v>3</v>
      </c>
      <c r="AC479" s="48">
        <f t="shared" ca="1" si="340"/>
        <v>3</v>
      </c>
      <c r="AD479" s="48">
        <f t="shared" ca="1" si="340"/>
        <v>3</v>
      </c>
      <c r="AE479" s="48">
        <f t="shared" ca="1" si="340"/>
        <v>3</v>
      </c>
      <c r="AF479" s="48">
        <f t="shared" ca="1" si="340"/>
        <v>2</v>
      </c>
      <c r="AG479" s="48">
        <f t="shared" ca="1" si="340"/>
        <v>3</v>
      </c>
      <c r="AH479" s="48">
        <f t="shared" ca="1" si="340"/>
        <v>2</v>
      </c>
      <c r="AI479" s="48">
        <f t="shared" ca="1" si="340"/>
        <v>2</v>
      </c>
      <c r="AJ479" s="48">
        <f t="shared" ca="1" si="341"/>
        <v>2</v>
      </c>
      <c r="AK479" s="48">
        <f t="shared" ca="1" si="341"/>
        <v>2</v>
      </c>
      <c r="AL479" s="48">
        <f t="shared" ca="1" si="341"/>
        <v>2</v>
      </c>
      <c r="AM479" s="48">
        <f t="shared" ca="1" si="341"/>
        <v>2</v>
      </c>
      <c r="AN479" s="48">
        <f t="shared" ca="1" si="341"/>
        <v>3</v>
      </c>
      <c r="AO479" s="48">
        <f t="shared" ca="1" si="341"/>
        <v>2</v>
      </c>
      <c r="AP479" s="48">
        <f t="shared" ca="1" si="341"/>
        <v>2</v>
      </c>
      <c r="AQ479" s="48">
        <f t="shared" ca="1" si="341"/>
        <v>3</v>
      </c>
      <c r="AR479" s="48">
        <f t="shared" ca="1" si="341"/>
        <v>2</v>
      </c>
      <c r="AS479" s="48">
        <f t="shared" ca="1" si="341"/>
        <v>3</v>
      </c>
      <c r="AT479" s="48">
        <f t="shared" ca="1" si="342"/>
        <v>3</v>
      </c>
      <c r="AU479" s="48">
        <f t="shared" ca="1" si="342"/>
        <v>3</v>
      </c>
      <c r="AV479" s="48">
        <f t="shared" ca="1" si="342"/>
        <v>3</v>
      </c>
      <c r="AW479" s="48">
        <f t="shared" ca="1" si="342"/>
        <v>3</v>
      </c>
      <c r="AX479" s="48">
        <f t="shared" ca="1" si="342"/>
        <v>3</v>
      </c>
      <c r="AY479" s="48">
        <f t="shared" ca="1" si="342"/>
        <v>2</v>
      </c>
      <c r="AZ479" s="48">
        <f t="shared" ca="1" si="342"/>
        <v>2</v>
      </c>
      <c r="BA479" s="48">
        <f t="shared" ca="1" si="342"/>
        <v>3</v>
      </c>
      <c r="BB479" s="48">
        <f t="shared" ca="1" si="342"/>
        <v>3</v>
      </c>
      <c r="BC479" s="48">
        <f t="shared" ca="1" si="342"/>
        <v>2</v>
      </c>
      <c r="BD479" s="48">
        <f t="shared" ca="1" si="343"/>
        <v>3</v>
      </c>
      <c r="BE479" s="48">
        <f t="shared" ca="1" si="343"/>
        <v>2</v>
      </c>
      <c r="BF479" s="48">
        <f t="shared" ca="1" si="343"/>
        <v>2</v>
      </c>
      <c r="BG479" s="48">
        <f t="shared" ca="1" si="343"/>
        <v>3</v>
      </c>
      <c r="BH479" s="48">
        <f t="shared" ca="1" si="343"/>
        <v>2</v>
      </c>
      <c r="BI479" s="48">
        <f t="shared" ca="1" si="343"/>
        <v>3</v>
      </c>
      <c r="BJ479" s="48">
        <f t="shared" ca="1" si="343"/>
        <v>2</v>
      </c>
      <c r="BK479" s="48">
        <f t="shared" ca="1" si="343"/>
        <v>2</v>
      </c>
      <c r="BL479" s="48">
        <f t="shared" ca="1" si="343"/>
        <v>3</v>
      </c>
      <c r="BM479" s="48">
        <f t="shared" ca="1" si="343"/>
        <v>3</v>
      </c>
      <c r="BN479" s="48">
        <f t="shared" ca="1" si="343"/>
        <v>3</v>
      </c>
      <c r="BO479" s="48">
        <f t="shared" ca="1" si="343"/>
        <v>2</v>
      </c>
    </row>
    <row r="480" spans="1:67" x14ac:dyDescent="0.25">
      <c r="A480" s="48">
        <v>479</v>
      </c>
      <c r="B480" s="48">
        <f t="shared" ca="1" si="316"/>
        <v>12</v>
      </c>
      <c r="C480" s="48">
        <f ca="1">SUM($P480:S480)</f>
        <v>8</v>
      </c>
      <c r="D480" s="48">
        <f t="shared" ca="1" si="317"/>
        <v>17</v>
      </c>
      <c r="E480" s="48">
        <f t="shared" ca="1" si="318"/>
        <v>28</v>
      </c>
      <c r="F480" s="48">
        <f t="shared" ca="1" si="319"/>
        <v>38</v>
      </c>
      <c r="G480" s="48">
        <f t="shared" ca="1" si="320"/>
        <v>49</v>
      </c>
      <c r="H480" s="48">
        <f t="shared" ca="1" si="321"/>
        <v>58</v>
      </c>
      <c r="I480" s="48">
        <f t="shared" ca="1" si="322"/>
        <v>67</v>
      </c>
      <c r="J480" s="48">
        <f t="shared" ca="1" si="323"/>
        <v>78</v>
      </c>
      <c r="K480" s="48">
        <f t="shared" ca="1" si="324"/>
        <v>89</v>
      </c>
      <c r="L480" s="48">
        <f t="shared" ca="1" si="325"/>
        <v>99</v>
      </c>
      <c r="M480" s="48">
        <f t="shared" ca="1" si="326"/>
        <v>109</v>
      </c>
      <c r="N480" s="48">
        <f t="shared" ca="1" si="327"/>
        <v>119</v>
      </c>
      <c r="O480" s="48">
        <f t="shared" ca="1" si="328"/>
        <v>129</v>
      </c>
      <c r="P480" s="48">
        <f t="shared" ca="1" si="339"/>
        <v>2</v>
      </c>
      <c r="Q480" s="48">
        <f t="shared" ca="1" si="339"/>
        <v>2</v>
      </c>
      <c r="R480" s="48">
        <f t="shared" ca="1" si="339"/>
        <v>2</v>
      </c>
      <c r="S480" s="48">
        <f t="shared" ca="1" si="339"/>
        <v>2</v>
      </c>
      <c r="T480" s="48">
        <f t="shared" ca="1" si="339"/>
        <v>2</v>
      </c>
      <c r="U480" s="48">
        <f t="shared" ca="1" si="339"/>
        <v>2</v>
      </c>
      <c r="V480" s="48">
        <f t="shared" ca="1" si="339"/>
        <v>2</v>
      </c>
      <c r="W480" s="48">
        <f t="shared" ca="1" si="339"/>
        <v>3</v>
      </c>
      <c r="X480" s="48">
        <f t="shared" ca="1" si="339"/>
        <v>2</v>
      </c>
      <c r="Y480" s="48">
        <f t="shared" ca="1" si="339"/>
        <v>3</v>
      </c>
      <c r="Z480" s="48">
        <f t="shared" ca="1" si="340"/>
        <v>3</v>
      </c>
      <c r="AA480" s="48">
        <f t="shared" ca="1" si="340"/>
        <v>3</v>
      </c>
      <c r="AB480" s="48">
        <f t="shared" ca="1" si="340"/>
        <v>3</v>
      </c>
      <c r="AC480" s="48">
        <f t="shared" ca="1" si="340"/>
        <v>2</v>
      </c>
      <c r="AD480" s="48">
        <f t="shared" ca="1" si="340"/>
        <v>2</v>
      </c>
      <c r="AE480" s="48">
        <f t="shared" ca="1" si="340"/>
        <v>3</v>
      </c>
      <c r="AF480" s="48">
        <f t="shared" ca="1" si="340"/>
        <v>3</v>
      </c>
      <c r="AG480" s="48">
        <f t="shared" ca="1" si="340"/>
        <v>3</v>
      </c>
      <c r="AH480" s="48">
        <f t="shared" ca="1" si="340"/>
        <v>2</v>
      </c>
      <c r="AI480" s="48">
        <f t="shared" ca="1" si="340"/>
        <v>3</v>
      </c>
      <c r="AJ480" s="48">
        <f t="shared" ca="1" si="341"/>
        <v>2</v>
      </c>
      <c r="AK480" s="48">
        <f t="shared" ca="1" si="341"/>
        <v>2</v>
      </c>
      <c r="AL480" s="48">
        <f t="shared" ca="1" si="341"/>
        <v>3</v>
      </c>
      <c r="AM480" s="48">
        <f t="shared" ca="1" si="341"/>
        <v>2</v>
      </c>
      <c r="AN480" s="48">
        <f t="shared" ca="1" si="341"/>
        <v>3</v>
      </c>
      <c r="AO480" s="48">
        <f t="shared" ca="1" si="341"/>
        <v>2</v>
      </c>
      <c r="AP480" s="48">
        <f t="shared" ca="1" si="341"/>
        <v>2</v>
      </c>
      <c r="AQ480" s="48">
        <f t="shared" ca="1" si="341"/>
        <v>2</v>
      </c>
      <c r="AR480" s="48">
        <f t="shared" ca="1" si="341"/>
        <v>2</v>
      </c>
      <c r="AS480" s="48">
        <f t="shared" ca="1" si="341"/>
        <v>3</v>
      </c>
      <c r="AT480" s="48">
        <f t="shared" ca="1" si="342"/>
        <v>3</v>
      </c>
      <c r="AU480" s="48">
        <f t="shared" ca="1" si="342"/>
        <v>3</v>
      </c>
      <c r="AV480" s="48">
        <f t="shared" ca="1" si="342"/>
        <v>2</v>
      </c>
      <c r="AW480" s="48">
        <f t="shared" ca="1" si="342"/>
        <v>3</v>
      </c>
      <c r="AX480" s="48">
        <f t="shared" ca="1" si="342"/>
        <v>3</v>
      </c>
      <c r="AY480" s="48">
        <f t="shared" ca="1" si="342"/>
        <v>3</v>
      </c>
      <c r="AZ480" s="48">
        <f t="shared" ca="1" si="342"/>
        <v>3</v>
      </c>
      <c r="BA480" s="48">
        <f t="shared" ca="1" si="342"/>
        <v>3</v>
      </c>
      <c r="BB480" s="48">
        <f t="shared" ca="1" si="342"/>
        <v>2</v>
      </c>
      <c r="BC480" s="48">
        <f t="shared" ca="1" si="342"/>
        <v>2</v>
      </c>
      <c r="BD480" s="48">
        <f t="shared" ca="1" si="343"/>
        <v>3</v>
      </c>
      <c r="BE480" s="48">
        <f t="shared" ca="1" si="343"/>
        <v>2</v>
      </c>
      <c r="BF480" s="48">
        <f t="shared" ca="1" si="343"/>
        <v>3</v>
      </c>
      <c r="BG480" s="48">
        <f t="shared" ca="1" si="343"/>
        <v>2</v>
      </c>
      <c r="BH480" s="48">
        <f t="shared" ca="1" si="343"/>
        <v>2</v>
      </c>
      <c r="BI480" s="48">
        <f t="shared" ca="1" si="343"/>
        <v>2</v>
      </c>
      <c r="BJ480" s="48">
        <f t="shared" ca="1" si="343"/>
        <v>3</v>
      </c>
      <c r="BK480" s="48">
        <f t="shared" ca="1" si="343"/>
        <v>3</v>
      </c>
      <c r="BL480" s="48">
        <f t="shared" ca="1" si="343"/>
        <v>2</v>
      </c>
      <c r="BM480" s="48">
        <f t="shared" ca="1" si="343"/>
        <v>2</v>
      </c>
      <c r="BN480" s="48">
        <f t="shared" ca="1" si="343"/>
        <v>3</v>
      </c>
      <c r="BO480" s="48">
        <f t="shared" ca="1" si="343"/>
        <v>3</v>
      </c>
    </row>
    <row r="481" spans="1:67" x14ac:dyDescent="0.25">
      <c r="A481" s="48">
        <v>480</v>
      </c>
      <c r="B481" s="48">
        <f t="shared" ca="1" si="316"/>
        <v>16</v>
      </c>
      <c r="C481" s="48">
        <f ca="1">SUM($P481:S481)</f>
        <v>10</v>
      </c>
      <c r="D481" s="48">
        <f t="shared" ca="1" si="317"/>
        <v>22</v>
      </c>
      <c r="E481" s="48">
        <f t="shared" ca="1" si="318"/>
        <v>32</v>
      </c>
      <c r="F481" s="48">
        <f t="shared" ca="1" si="319"/>
        <v>43</v>
      </c>
      <c r="G481" s="48">
        <f t="shared" ca="1" si="320"/>
        <v>51</v>
      </c>
      <c r="H481" s="48">
        <f t="shared" ca="1" si="321"/>
        <v>59</v>
      </c>
      <c r="I481" s="48">
        <f t="shared" ca="1" si="322"/>
        <v>71</v>
      </c>
      <c r="J481" s="48">
        <f t="shared" ca="1" si="323"/>
        <v>81</v>
      </c>
      <c r="K481" s="48">
        <f t="shared" ca="1" si="324"/>
        <v>91</v>
      </c>
      <c r="L481" s="48">
        <f t="shared" ca="1" si="325"/>
        <v>101</v>
      </c>
      <c r="M481" s="48">
        <f t="shared" ca="1" si="326"/>
        <v>110</v>
      </c>
      <c r="N481" s="48">
        <f t="shared" ca="1" si="327"/>
        <v>120</v>
      </c>
      <c r="O481" s="48">
        <f t="shared" ca="1" si="328"/>
        <v>130</v>
      </c>
      <c r="P481" s="48">
        <f t="shared" ca="1" si="339"/>
        <v>2</v>
      </c>
      <c r="Q481" s="48">
        <f t="shared" ca="1" si="339"/>
        <v>3</v>
      </c>
      <c r="R481" s="48">
        <f t="shared" ca="1" si="339"/>
        <v>2</v>
      </c>
      <c r="S481" s="48">
        <f t="shared" ca="1" si="339"/>
        <v>3</v>
      </c>
      <c r="T481" s="48">
        <f t="shared" ca="1" si="339"/>
        <v>3</v>
      </c>
      <c r="U481" s="48">
        <f t="shared" ca="1" si="339"/>
        <v>3</v>
      </c>
      <c r="V481" s="48">
        <f t="shared" ca="1" si="339"/>
        <v>3</v>
      </c>
      <c r="W481" s="48">
        <f t="shared" ca="1" si="339"/>
        <v>3</v>
      </c>
      <c r="X481" s="48">
        <f t="shared" ca="1" si="339"/>
        <v>2</v>
      </c>
      <c r="Y481" s="48">
        <f t="shared" ca="1" si="339"/>
        <v>3</v>
      </c>
      <c r="Z481" s="48">
        <f t="shared" ca="1" si="340"/>
        <v>3</v>
      </c>
      <c r="AA481" s="48">
        <f t="shared" ca="1" si="340"/>
        <v>2</v>
      </c>
      <c r="AB481" s="48">
        <f t="shared" ca="1" si="340"/>
        <v>3</v>
      </c>
      <c r="AC481" s="48">
        <f t="shared" ca="1" si="340"/>
        <v>3</v>
      </c>
      <c r="AD481" s="48">
        <f t="shared" ca="1" si="340"/>
        <v>2</v>
      </c>
      <c r="AE481" s="48">
        <f t="shared" ca="1" si="340"/>
        <v>3</v>
      </c>
      <c r="AF481" s="48">
        <f t="shared" ca="1" si="340"/>
        <v>2</v>
      </c>
      <c r="AG481" s="48">
        <f t="shared" ca="1" si="340"/>
        <v>2</v>
      </c>
      <c r="AH481" s="48">
        <f t="shared" ca="1" si="340"/>
        <v>2</v>
      </c>
      <c r="AI481" s="48">
        <f t="shared" ca="1" si="340"/>
        <v>2</v>
      </c>
      <c r="AJ481" s="48">
        <f t="shared" ca="1" si="341"/>
        <v>2</v>
      </c>
      <c r="AK481" s="48">
        <f t="shared" ca="1" si="341"/>
        <v>2</v>
      </c>
      <c r="AL481" s="48">
        <f t="shared" ca="1" si="341"/>
        <v>2</v>
      </c>
      <c r="AM481" s="48">
        <f t="shared" ca="1" si="341"/>
        <v>2</v>
      </c>
      <c r="AN481" s="48">
        <f t="shared" ca="1" si="341"/>
        <v>3</v>
      </c>
      <c r="AO481" s="48">
        <f t="shared" ca="1" si="341"/>
        <v>3</v>
      </c>
      <c r="AP481" s="48">
        <f t="shared" ca="1" si="341"/>
        <v>3</v>
      </c>
      <c r="AQ481" s="48">
        <f t="shared" ca="1" si="341"/>
        <v>3</v>
      </c>
      <c r="AR481" s="48">
        <f t="shared" ca="1" si="341"/>
        <v>3</v>
      </c>
      <c r="AS481" s="48">
        <f t="shared" ca="1" si="341"/>
        <v>2</v>
      </c>
      <c r="AT481" s="48">
        <f t="shared" ca="1" si="342"/>
        <v>2</v>
      </c>
      <c r="AU481" s="48">
        <f t="shared" ca="1" si="342"/>
        <v>3</v>
      </c>
      <c r="AV481" s="48">
        <f t="shared" ca="1" si="342"/>
        <v>2</v>
      </c>
      <c r="AW481" s="48">
        <f t="shared" ca="1" si="342"/>
        <v>2</v>
      </c>
      <c r="AX481" s="48">
        <f t="shared" ca="1" si="342"/>
        <v>3</v>
      </c>
      <c r="AY481" s="48">
        <f t="shared" ca="1" si="342"/>
        <v>3</v>
      </c>
      <c r="AZ481" s="48">
        <f t="shared" ca="1" si="342"/>
        <v>2</v>
      </c>
      <c r="BA481" s="48">
        <f t="shared" ca="1" si="342"/>
        <v>3</v>
      </c>
      <c r="BB481" s="48">
        <f t="shared" ca="1" si="342"/>
        <v>2</v>
      </c>
      <c r="BC481" s="48">
        <f t="shared" ca="1" si="342"/>
        <v>3</v>
      </c>
      <c r="BD481" s="48">
        <f t="shared" ca="1" si="343"/>
        <v>3</v>
      </c>
      <c r="BE481" s="48">
        <f t="shared" ca="1" si="343"/>
        <v>2</v>
      </c>
      <c r="BF481" s="48">
        <f t="shared" ca="1" si="343"/>
        <v>2</v>
      </c>
      <c r="BG481" s="48">
        <f t="shared" ca="1" si="343"/>
        <v>2</v>
      </c>
      <c r="BH481" s="48">
        <f t="shared" ca="1" si="343"/>
        <v>2</v>
      </c>
      <c r="BI481" s="48">
        <f t="shared" ca="1" si="343"/>
        <v>3</v>
      </c>
      <c r="BJ481" s="48">
        <f t="shared" ca="1" si="343"/>
        <v>3</v>
      </c>
      <c r="BK481" s="48">
        <f t="shared" ca="1" si="343"/>
        <v>2</v>
      </c>
      <c r="BL481" s="48">
        <f t="shared" ca="1" si="343"/>
        <v>2</v>
      </c>
      <c r="BM481" s="48">
        <f t="shared" ca="1" si="343"/>
        <v>3</v>
      </c>
      <c r="BN481" s="48">
        <f t="shared" ca="1" si="343"/>
        <v>3</v>
      </c>
      <c r="BO481" s="48">
        <f t="shared" ca="1" si="343"/>
        <v>2</v>
      </c>
    </row>
    <row r="482" spans="1:67" x14ac:dyDescent="0.25">
      <c r="A482" s="48">
        <v>481</v>
      </c>
      <c r="B482" s="48">
        <f t="shared" ca="1" si="316"/>
        <v>14</v>
      </c>
      <c r="C482" s="48">
        <f ca="1">SUM($P482:S482)</f>
        <v>9</v>
      </c>
      <c r="D482" s="48">
        <f t="shared" ca="1" si="317"/>
        <v>19</v>
      </c>
      <c r="E482" s="48">
        <f t="shared" ca="1" si="318"/>
        <v>28</v>
      </c>
      <c r="F482" s="48">
        <f t="shared" ca="1" si="319"/>
        <v>40</v>
      </c>
      <c r="G482" s="48">
        <f t="shared" ca="1" si="320"/>
        <v>49</v>
      </c>
      <c r="H482" s="48">
        <f t="shared" ca="1" si="321"/>
        <v>59</v>
      </c>
      <c r="I482" s="48">
        <f t="shared" ca="1" si="322"/>
        <v>69</v>
      </c>
      <c r="J482" s="48">
        <f t="shared" ca="1" si="323"/>
        <v>81</v>
      </c>
      <c r="K482" s="48">
        <f t="shared" ca="1" si="324"/>
        <v>92</v>
      </c>
      <c r="L482" s="48">
        <f t="shared" ca="1" si="325"/>
        <v>103</v>
      </c>
      <c r="M482" s="48">
        <f t="shared" ca="1" si="326"/>
        <v>114</v>
      </c>
      <c r="N482" s="48">
        <f t="shared" ca="1" si="327"/>
        <v>124</v>
      </c>
      <c r="O482" s="48">
        <f t="shared" ca="1" si="328"/>
        <v>133</v>
      </c>
      <c r="P482" s="48">
        <f t="shared" ref="P482:Y491" ca="1" si="344">MAX(1,IF(SamplesOrEstimateFlag = "Data", INDEX(Samples,RANDBETWEEN(1, TotalCount), 0), RANDBETWEEN(ThroughputLowEstimate,ThroughputHighEstimate)) / RANDBETWEEN(StorySplitRateLowEstimate,StorySplitRateHighEstimate))</f>
        <v>2</v>
      </c>
      <c r="Q482" s="48">
        <f t="shared" ca="1" si="344"/>
        <v>3</v>
      </c>
      <c r="R482" s="48">
        <f t="shared" ca="1" si="344"/>
        <v>2</v>
      </c>
      <c r="S482" s="48">
        <f t="shared" ca="1" si="344"/>
        <v>2</v>
      </c>
      <c r="T482" s="48">
        <f t="shared" ca="1" si="344"/>
        <v>2</v>
      </c>
      <c r="U482" s="48">
        <f t="shared" ca="1" si="344"/>
        <v>3</v>
      </c>
      <c r="V482" s="48">
        <f t="shared" ca="1" si="344"/>
        <v>2</v>
      </c>
      <c r="W482" s="48">
        <f t="shared" ca="1" si="344"/>
        <v>3</v>
      </c>
      <c r="X482" s="48">
        <f t="shared" ca="1" si="344"/>
        <v>2</v>
      </c>
      <c r="Y482" s="48">
        <f t="shared" ca="1" si="344"/>
        <v>2</v>
      </c>
      <c r="Z482" s="48">
        <f t="shared" ref="Z482:AI491" ca="1" si="345">MAX(1,IF(SamplesOrEstimateFlag = "Data", INDEX(Samples,RANDBETWEEN(1, TotalCount), 0), RANDBETWEEN(ThroughputLowEstimate,ThroughputHighEstimate)) / RANDBETWEEN(StorySplitRateLowEstimate,StorySplitRateHighEstimate))</f>
        <v>2</v>
      </c>
      <c r="AA482" s="48">
        <f t="shared" ca="1" si="345"/>
        <v>3</v>
      </c>
      <c r="AB482" s="48">
        <f t="shared" ca="1" si="345"/>
        <v>3</v>
      </c>
      <c r="AC482" s="48">
        <f t="shared" ca="1" si="345"/>
        <v>3</v>
      </c>
      <c r="AD482" s="48">
        <f t="shared" ca="1" si="345"/>
        <v>3</v>
      </c>
      <c r="AE482" s="48">
        <f t="shared" ca="1" si="345"/>
        <v>3</v>
      </c>
      <c r="AF482" s="48">
        <f t="shared" ca="1" si="345"/>
        <v>2</v>
      </c>
      <c r="AG482" s="48">
        <f t="shared" ca="1" si="345"/>
        <v>2</v>
      </c>
      <c r="AH482" s="48">
        <f t="shared" ca="1" si="345"/>
        <v>2</v>
      </c>
      <c r="AI482" s="48">
        <f t="shared" ca="1" si="345"/>
        <v>3</v>
      </c>
      <c r="AJ482" s="48">
        <f t="shared" ref="AJ482:AS491" ca="1" si="346">MAX(1,IF(SamplesOrEstimateFlag = "Data", INDEX(Samples,RANDBETWEEN(1, TotalCount), 0), RANDBETWEEN(ThroughputLowEstimate,ThroughputHighEstimate)) / RANDBETWEEN(StorySplitRateLowEstimate,StorySplitRateHighEstimate))</f>
        <v>2</v>
      </c>
      <c r="AK482" s="48">
        <f t="shared" ca="1" si="346"/>
        <v>3</v>
      </c>
      <c r="AL482" s="48">
        <f t="shared" ca="1" si="346"/>
        <v>3</v>
      </c>
      <c r="AM482" s="48">
        <f t="shared" ca="1" si="346"/>
        <v>2</v>
      </c>
      <c r="AN482" s="48">
        <f t="shared" ca="1" si="346"/>
        <v>2</v>
      </c>
      <c r="AO482" s="48">
        <f t="shared" ca="1" si="346"/>
        <v>3</v>
      </c>
      <c r="AP482" s="48">
        <f t="shared" ca="1" si="346"/>
        <v>2</v>
      </c>
      <c r="AQ482" s="48">
        <f t="shared" ca="1" si="346"/>
        <v>3</v>
      </c>
      <c r="AR482" s="48">
        <f t="shared" ca="1" si="346"/>
        <v>3</v>
      </c>
      <c r="AS482" s="48">
        <f t="shared" ca="1" si="346"/>
        <v>3</v>
      </c>
      <c r="AT482" s="48">
        <f t="shared" ref="AT482:BC491" ca="1" si="347">MAX(1,IF(SamplesOrEstimateFlag = "Data", INDEX(Samples,RANDBETWEEN(1, TotalCount), 0), RANDBETWEEN(ThroughputLowEstimate,ThroughputHighEstimate)) / RANDBETWEEN(StorySplitRateLowEstimate,StorySplitRateHighEstimate))</f>
        <v>3</v>
      </c>
      <c r="AU482" s="48">
        <f t="shared" ca="1" si="347"/>
        <v>3</v>
      </c>
      <c r="AV482" s="48">
        <f t="shared" ca="1" si="347"/>
        <v>3</v>
      </c>
      <c r="AW482" s="48">
        <f t="shared" ca="1" si="347"/>
        <v>3</v>
      </c>
      <c r="AX482" s="48">
        <f t="shared" ca="1" si="347"/>
        <v>3</v>
      </c>
      <c r="AY482" s="48">
        <f t="shared" ca="1" si="347"/>
        <v>2</v>
      </c>
      <c r="AZ482" s="48">
        <f t="shared" ca="1" si="347"/>
        <v>3</v>
      </c>
      <c r="BA482" s="48">
        <f t="shared" ca="1" si="347"/>
        <v>3</v>
      </c>
      <c r="BB482" s="48">
        <f t="shared" ca="1" si="347"/>
        <v>2</v>
      </c>
      <c r="BC482" s="48">
        <f t="shared" ca="1" si="347"/>
        <v>3</v>
      </c>
      <c r="BD482" s="48">
        <f t="shared" ref="BD482:BO491" ca="1" si="348">MAX(1,IF(SamplesOrEstimateFlag = "Data", INDEX(Samples,RANDBETWEEN(1, TotalCount), 0), RANDBETWEEN(ThroughputLowEstimate,ThroughputHighEstimate)) / RANDBETWEEN(StorySplitRateLowEstimate,StorySplitRateHighEstimate))</f>
        <v>2</v>
      </c>
      <c r="BE482" s="48">
        <f t="shared" ca="1" si="348"/>
        <v>3</v>
      </c>
      <c r="BF482" s="48">
        <f t="shared" ca="1" si="348"/>
        <v>3</v>
      </c>
      <c r="BG482" s="48">
        <f t="shared" ca="1" si="348"/>
        <v>3</v>
      </c>
      <c r="BH482" s="48">
        <f t="shared" ca="1" si="348"/>
        <v>2</v>
      </c>
      <c r="BI482" s="48">
        <f t="shared" ca="1" si="348"/>
        <v>3</v>
      </c>
      <c r="BJ482" s="48">
        <f t="shared" ca="1" si="348"/>
        <v>2</v>
      </c>
      <c r="BK482" s="48">
        <f t="shared" ca="1" si="348"/>
        <v>3</v>
      </c>
      <c r="BL482" s="48">
        <f t="shared" ca="1" si="348"/>
        <v>2</v>
      </c>
      <c r="BM482" s="48">
        <f t="shared" ca="1" si="348"/>
        <v>3</v>
      </c>
      <c r="BN482" s="48">
        <f t="shared" ca="1" si="348"/>
        <v>2</v>
      </c>
      <c r="BO482" s="48">
        <f t="shared" ca="1" si="348"/>
        <v>2</v>
      </c>
    </row>
    <row r="483" spans="1:67" x14ac:dyDescent="0.25">
      <c r="A483" s="48">
        <v>482</v>
      </c>
      <c r="B483" s="48">
        <f t="shared" ca="1" si="316"/>
        <v>16</v>
      </c>
      <c r="C483" s="48">
        <f ca="1">SUM($P483:S483)</f>
        <v>11</v>
      </c>
      <c r="D483" s="48">
        <f t="shared" ca="1" si="317"/>
        <v>21</v>
      </c>
      <c r="E483" s="48">
        <f t="shared" ca="1" si="318"/>
        <v>30</v>
      </c>
      <c r="F483" s="48">
        <f t="shared" ca="1" si="319"/>
        <v>39</v>
      </c>
      <c r="G483" s="48">
        <f t="shared" ca="1" si="320"/>
        <v>51</v>
      </c>
      <c r="H483" s="48">
        <f t="shared" ca="1" si="321"/>
        <v>62</v>
      </c>
      <c r="I483" s="48">
        <f t="shared" ca="1" si="322"/>
        <v>72</v>
      </c>
      <c r="J483" s="48">
        <f t="shared" ca="1" si="323"/>
        <v>83</v>
      </c>
      <c r="K483" s="48">
        <f t="shared" ca="1" si="324"/>
        <v>93</v>
      </c>
      <c r="L483" s="48">
        <f t="shared" ca="1" si="325"/>
        <v>103</v>
      </c>
      <c r="M483" s="48">
        <f t="shared" ca="1" si="326"/>
        <v>114</v>
      </c>
      <c r="N483" s="48">
        <f t="shared" ca="1" si="327"/>
        <v>126</v>
      </c>
      <c r="O483" s="48">
        <f t="shared" ca="1" si="328"/>
        <v>135</v>
      </c>
      <c r="P483" s="48">
        <f t="shared" ca="1" si="344"/>
        <v>3</v>
      </c>
      <c r="Q483" s="48">
        <f t="shared" ca="1" si="344"/>
        <v>3</v>
      </c>
      <c r="R483" s="48">
        <f t="shared" ca="1" si="344"/>
        <v>2</v>
      </c>
      <c r="S483" s="48">
        <f t="shared" ca="1" si="344"/>
        <v>3</v>
      </c>
      <c r="T483" s="48">
        <f t="shared" ca="1" si="344"/>
        <v>2</v>
      </c>
      <c r="U483" s="48">
        <f t="shared" ca="1" si="344"/>
        <v>3</v>
      </c>
      <c r="V483" s="48">
        <f t="shared" ca="1" si="344"/>
        <v>3</v>
      </c>
      <c r="W483" s="48">
        <f t="shared" ca="1" si="344"/>
        <v>2</v>
      </c>
      <c r="X483" s="48">
        <f t="shared" ca="1" si="344"/>
        <v>2</v>
      </c>
      <c r="Y483" s="48">
        <f t="shared" ca="1" si="344"/>
        <v>3</v>
      </c>
      <c r="Z483" s="48">
        <f t="shared" ca="1" si="345"/>
        <v>2</v>
      </c>
      <c r="AA483" s="48">
        <f t="shared" ca="1" si="345"/>
        <v>2</v>
      </c>
      <c r="AB483" s="48">
        <f t="shared" ca="1" si="345"/>
        <v>2</v>
      </c>
      <c r="AC483" s="48">
        <f t="shared" ca="1" si="345"/>
        <v>3</v>
      </c>
      <c r="AD483" s="48">
        <f t="shared" ca="1" si="345"/>
        <v>2</v>
      </c>
      <c r="AE483" s="48">
        <f t="shared" ca="1" si="345"/>
        <v>2</v>
      </c>
      <c r="AF483" s="48">
        <f t="shared" ca="1" si="345"/>
        <v>3</v>
      </c>
      <c r="AG483" s="48">
        <f t="shared" ca="1" si="345"/>
        <v>3</v>
      </c>
      <c r="AH483" s="48">
        <f t="shared" ca="1" si="345"/>
        <v>3</v>
      </c>
      <c r="AI483" s="48">
        <f t="shared" ca="1" si="345"/>
        <v>3</v>
      </c>
      <c r="AJ483" s="48">
        <f t="shared" ca="1" si="346"/>
        <v>3</v>
      </c>
      <c r="AK483" s="48">
        <f t="shared" ca="1" si="346"/>
        <v>2</v>
      </c>
      <c r="AL483" s="48">
        <f t="shared" ca="1" si="346"/>
        <v>3</v>
      </c>
      <c r="AM483" s="48">
        <f t="shared" ca="1" si="346"/>
        <v>3</v>
      </c>
      <c r="AN483" s="48">
        <f t="shared" ca="1" si="346"/>
        <v>3</v>
      </c>
      <c r="AO483" s="48">
        <f t="shared" ca="1" si="346"/>
        <v>3</v>
      </c>
      <c r="AP483" s="48">
        <f t="shared" ca="1" si="346"/>
        <v>2</v>
      </c>
      <c r="AQ483" s="48">
        <f t="shared" ca="1" si="346"/>
        <v>2</v>
      </c>
      <c r="AR483" s="48">
        <f t="shared" ca="1" si="346"/>
        <v>3</v>
      </c>
      <c r="AS483" s="48">
        <f t="shared" ca="1" si="346"/>
        <v>3</v>
      </c>
      <c r="AT483" s="48">
        <f t="shared" ca="1" si="347"/>
        <v>2</v>
      </c>
      <c r="AU483" s="48">
        <f t="shared" ca="1" si="347"/>
        <v>3</v>
      </c>
      <c r="AV483" s="48">
        <f t="shared" ca="1" si="347"/>
        <v>3</v>
      </c>
      <c r="AW483" s="48">
        <f t="shared" ca="1" si="347"/>
        <v>2</v>
      </c>
      <c r="AX483" s="48">
        <f t="shared" ca="1" si="347"/>
        <v>3</v>
      </c>
      <c r="AY483" s="48">
        <f t="shared" ca="1" si="347"/>
        <v>2</v>
      </c>
      <c r="AZ483" s="48">
        <f t="shared" ca="1" si="347"/>
        <v>2</v>
      </c>
      <c r="BA483" s="48">
        <f t="shared" ca="1" si="347"/>
        <v>3</v>
      </c>
      <c r="BB483" s="48">
        <f t="shared" ca="1" si="347"/>
        <v>3</v>
      </c>
      <c r="BC483" s="48">
        <f t="shared" ca="1" si="347"/>
        <v>2</v>
      </c>
      <c r="BD483" s="48">
        <f t="shared" ca="1" si="348"/>
        <v>3</v>
      </c>
      <c r="BE483" s="48">
        <f t="shared" ca="1" si="348"/>
        <v>3</v>
      </c>
      <c r="BF483" s="48">
        <f t="shared" ca="1" si="348"/>
        <v>3</v>
      </c>
      <c r="BG483" s="48">
        <f t="shared" ca="1" si="348"/>
        <v>2</v>
      </c>
      <c r="BH483" s="48">
        <f t="shared" ca="1" si="348"/>
        <v>3</v>
      </c>
      <c r="BI483" s="48">
        <f t="shared" ca="1" si="348"/>
        <v>3</v>
      </c>
      <c r="BJ483" s="48">
        <f t="shared" ca="1" si="348"/>
        <v>3</v>
      </c>
      <c r="BK483" s="48">
        <f t="shared" ca="1" si="348"/>
        <v>3</v>
      </c>
      <c r="BL483" s="48">
        <f t="shared" ca="1" si="348"/>
        <v>2</v>
      </c>
      <c r="BM483" s="48">
        <f t="shared" ca="1" si="348"/>
        <v>3</v>
      </c>
      <c r="BN483" s="48">
        <f t="shared" ca="1" si="348"/>
        <v>2</v>
      </c>
      <c r="BO483" s="48">
        <f t="shared" ca="1" si="348"/>
        <v>2</v>
      </c>
    </row>
    <row r="484" spans="1:67" x14ac:dyDescent="0.25">
      <c r="A484" s="48">
        <v>483</v>
      </c>
      <c r="B484" s="48">
        <f t="shared" ca="1" si="316"/>
        <v>16</v>
      </c>
      <c r="C484" s="48">
        <f ca="1">SUM($P484:S484)</f>
        <v>11</v>
      </c>
      <c r="D484" s="48">
        <f t="shared" ca="1" si="317"/>
        <v>21</v>
      </c>
      <c r="E484" s="48">
        <f t="shared" ca="1" si="318"/>
        <v>31</v>
      </c>
      <c r="F484" s="48">
        <f t="shared" ca="1" si="319"/>
        <v>40</v>
      </c>
      <c r="G484" s="48">
        <f t="shared" ca="1" si="320"/>
        <v>49</v>
      </c>
      <c r="H484" s="48">
        <f t="shared" ca="1" si="321"/>
        <v>59</v>
      </c>
      <c r="I484" s="48">
        <f t="shared" ca="1" si="322"/>
        <v>68</v>
      </c>
      <c r="J484" s="48">
        <f t="shared" ca="1" si="323"/>
        <v>78</v>
      </c>
      <c r="K484" s="48">
        <f t="shared" ca="1" si="324"/>
        <v>88</v>
      </c>
      <c r="L484" s="48">
        <f t="shared" ca="1" si="325"/>
        <v>98</v>
      </c>
      <c r="M484" s="48">
        <f t="shared" ca="1" si="326"/>
        <v>107</v>
      </c>
      <c r="N484" s="48">
        <f t="shared" ca="1" si="327"/>
        <v>118</v>
      </c>
      <c r="O484" s="48">
        <f t="shared" ca="1" si="328"/>
        <v>128</v>
      </c>
      <c r="P484" s="48">
        <f t="shared" ca="1" si="344"/>
        <v>2</v>
      </c>
      <c r="Q484" s="48">
        <f t="shared" ca="1" si="344"/>
        <v>3</v>
      </c>
      <c r="R484" s="48">
        <f t="shared" ca="1" si="344"/>
        <v>3</v>
      </c>
      <c r="S484" s="48">
        <f t="shared" ca="1" si="344"/>
        <v>3</v>
      </c>
      <c r="T484" s="48">
        <f t="shared" ca="1" si="344"/>
        <v>3</v>
      </c>
      <c r="U484" s="48">
        <f t="shared" ca="1" si="344"/>
        <v>2</v>
      </c>
      <c r="V484" s="48">
        <f t="shared" ca="1" si="344"/>
        <v>2</v>
      </c>
      <c r="W484" s="48">
        <f t="shared" ca="1" si="344"/>
        <v>3</v>
      </c>
      <c r="X484" s="48">
        <f t="shared" ca="1" si="344"/>
        <v>2</v>
      </c>
      <c r="Y484" s="48">
        <f t="shared" ca="1" si="344"/>
        <v>2</v>
      </c>
      <c r="Z484" s="48">
        <f t="shared" ca="1" si="345"/>
        <v>3</v>
      </c>
      <c r="AA484" s="48">
        <f t="shared" ca="1" si="345"/>
        <v>3</v>
      </c>
      <c r="AB484" s="48">
        <f t="shared" ca="1" si="345"/>
        <v>2</v>
      </c>
      <c r="AC484" s="48">
        <f t="shared" ca="1" si="345"/>
        <v>2</v>
      </c>
      <c r="AD484" s="48">
        <f t="shared" ca="1" si="345"/>
        <v>3</v>
      </c>
      <c r="AE484" s="48">
        <f t="shared" ca="1" si="345"/>
        <v>2</v>
      </c>
      <c r="AF484" s="48">
        <f t="shared" ca="1" si="345"/>
        <v>2</v>
      </c>
      <c r="AG484" s="48">
        <f t="shared" ca="1" si="345"/>
        <v>2</v>
      </c>
      <c r="AH484" s="48">
        <f t="shared" ca="1" si="345"/>
        <v>3</v>
      </c>
      <c r="AI484" s="48">
        <f t="shared" ca="1" si="345"/>
        <v>2</v>
      </c>
      <c r="AJ484" s="48">
        <f t="shared" ca="1" si="346"/>
        <v>3</v>
      </c>
      <c r="AK484" s="48">
        <f t="shared" ca="1" si="346"/>
        <v>2</v>
      </c>
      <c r="AL484" s="48">
        <f t="shared" ca="1" si="346"/>
        <v>3</v>
      </c>
      <c r="AM484" s="48">
        <f t="shared" ca="1" si="346"/>
        <v>2</v>
      </c>
      <c r="AN484" s="48">
        <f t="shared" ca="1" si="346"/>
        <v>2</v>
      </c>
      <c r="AO484" s="48">
        <f t="shared" ca="1" si="346"/>
        <v>2</v>
      </c>
      <c r="AP484" s="48">
        <f t="shared" ca="1" si="346"/>
        <v>3</v>
      </c>
      <c r="AQ484" s="48">
        <f t="shared" ca="1" si="346"/>
        <v>2</v>
      </c>
      <c r="AR484" s="48">
        <f t="shared" ca="1" si="346"/>
        <v>3</v>
      </c>
      <c r="AS484" s="48">
        <f t="shared" ca="1" si="346"/>
        <v>2</v>
      </c>
      <c r="AT484" s="48">
        <f t="shared" ca="1" si="347"/>
        <v>3</v>
      </c>
      <c r="AU484" s="48">
        <f t="shared" ca="1" si="347"/>
        <v>2</v>
      </c>
      <c r="AV484" s="48">
        <f t="shared" ca="1" si="347"/>
        <v>3</v>
      </c>
      <c r="AW484" s="48">
        <f t="shared" ca="1" si="347"/>
        <v>3</v>
      </c>
      <c r="AX484" s="48">
        <f t="shared" ca="1" si="347"/>
        <v>2</v>
      </c>
      <c r="AY484" s="48">
        <f t="shared" ca="1" si="347"/>
        <v>2</v>
      </c>
      <c r="AZ484" s="48">
        <f t="shared" ca="1" si="347"/>
        <v>2</v>
      </c>
      <c r="BA484" s="48">
        <f t="shared" ca="1" si="347"/>
        <v>2</v>
      </c>
      <c r="BB484" s="48">
        <f t="shared" ca="1" si="347"/>
        <v>3</v>
      </c>
      <c r="BC484" s="48">
        <f t="shared" ca="1" si="347"/>
        <v>3</v>
      </c>
      <c r="BD484" s="48">
        <f t="shared" ca="1" si="348"/>
        <v>2</v>
      </c>
      <c r="BE484" s="48">
        <f t="shared" ca="1" si="348"/>
        <v>2</v>
      </c>
      <c r="BF484" s="48">
        <f t="shared" ca="1" si="348"/>
        <v>2</v>
      </c>
      <c r="BG484" s="48">
        <f t="shared" ca="1" si="348"/>
        <v>3</v>
      </c>
      <c r="BH484" s="48">
        <f t="shared" ca="1" si="348"/>
        <v>3</v>
      </c>
      <c r="BI484" s="48">
        <f t="shared" ca="1" si="348"/>
        <v>2</v>
      </c>
      <c r="BJ484" s="48">
        <f t="shared" ca="1" si="348"/>
        <v>3</v>
      </c>
      <c r="BK484" s="48">
        <f t="shared" ca="1" si="348"/>
        <v>3</v>
      </c>
      <c r="BL484" s="48">
        <f t="shared" ca="1" si="348"/>
        <v>2</v>
      </c>
      <c r="BM484" s="48">
        <f t="shared" ca="1" si="348"/>
        <v>3</v>
      </c>
      <c r="BN484" s="48">
        <f t="shared" ca="1" si="348"/>
        <v>3</v>
      </c>
      <c r="BO484" s="48">
        <f t="shared" ca="1" si="348"/>
        <v>2</v>
      </c>
    </row>
    <row r="485" spans="1:67" x14ac:dyDescent="0.25">
      <c r="A485" s="48">
        <v>484</v>
      </c>
      <c r="B485" s="48">
        <f t="shared" ca="1" si="316"/>
        <v>14</v>
      </c>
      <c r="C485" s="48">
        <f ca="1">SUM($P485:S485)</f>
        <v>10</v>
      </c>
      <c r="D485" s="48">
        <f t="shared" ca="1" si="317"/>
        <v>20</v>
      </c>
      <c r="E485" s="48">
        <f t="shared" ca="1" si="318"/>
        <v>29</v>
      </c>
      <c r="F485" s="48">
        <f t="shared" ca="1" si="319"/>
        <v>39</v>
      </c>
      <c r="G485" s="48">
        <f t="shared" ca="1" si="320"/>
        <v>49</v>
      </c>
      <c r="H485" s="48">
        <f t="shared" ca="1" si="321"/>
        <v>60</v>
      </c>
      <c r="I485" s="48">
        <f t="shared" ca="1" si="322"/>
        <v>69</v>
      </c>
      <c r="J485" s="48">
        <f t="shared" ca="1" si="323"/>
        <v>79</v>
      </c>
      <c r="K485" s="48">
        <f t="shared" ca="1" si="324"/>
        <v>89</v>
      </c>
      <c r="L485" s="48">
        <f t="shared" ca="1" si="325"/>
        <v>99</v>
      </c>
      <c r="M485" s="48">
        <f t="shared" ca="1" si="326"/>
        <v>110</v>
      </c>
      <c r="N485" s="48">
        <f t="shared" ca="1" si="327"/>
        <v>118</v>
      </c>
      <c r="O485" s="48">
        <f t="shared" ca="1" si="328"/>
        <v>127</v>
      </c>
      <c r="P485" s="48">
        <f t="shared" ca="1" si="344"/>
        <v>2</v>
      </c>
      <c r="Q485" s="48">
        <f t="shared" ca="1" si="344"/>
        <v>3</v>
      </c>
      <c r="R485" s="48">
        <f t="shared" ca="1" si="344"/>
        <v>2</v>
      </c>
      <c r="S485" s="48">
        <f t="shared" ca="1" si="344"/>
        <v>3</v>
      </c>
      <c r="T485" s="48">
        <f t="shared" ca="1" si="344"/>
        <v>2</v>
      </c>
      <c r="U485" s="48">
        <f t="shared" ca="1" si="344"/>
        <v>2</v>
      </c>
      <c r="V485" s="48">
        <f t="shared" ca="1" si="344"/>
        <v>3</v>
      </c>
      <c r="W485" s="48">
        <f t="shared" ca="1" si="344"/>
        <v>3</v>
      </c>
      <c r="X485" s="48">
        <f t="shared" ca="1" si="344"/>
        <v>3</v>
      </c>
      <c r="Y485" s="48">
        <f t="shared" ca="1" si="344"/>
        <v>2</v>
      </c>
      <c r="Z485" s="48">
        <f t="shared" ca="1" si="345"/>
        <v>2</v>
      </c>
      <c r="AA485" s="48">
        <f t="shared" ca="1" si="345"/>
        <v>2</v>
      </c>
      <c r="AB485" s="48">
        <f t="shared" ca="1" si="345"/>
        <v>2</v>
      </c>
      <c r="AC485" s="48">
        <f t="shared" ca="1" si="345"/>
        <v>2</v>
      </c>
      <c r="AD485" s="48">
        <f t="shared" ca="1" si="345"/>
        <v>3</v>
      </c>
      <c r="AE485" s="48">
        <f t="shared" ca="1" si="345"/>
        <v>3</v>
      </c>
      <c r="AF485" s="48">
        <f t="shared" ca="1" si="345"/>
        <v>3</v>
      </c>
      <c r="AG485" s="48">
        <f t="shared" ca="1" si="345"/>
        <v>2</v>
      </c>
      <c r="AH485" s="48">
        <f t="shared" ca="1" si="345"/>
        <v>3</v>
      </c>
      <c r="AI485" s="48">
        <f t="shared" ca="1" si="345"/>
        <v>2</v>
      </c>
      <c r="AJ485" s="48">
        <f t="shared" ca="1" si="346"/>
        <v>3</v>
      </c>
      <c r="AK485" s="48">
        <f t="shared" ca="1" si="346"/>
        <v>3</v>
      </c>
      <c r="AL485" s="48">
        <f t="shared" ca="1" si="346"/>
        <v>2</v>
      </c>
      <c r="AM485" s="48">
        <f t="shared" ca="1" si="346"/>
        <v>3</v>
      </c>
      <c r="AN485" s="48">
        <f t="shared" ca="1" si="346"/>
        <v>2</v>
      </c>
      <c r="AO485" s="48">
        <f t="shared" ca="1" si="346"/>
        <v>2</v>
      </c>
      <c r="AP485" s="48">
        <f t="shared" ca="1" si="346"/>
        <v>3</v>
      </c>
      <c r="AQ485" s="48">
        <f t="shared" ca="1" si="346"/>
        <v>2</v>
      </c>
      <c r="AR485" s="48">
        <f t="shared" ca="1" si="346"/>
        <v>2</v>
      </c>
      <c r="AS485" s="48">
        <f t="shared" ca="1" si="346"/>
        <v>3</v>
      </c>
      <c r="AT485" s="48">
        <f t="shared" ca="1" si="347"/>
        <v>2</v>
      </c>
      <c r="AU485" s="48">
        <f t="shared" ca="1" si="347"/>
        <v>3</v>
      </c>
      <c r="AV485" s="48">
        <f t="shared" ca="1" si="347"/>
        <v>2</v>
      </c>
      <c r="AW485" s="48">
        <f t="shared" ca="1" si="347"/>
        <v>3</v>
      </c>
      <c r="AX485" s="48">
        <f t="shared" ca="1" si="347"/>
        <v>2</v>
      </c>
      <c r="AY485" s="48">
        <f t="shared" ca="1" si="347"/>
        <v>3</v>
      </c>
      <c r="AZ485" s="48">
        <f t="shared" ca="1" si="347"/>
        <v>3</v>
      </c>
      <c r="BA485" s="48">
        <f t="shared" ca="1" si="347"/>
        <v>2</v>
      </c>
      <c r="BB485" s="48">
        <f t="shared" ca="1" si="347"/>
        <v>2</v>
      </c>
      <c r="BC485" s="48">
        <f t="shared" ca="1" si="347"/>
        <v>3</v>
      </c>
      <c r="BD485" s="48">
        <f t="shared" ca="1" si="348"/>
        <v>2</v>
      </c>
      <c r="BE485" s="48">
        <f t="shared" ca="1" si="348"/>
        <v>3</v>
      </c>
      <c r="BF485" s="48">
        <f t="shared" ca="1" si="348"/>
        <v>3</v>
      </c>
      <c r="BG485" s="48">
        <f t="shared" ca="1" si="348"/>
        <v>3</v>
      </c>
      <c r="BH485" s="48">
        <f t="shared" ca="1" si="348"/>
        <v>2</v>
      </c>
      <c r="BI485" s="48">
        <f t="shared" ca="1" si="348"/>
        <v>2</v>
      </c>
      <c r="BJ485" s="48">
        <f t="shared" ca="1" si="348"/>
        <v>2</v>
      </c>
      <c r="BK485" s="48">
        <f t="shared" ca="1" si="348"/>
        <v>2</v>
      </c>
      <c r="BL485" s="48">
        <f t="shared" ca="1" si="348"/>
        <v>3</v>
      </c>
      <c r="BM485" s="48">
        <f t="shared" ca="1" si="348"/>
        <v>2</v>
      </c>
      <c r="BN485" s="48">
        <f t="shared" ca="1" si="348"/>
        <v>2</v>
      </c>
      <c r="BO485" s="48">
        <f t="shared" ca="1" si="348"/>
        <v>2</v>
      </c>
    </row>
    <row r="486" spans="1:67" x14ac:dyDescent="0.25">
      <c r="A486" s="48">
        <v>485</v>
      </c>
      <c r="B486" s="48">
        <f t="shared" ca="1" si="316"/>
        <v>15</v>
      </c>
      <c r="C486" s="48">
        <f ca="1">SUM($P486:S486)</f>
        <v>11</v>
      </c>
      <c r="D486" s="48">
        <f t="shared" ca="1" si="317"/>
        <v>20</v>
      </c>
      <c r="E486" s="48">
        <f t="shared" ca="1" si="318"/>
        <v>30</v>
      </c>
      <c r="F486" s="48">
        <f t="shared" ca="1" si="319"/>
        <v>38</v>
      </c>
      <c r="G486" s="48">
        <f t="shared" ca="1" si="320"/>
        <v>48</v>
      </c>
      <c r="H486" s="48">
        <f t="shared" ca="1" si="321"/>
        <v>57</v>
      </c>
      <c r="I486" s="48">
        <f t="shared" ca="1" si="322"/>
        <v>66</v>
      </c>
      <c r="J486" s="48">
        <f t="shared" ca="1" si="323"/>
        <v>77</v>
      </c>
      <c r="K486" s="48">
        <f t="shared" ca="1" si="324"/>
        <v>86</v>
      </c>
      <c r="L486" s="48">
        <f t="shared" ca="1" si="325"/>
        <v>96</v>
      </c>
      <c r="M486" s="48">
        <f t="shared" ca="1" si="326"/>
        <v>105</v>
      </c>
      <c r="N486" s="48">
        <f t="shared" ca="1" si="327"/>
        <v>115</v>
      </c>
      <c r="O486" s="48">
        <f t="shared" ca="1" si="328"/>
        <v>125</v>
      </c>
      <c r="P486" s="48">
        <f t="shared" ca="1" si="344"/>
        <v>2</v>
      </c>
      <c r="Q486" s="48">
        <f t="shared" ca="1" si="344"/>
        <v>3</v>
      </c>
      <c r="R486" s="48">
        <f t="shared" ca="1" si="344"/>
        <v>3</v>
      </c>
      <c r="S486" s="48">
        <f t="shared" ca="1" si="344"/>
        <v>3</v>
      </c>
      <c r="T486" s="48">
        <f t="shared" ca="1" si="344"/>
        <v>2</v>
      </c>
      <c r="U486" s="48">
        <f t="shared" ca="1" si="344"/>
        <v>2</v>
      </c>
      <c r="V486" s="48">
        <f t="shared" ca="1" si="344"/>
        <v>3</v>
      </c>
      <c r="W486" s="48">
        <f t="shared" ca="1" si="344"/>
        <v>2</v>
      </c>
      <c r="X486" s="48">
        <f t="shared" ca="1" si="344"/>
        <v>3</v>
      </c>
      <c r="Y486" s="48">
        <f t="shared" ca="1" si="344"/>
        <v>3</v>
      </c>
      <c r="Z486" s="48">
        <f t="shared" ca="1" si="345"/>
        <v>2</v>
      </c>
      <c r="AA486" s="48">
        <f t="shared" ca="1" si="345"/>
        <v>2</v>
      </c>
      <c r="AB486" s="48">
        <f t="shared" ca="1" si="345"/>
        <v>2</v>
      </c>
      <c r="AC486" s="48">
        <f t="shared" ca="1" si="345"/>
        <v>2</v>
      </c>
      <c r="AD486" s="48">
        <f t="shared" ca="1" si="345"/>
        <v>2</v>
      </c>
      <c r="AE486" s="48">
        <f t="shared" ca="1" si="345"/>
        <v>2</v>
      </c>
      <c r="AF486" s="48">
        <f t="shared" ca="1" si="345"/>
        <v>3</v>
      </c>
      <c r="AG486" s="48">
        <f t="shared" ca="1" si="345"/>
        <v>2</v>
      </c>
      <c r="AH486" s="48">
        <f t="shared" ca="1" si="345"/>
        <v>2</v>
      </c>
      <c r="AI486" s="48">
        <f t="shared" ca="1" si="345"/>
        <v>3</v>
      </c>
      <c r="AJ486" s="48">
        <f t="shared" ca="1" si="346"/>
        <v>2</v>
      </c>
      <c r="AK486" s="48">
        <f t="shared" ca="1" si="346"/>
        <v>3</v>
      </c>
      <c r="AL486" s="48">
        <f t="shared" ca="1" si="346"/>
        <v>2</v>
      </c>
      <c r="AM486" s="48">
        <f t="shared" ca="1" si="346"/>
        <v>2</v>
      </c>
      <c r="AN486" s="48">
        <f t="shared" ca="1" si="346"/>
        <v>2</v>
      </c>
      <c r="AO486" s="48">
        <f t="shared" ca="1" si="346"/>
        <v>2</v>
      </c>
      <c r="AP486" s="48">
        <f t="shared" ca="1" si="346"/>
        <v>3</v>
      </c>
      <c r="AQ486" s="48">
        <f t="shared" ca="1" si="346"/>
        <v>2</v>
      </c>
      <c r="AR486" s="48">
        <f t="shared" ca="1" si="346"/>
        <v>2</v>
      </c>
      <c r="AS486" s="48">
        <f t="shared" ca="1" si="346"/>
        <v>3</v>
      </c>
      <c r="AT486" s="48">
        <f t="shared" ca="1" si="347"/>
        <v>3</v>
      </c>
      <c r="AU486" s="48">
        <f t="shared" ca="1" si="347"/>
        <v>3</v>
      </c>
      <c r="AV486" s="48">
        <f t="shared" ca="1" si="347"/>
        <v>2</v>
      </c>
      <c r="AW486" s="48">
        <f t="shared" ca="1" si="347"/>
        <v>2</v>
      </c>
      <c r="AX486" s="48">
        <f t="shared" ca="1" si="347"/>
        <v>3</v>
      </c>
      <c r="AY486" s="48">
        <f t="shared" ca="1" si="347"/>
        <v>2</v>
      </c>
      <c r="AZ486" s="48">
        <f t="shared" ca="1" si="347"/>
        <v>2</v>
      </c>
      <c r="BA486" s="48">
        <f t="shared" ca="1" si="347"/>
        <v>3</v>
      </c>
      <c r="BB486" s="48">
        <f t="shared" ca="1" si="347"/>
        <v>2</v>
      </c>
      <c r="BC486" s="48">
        <f t="shared" ca="1" si="347"/>
        <v>3</v>
      </c>
      <c r="BD486" s="48">
        <f t="shared" ca="1" si="348"/>
        <v>2</v>
      </c>
      <c r="BE486" s="48">
        <f t="shared" ca="1" si="348"/>
        <v>2</v>
      </c>
      <c r="BF486" s="48">
        <f t="shared" ca="1" si="348"/>
        <v>3</v>
      </c>
      <c r="BG486" s="48">
        <f t="shared" ca="1" si="348"/>
        <v>2</v>
      </c>
      <c r="BH486" s="48">
        <f t="shared" ca="1" si="348"/>
        <v>3</v>
      </c>
      <c r="BI486" s="48">
        <f t="shared" ca="1" si="348"/>
        <v>2</v>
      </c>
      <c r="BJ486" s="48">
        <f t="shared" ca="1" si="348"/>
        <v>2</v>
      </c>
      <c r="BK486" s="48">
        <f t="shared" ca="1" si="348"/>
        <v>3</v>
      </c>
      <c r="BL486" s="48">
        <f t="shared" ca="1" si="348"/>
        <v>2</v>
      </c>
      <c r="BM486" s="48">
        <f t="shared" ca="1" si="348"/>
        <v>2</v>
      </c>
      <c r="BN486" s="48">
        <f t="shared" ca="1" si="348"/>
        <v>3</v>
      </c>
      <c r="BO486" s="48">
        <f t="shared" ca="1" si="348"/>
        <v>3</v>
      </c>
    </row>
    <row r="487" spans="1:67" x14ac:dyDescent="0.25">
      <c r="A487" s="48">
        <v>486</v>
      </c>
      <c r="B487" s="48">
        <f t="shared" ca="1" si="316"/>
        <v>14</v>
      </c>
      <c r="C487" s="48">
        <f ca="1">SUM($P487:S487)</f>
        <v>8</v>
      </c>
      <c r="D487" s="48">
        <f t="shared" ca="1" si="317"/>
        <v>18</v>
      </c>
      <c r="E487" s="48">
        <f t="shared" ca="1" si="318"/>
        <v>29</v>
      </c>
      <c r="F487" s="48">
        <f t="shared" ca="1" si="319"/>
        <v>38</v>
      </c>
      <c r="G487" s="48">
        <f t="shared" ca="1" si="320"/>
        <v>47</v>
      </c>
      <c r="H487" s="48">
        <f t="shared" ca="1" si="321"/>
        <v>58</v>
      </c>
      <c r="I487" s="48">
        <f t="shared" ca="1" si="322"/>
        <v>67</v>
      </c>
      <c r="J487" s="48">
        <f t="shared" ca="1" si="323"/>
        <v>76</v>
      </c>
      <c r="K487" s="48">
        <f t="shared" ca="1" si="324"/>
        <v>86</v>
      </c>
      <c r="L487" s="48">
        <f t="shared" ca="1" si="325"/>
        <v>97</v>
      </c>
      <c r="M487" s="48">
        <f t="shared" ca="1" si="326"/>
        <v>108</v>
      </c>
      <c r="N487" s="48">
        <f t="shared" ca="1" si="327"/>
        <v>118</v>
      </c>
      <c r="O487" s="48">
        <f t="shared" ca="1" si="328"/>
        <v>127</v>
      </c>
      <c r="P487" s="48">
        <f t="shared" ca="1" si="344"/>
        <v>2</v>
      </c>
      <c r="Q487" s="48">
        <f t="shared" ca="1" si="344"/>
        <v>2</v>
      </c>
      <c r="R487" s="48">
        <f t="shared" ca="1" si="344"/>
        <v>2</v>
      </c>
      <c r="S487" s="48">
        <f t="shared" ca="1" si="344"/>
        <v>2</v>
      </c>
      <c r="T487" s="48">
        <f t="shared" ca="1" si="344"/>
        <v>3</v>
      </c>
      <c r="U487" s="48">
        <f t="shared" ca="1" si="344"/>
        <v>3</v>
      </c>
      <c r="V487" s="48">
        <f t="shared" ca="1" si="344"/>
        <v>2</v>
      </c>
      <c r="W487" s="48">
        <f t="shared" ca="1" si="344"/>
        <v>2</v>
      </c>
      <c r="X487" s="48">
        <f t="shared" ca="1" si="344"/>
        <v>3</v>
      </c>
      <c r="Y487" s="48">
        <f t="shared" ca="1" si="344"/>
        <v>3</v>
      </c>
      <c r="Z487" s="48">
        <f t="shared" ca="1" si="345"/>
        <v>2</v>
      </c>
      <c r="AA487" s="48">
        <f t="shared" ca="1" si="345"/>
        <v>3</v>
      </c>
      <c r="AB487" s="48">
        <f t="shared" ca="1" si="345"/>
        <v>2</v>
      </c>
      <c r="AC487" s="48">
        <f t="shared" ca="1" si="345"/>
        <v>2</v>
      </c>
      <c r="AD487" s="48">
        <f t="shared" ca="1" si="345"/>
        <v>2</v>
      </c>
      <c r="AE487" s="48">
        <f t="shared" ca="1" si="345"/>
        <v>3</v>
      </c>
      <c r="AF487" s="48">
        <f t="shared" ca="1" si="345"/>
        <v>2</v>
      </c>
      <c r="AG487" s="48">
        <f t="shared" ca="1" si="345"/>
        <v>2</v>
      </c>
      <c r="AH487" s="48">
        <f t="shared" ca="1" si="345"/>
        <v>3</v>
      </c>
      <c r="AI487" s="48">
        <f t="shared" ca="1" si="345"/>
        <v>2</v>
      </c>
      <c r="AJ487" s="48">
        <f t="shared" ca="1" si="346"/>
        <v>3</v>
      </c>
      <c r="AK487" s="48">
        <f t="shared" ca="1" si="346"/>
        <v>3</v>
      </c>
      <c r="AL487" s="48">
        <f t="shared" ca="1" si="346"/>
        <v>2</v>
      </c>
      <c r="AM487" s="48">
        <f t="shared" ca="1" si="346"/>
        <v>3</v>
      </c>
      <c r="AN487" s="48">
        <f t="shared" ca="1" si="346"/>
        <v>2</v>
      </c>
      <c r="AO487" s="48">
        <f t="shared" ca="1" si="346"/>
        <v>2</v>
      </c>
      <c r="AP487" s="48">
        <f t="shared" ca="1" si="346"/>
        <v>3</v>
      </c>
      <c r="AQ487" s="48">
        <f t="shared" ca="1" si="346"/>
        <v>2</v>
      </c>
      <c r="AR487" s="48">
        <f t="shared" ca="1" si="346"/>
        <v>2</v>
      </c>
      <c r="AS487" s="48">
        <f t="shared" ca="1" si="346"/>
        <v>2</v>
      </c>
      <c r="AT487" s="48">
        <f t="shared" ca="1" si="347"/>
        <v>2</v>
      </c>
      <c r="AU487" s="48">
        <f t="shared" ca="1" si="347"/>
        <v>3</v>
      </c>
      <c r="AV487" s="48">
        <f t="shared" ca="1" si="347"/>
        <v>2</v>
      </c>
      <c r="AW487" s="48">
        <f t="shared" ca="1" si="347"/>
        <v>3</v>
      </c>
      <c r="AX487" s="48">
        <f t="shared" ca="1" si="347"/>
        <v>3</v>
      </c>
      <c r="AY487" s="48">
        <f t="shared" ca="1" si="347"/>
        <v>2</v>
      </c>
      <c r="AZ487" s="48">
        <f t="shared" ca="1" si="347"/>
        <v>2</v>
      </c>
      <c r="BA487" s="48">
        <f t="shared" ca="1" si="347"/>
        <v>3</v>
      </c>
      <c r="BB487" s="48">
        <f t="shared" ca="1" si="347"/>
        <v>3</v>
      </c>
      <c r="BC487" s="48">
        <f t="shared" ca="1" si="347"/>
        <v>3</v>
      </c>
      <c r="BD487" s="48">
        <f t="shared" ca="1" si="348"/>
        <v>3</v>
      </c>
      <c r="BE487" s="48">
        <f t="shared" ca="1" si="348"/>
        <v>3</v>
      </c>
      <c r="BF487" s="48">
        <f t="shared" ca="1" si="348"/>
        <v>2</v>
      </c>
      <c r="BG487" s="48">
        <f t="shared" ca="1" si="348"/>
        <v>3</v>
      </c>
      <c r="BH487" s="48">
        <f t="shared" ca="1" si="348"/>
        <v>2</v>
      </c>
      <c r="BI487" s="48">
        <f t="shared" ca="1" si="348"/>
        <v>2</v>
      </c>
      <c r="BJ487" s="48">
        <f t="shared" ca="1" si="348"/>
        <v>3</v>
      </c>
      <c r="BK487" s="48">
        <f t="shared" ca="1" si="348"/>
        <v>3</v>
      </c>
      <c r="BL487" s="48">
        <f t="shared" ca="1" si="348"/>
        <v>2</v>
      </c>
      <c r="BM487" s="48">
        <f t="shared" ca="1" si="348"/>
        <v>2</v>
      </c>
      <c r="BN487" s="48">
        <f t="shared" ca="1" si="348"/>
        <v>2</v>
      </c>
      <c r="BO487" s="48">
        <f t="shared" ca="1" si="348"/>
        <v>3</v>
      </c>
    </row>
    <row r="488" spans="1:67" x14ac:dyDescent="0.25">
      <c r="A488" s="48">
        <v>487</v>
      </c>
      <c r="B488" s="48">
        <f t="shared" ca="1" si="316"/>
        <v>16</v>
      </c>
      <c r="C488" s="48">
        <f ca="1">SUM($P488:S488)</f>
        <v>11</v>
      </c>
      <c r="D488" s="48">
        <f t="shared" ca="1" si="317"/>
        <v>21</v>
      </c>
      <c r="E488" s="48">
        <f t="shared" ca="1" si="318"/>
        <v>31</v>
      </c>
      <c r="F488" s="48">
        <f t="shared" ca="1" si="319"/>
        <v>40</v>
      </c>
      <c r="G488" s="48">
        <f t="shared" ca="1" si="320"/>
        <v>50</v>
      </c>
      <c r="H488" s="48">
        <f t="shared" ca="1" si="321"/>
        <v>60</v>
      </c>
      <c r="I488" s="48">
        <f t="shared" ca="1" si="322"/>
        <v>70</v>
      </c>
      <c r="J488" s="48">
        <f t="shared" ca="1" si="323"/>
        <v>82</v>
      </c>
      <c r="K488" s="48">
        <f t="shared" ca="1" si="324"/>
        <v>92</v>
      </c>
      <c r="L488" s="48">
        <f t="shared" ca="1" si="325"/>
        <v>102</v>
      </c>
      <c r="M488" s="48">
        <f t="shared" ca="1" si="326"/>
        <v>111</v>
      </c>
      <c r="N488" s="48">
        <f t="shared" ca="1" si="327"/>
        <v>120</v>
      </c>
      <c r="O488" s="48">
        <f t="shared" ca="1" si="328"/>
        <v>132</v>
      </c>
      <c r="P488" s="48">
        <f t="shared" ca="1" si="344"/>
        <v>3</v>
      </c>
      <c r="Q488" s="48">
        <f t="shared" ca="1" si="344"/>
        <v>3</v>
      </c>
      <c r="R488" s="48">
        <f t="shared" ca="1" si="344"/>
        <v>2</v>
      </c>
      <c r="S488" s="48">
        <f t="shared" ca="1" si="344"/>
        <v>3</v>
      </c>
      <c r="T488" s="48">
        <f t="shared" ca="1" si="344"/>
        <v>2</v>
      </c>
      <c r="U488" s="48">
        <f t="shared" ca="1" si="344"/>
        <v>3</v>
      </c>
      <c r="V488" s="48">
        <f t="shared" ca="1" si="344"/>
        <v>2</v>
      </c>
      <c r="W488" s="48">
        <f t="shared" ca="1" si="344"/>
        <v>3</v>
      </c>
      <c r="X488" s="48">
        <f t="shared" ca="1" si="344"/>
        <v>3</v>
      </c>
      <c r="Y488" s="48">
        <f t="shared" ca="1" si="344"/>
        <v>2</v>
      </c>
      <c r="Z488" s="48">
        <f t="shared" ca="1" si="345"/>
        <v>3</v>
      </c>
      <c r="AA488" s="48">
        <f t="shared" ca="1" si="345"/>
        <v>2</v>
      </c>
      <c r="AB488" s="48">
        <f t="shared" ca="1" si="345"/>
        <v>2</v>
      </c>
      <c r="AC488" s="48">
        <f t="shared" ca="1" si="345"/>
        <v>3</v>
      </c>
      <c r="AD488" s="48">
        <f t="shared" ca="1" si="345"/>
        <v>2</v>
      </c>
      <c r="AE488" s="48">
        <f t="shared" ca="1" si="345"/>
        <v>2</v>
      </c>
      <c r="AF488" s="48">
        <f t="shared" ca="1" si="345"/>
        <v>3</v>
      </c>
      <c r="AG488" s="48">
        <f t="shared" ca="1" si="345"/>
        <v>3</v>
      </c>
      <c r="AH488" s="48">
        <f t="shared" ca="1" si="345"/>
        <v>2</v>
      </c>
      <c r="AI488" s="48">
        <f t="shared" ca="1" si="345"/>
        <v>2</v>
      </c>
      <c r="AJ488" s="48">
        <f t="shared" ca="1" si="346"/>
        <v>3</v>
      </c>
      <c r="AK488" s="48">
        <f t="shared" ca="1" si="346"/>
        <v>3</v>
      </c>
      <c r="AL488" s="48">
        <f t="shared" ca="1" si="346"/>
        <v>2</v>
      </c>
      <c r="AM488" s="48">
        <f t="shared" ca="1" si="346"/>
        <v>2</v>
      </c>
      <c r="AN488" s="48">
        <f t="shared" ca="1" si="346"/>
        <v>2</v>
      </c>
      <c r="AO488" s="48">
        <f t="shared" ca="1" si="346"/>
        <v>2</v>
      </c>
      <c r="AP488" s="48">
        <f t="shared" ca="1" si="346"/>
        <v>3</v>
      </c>
      <c r="AQ488" s="48">
        <f t="shared" ca="1" si="346"/>
        <v>3</v>
      </c>
      <c r="AR488" s="48">
        <f t="shared" ca="1" si="346"/>
        <v>3</v>
      </c>
      <c r="AS488" s="48">
        <f t="shared" ca="1" si="346"/>
        <v>3</v>
      </c>
      <c r="AT488" s="48">
        <f t="shared" ca="1" si="347"/>
        <v>3</v>
      </c>
      <c r="AU488" s="48">
        <f t="shared" ca="1" si="347"/>
        <v>3</v>
      </c>
      <c r="AV488" s="48">
        <f t="shared" ca="1" si="347"/>
        <v>3</v>
      </c>
      <c r="AW488" s="48">
        <f t="shared" ca="1" si="347"/>
        <v>2</v>
      </c>
      <c r="AX488" s="48">
        <f t="shared" ca="1" si="347"/>
        <v>3</v>
      </c>
      <c r="AY488" s="48">
        <f t="shared" ca="1" si="347"/>
        <v>2</v>
      </c>
      <c r="AZ488" s="48">
        <f t="shared" ca="1" si="347"/>
        <v>2</v>
      </c>
      <c r="BA488" s="48">
        <f t="shared" ca="1" si="347"/>
        <v>2</v>
      </c>
      <c r="BB488" s="48">
        <f t="shared" ca="1" si="347"/>
        <v>3</v>
      </c>
      <c r="BC488" s="48">
        <f t="shared" ca="1" si="347"/>
        <v>3</v>
      </c>
      <c r="BD488" s="48">
        <f t="shared" ca="1" si="348"/>
        <v>2</v>
      </c>
      <c r="BE488" s="48">
        <f t="shared" ca="1" si="348"/>
        <v>2</v>
      </c>
      <c r="BF488" s="48">
        <f t="shared" ca="1" si="348"/>
        <v>3</v>
      </c>
      <c r="BG488" s="48">
        <f t="shared" ca="1" si="348"/>
        <v>2</v>
      </c>
      <c r="BH488" s="48">
        <f t="shared" ca="1" si="348"/>
        <v>3</v>
      </c>
      <c r="BI488" s="48">
        <f t="shared" ca="1" si="348"/>
        <v>2</v>
      </c>
      <c r="BJ488" s="48">
        <f t="shared" ca="1" si="348"/>
        <v>2</v>
      </c>
      <c r="BK488" s="48">
        <f t="shared" ca="1" si="348"/>
        <v>2</v>
      </c>
      <c r="BL488" s="48">
        <f t="shared" ca="1" si="348"/>
        <v>3</v>
      </c>
      <c r="BM488" s="48">
        <f t="shared" ca="1" si="348"/>
        <v>3</v>
      </c>
      <c r="BN488" s="48">
        <f t="shared" ca="1" si="348"/>
        <v>3</v>
      </c>
      <c r="BO488" s="48">
        <f t="shared" ca="1" si="348"/>
        <v>3</v>
      </c>
    </row>
    <row r="489" spans="1:67" x14ac:dyDescent="0.25">
      <c r="A489" s="48">
        <v>488</v>
      </c>
      <c r="B489" s="48">
        <f t="shared" ca="1" si="316"/>
        <v>16</v>
      </c>
      <c r="C489" s="48">
        <f ca="1">SUM($P489:S489)</f>
        <v>11</v>
      </c>
      <c r="D489" s="48">
        <f t="shared" ca="1" si="317"/>
        <v>20</v>
      </c>
      <c r="E489" s="48">
        <f t="shared" ca="1" si="318"/>
        <v>29</v>
      </c>
      <c r="F489" s="48">
        <f t="shared" ca="1" si="319"/>
        <v>39</v>
      </c>
      <c r="G489" s="48">
        <f t="shared" ca="1" si="320"/>
        <v>49</v>
      </c>
      <c r="H489" s="48">
        <f t="shared" ca="1" si="321"/>
        <v>58</v>
      </c>
      <c r="I489" s="48">
        <f t="shared" ca="1" si="322"/>
        <v>68</v>
      </c>
      <c r="J489" s="48">
        <f t="shared" ca="1" si="323"/>
        <v>77</v>
      </c>
      <c r="K489" s="48">
        <f t="shared" ca="1" si="324"/>
        <v>87</v>
      </c>
      <c r="L489" s="48">
        <f t="shared" ca="1" si="325"/>
        <v>98</v>
      </c>
      <c r="M489" s="48">
        <f t="shared" ca="1" si="326"/>
        <v>108</v>
      </c>
      <c r="N489" s="48">
        <f t="shared" ca="1" si="327"/>
        <v>118</v>
      </c>
      <c r="O489" s="48">
        <f t="shared" ca="1" si="328"/>
        <v>126</v>
      </c>
      <c r="P489" s="48">
        <f t="shared" ca="1" si="344"/>
        <v>3</v>
      </c>
      <c r="Q489" s="48">
        <f t="shared" ca="1" si="344"/>
        <v>3</v>
      </c>
      <c r="R489" s="48">
        <f t="shared" ca="1" si="344"/>
        <v>2</v>
      </c>
      <c r="S489" s="48">
        <f t="shared" ca="1" si="344"/>
        <v>3</v>
      </c>
      <c r="T489" s="48">
        <f t="shared" ca="1" si="344"/>
        <v>2</v>
      </c>
      <c r="U489" s="48">
        <f t="shared" ca="1" si="344"/>
        <v>3</v>
      </c>
      <c r="V489" s="48">
        <f t="shared" ca="1" si="344"/>
        <v>2</v>
      </c>
      <c r="W489" s="48">
        <f t="shared" ca="1" si="344"/>
        <v>2</v>
      </c>
      <c r="X489" s="48">
        <f t="shared" ca="1" si="344"/>
        <v>3</v>
      </c>
      <c r="Y489" s="48">
        <f t="shared" ca="1" si="344"/>
        <v>2</v>
      </c>
      <c r="Z489" s="48">
        <f t="shared" ca="1" si="345"/>
        <v>2</v>
      </c>
      <c r="AA489" s="48">
        <f t="shared" ca="1" si="345"/>
        <v>2</v>
      </c>
      <c r="AB489" s="48">
        <f t="shared" ca="1" si="345"/>
        <v>3</v>
      </c>
      <c r="AC489" s="48">
        <f t="shared" ca="1" si="345"/>
        <v>2</v>
      </c>
      <c r="AD489" s="48">
        <f t="shared" ca="1" si="345"/>
        <v>2</v>
      </c>
      <c r="AE489" s="48">
        <f t="shared" ca="1" si="345"/>
        <v>3</v>
      </c>
      <c r="AF489" s="48">
        <f t="shared" ca="1" si="345"/>
        <v>2</v>
      </c>
      <c r="AG489" s="48">
        <f t="shared" ca="1" si="345"/>
        <v>3</v>
      </c>
      <c r="AH489" s="48">
        <f t="shared" ca="1" si="345"/>
        <v>3</v>
      </c>
      <c r="AI489" s="48">
        <f t="shared" ca="1" si="345"/>
        <v>2</v>
      </c>
      <c r="AJ489" s="48">
        <f t="shared" ca="1" si="346"/>
        <v>2</v>
      </c>
      <c r="AK489" s="48">
        <f t="shared" ca="1" si="346"/>
        <v>2</v>
      </c>
      <c r="AL489" s="48">
        <f t="shared" ca="1" si="346"/>
        <v>2</v>
      </c>
      <c r="AM489" s="48">
        <f t="shared" ca="1" si="346"/>
        <v>3</v>
      </c>
      <c r="AN489" s="48">
        <f t="shared" ca="1" si="346"/>
        <v>2</v>
      </c>
      <c r="AO489" s="48">
        <f t="shared" ca="1" si="346"/>
        <v>3</v>
      </c>
      <c r="AP489" s="48">
        <f t="shared" ca="1" si="346"/>
        <v>2</v>
      </c>
      <c r="AQ489" s="48">
        <f t="shared" ca="1" si="346"/>
        <v>3</v>
      </c>
      <c r="AR489" s="48">
        <f t="shared" ca="1" si="346"/>
        <v>2</v>
      </c>
      <c r="AS489" s="48">
        <f t="shared" ca="1" si="346"/>
        <v>2</v>
      </c>
      <c r="AT489" s="48">
        <f t="shared" ca="1" si="347"/>
        <v>2</v>
      </c>
      <c r="AU489" s="48">
        <f t="shared" ca="1" si="347"/>
        <v>3</v>
      </c>
      <c r="AV489" s="48">
        <f t="shared" ca="1" si="347"/>
        <v>2</v>
      </c>
      <c r="AW489" s="48">
        <f t="shared" ca="1" si="347"/>
        <v>2</v>
      </c>
      <c r="AX489" s="48">
        <f t="shared" ca="1" si="347"/>
        <v>3</v>
      </c>
      <c r="AY489" s="48">
        <f t="shared" ca="1" si="347"/>
        <v>3</v>
      </c>
      <c r="AZ489" s="48">
        <f t="shared" ca="1" si="347"/>
        <v>2</v>
      </c>
      <c r="BA489" s="48">
        <f t="shared" ca="1" si="347"/>
        <v>3</v>
      </c>
      <c r="BB489" s="48">
        <f t="shared" ca="1" si="347"/>
        <v>3</v>
      </c>
      <c r="BC489" s="48">
        <f t="shared" ca="1" si="347"/>
        <v>3</v>
      </c>
      <c r="BD489" s="48">
        <f t="shared" ca="1" si="348"/>
        <v>2</v>
      </c>
      <c r="BE489" s="48">
        <f t="shared" ca="1" si="348"/>
        <v>3</v>
      </c>
      <c r="BF489" s="48">
        <f t="shared" ca="1" si="348"/>
        <v>3</v>
      </c>
      <c r="BG489" s="48">
        <f t="shared" ca="1" si="348"/>
        <v>2</v>
      </c>
      <c r="BH489" s="48">
        <f t="shared" ca="1" si="348"/>
        <v>3</v>
      </c>
      <c r="BI489" s="48">
        <f t="shared" ca="1" si="348"/>
        <v>2</v>
      </c>
      <c r="BJ489" s="48">
        <f t="shared" ca="1" si="348"/>
        <v>2</v>
      </c>
      <c r="BK489" s="48">
        <f t="shared" ca="1" si="348"/>
        <v>3</v>
      </c>
      <c r="BL489" s="48">
        <f t="shared" ca="1" si="348"/>
        <v>2</v>
      </c>
      <c r="BM489" s="48">
        <f t="shared" ca="1" si="348"/>
        <v>2</v>
      </c>
      <c r="BN489" s="48">
        <f t="shared" ca="1" si="348"/>
        <v>2</v>
      </c>
      <c r="BO489" s="48">
        <f t="shared" ca="1" si="348"/>
        <v>2</v>
      </c>
    </row>
    <row r="490" spans="1:67" x14ac:dyDescent="0.25">
      <c r="A490" s="48">
        <v>489</v>
      </c>
      <c r="B490" s="48">
        <f t="shared" ca="1" si="316"/>
        <v>13</v>
      </c>
      <c r="C490" s="48">
        <f ca="1">SUM($P490:S490)</f>
        <v>9</v>
      </c>
      <c r="D490" s="48">
        <f t="shared" ca="1" si="317"/>
        <v>19</v>
      </c>
      <c r="E490" s="48">
        <f t="shared" ca="1" si="318"/>
        <v>30</v>
      </c>
      <c r="F490" s="48">
        <f t="shared" ca="1" si="319"/>
        <v>41</v>
      </c>
      <c r="G490" s="48">
        <f t="shared" ca="1" si="320"/>
        <v>50</v>
      </c>
      <c r="H490" s="48">
        <f t="shared" ca="1" si="321"/>
        <v>59</v>
      </c>
      <c r="I490" s="48">
        <f t="shared" ca="1" si="322"/>
        <v>70</v>
      </c>
      <c r="J490" s="48">
        <f t="shared" ca="1" si="323"/>
        <v>79</v>
      </c>
      <c r="K490" s="48">
        <f t="shared" ca="1" si="324"/>
        <v>89</v>
      </c>
      <c r="L490" s="48">
        <f t="shared" ca="1" si="325"/>
        <v>100</v>
      </c>
      <c r="M490" s="48">
        <f t="shared" ca="1" si="326"/>
        <v>110</v>
      </c>
      <c r="N490" s="48">
        <f t="shared" ca="1" si="327"/>
        <v>118</v>
      </c>
      <c r="O490" s="48">
        <f t="shared" ca="1" si="328"/>
        <v>129</v>
      </c>
      <c r="P490" s="48">
        <f t="shared" ca="1" si="344"/>
        <v>2</v>
      </c>
      <c r="Q490" s="48">
        <f t="shared" ca="1" si="344"/>
        <v>2</v>
      </c>
      <c r="R490" s="48">
        <f t="shared" ca="1" si="344"/>
        <v>2</v>
      </c>
      <c r="S490" s="48">
        <f t="shared" ca="1" si="344"/>
        <v>3</v>
      </c>
      <c r="T490" s="48">
        <f t="shared" ca="1" si="344"/>
        <v>2</v>
      </c>
      <c r="U490" s="48">
        <f t="shared" ca="1" si="344"/>
        <v>2</v>
      </c>
      <c r="V490" s="48">
        <f t="shared" ca="1" si="344"/>
        <v>3</v>
      </c>
      <c r="W490" s="48">
        <f t="shared" ca="1" si="344"/>
        <v>3</v>
      </c>
      <c r="X490" s="48">
        <f t="shared" ca="1" si="344"/>
        <v>3</v>
      </c>
      <c r="Y490" s="48">
        <f t="shared" ca="1" si="344"/>
        <v>3</v>
      </c>
      <c r="Z490" s="48">
        <f t="shared" ca="1" si="345"/>
        <v>2</v>
      </c>
      <c r="AA490" s="48">
        <f t="shared" ca="1" si="345"/>
        <v>3</v>
      </c>
      <c r="AB490" s="48">
        <f t="shared" ca="1" si="345"/>
        <v>3</v>
      </c>
      <c r="AC490" s="48">
        <f t="shared" ca="1" si="345"/>
        <v>3</v>
      </c>
      <c r="AD490" s="48">
        <f t="shared" ca="1" si="345"/>
        <v>2</v>
      </c>
      <c r="AE490" s="48">
        <f t="shared" ca="1" si="345"/>
        <v>3</v>
      </c>
      <c r="AF490" s="48">
        <f t="shared" ca="1" si="345"/>
        <v>2</v>
      </c>
      <c r="AG490" s="48">
        <f t="shared" ca="1" si="345"/>
        <v>2</v>
      </c>
      <c r="AH490" s="48">
        <f t="shared" ca="1" si="345"/>
        <v>3</v>
      </c>
      <c r="AI490" s="48">
        <f t="shared" ca="1" si="345"/>
        <v>2</v>
      </c>
      <c r="AJ490" s="48">
        <f t="shared" ca="1" si="346"/>
        <v>2</v>
      </c>
      <c r="AK490" s="48">
        <f t="shared" ca="1" si="346"/>
        <v>2</v>
      </c>
      <c r="AL490" s="48">
        <f t="shared" ca="1" si="346"/>
        <v>2</v>
      </c>
      <c r="AM490" s="48">
        <f t="shared" ca="1" si="346"/>
        <v>3</v>
      </c>
      <c r="AN490" s="48">
        <f t="shared" ca="1" si="346"/>
        <v>3</v>
      </c>
      <c r="AO490" s="48">
        <f t="shared" ca="1" si="346"/>
        <v>2</v>
      </c>
      <c r="AP490" s="48">
        <f t="shared" ca="1" si="346"/>
        <v>3</v>
      </c>
      <c r="AQ490" s="48">
        <f t="shared" ca="1" si="346"/>
        <v>3</v>
      </c>
      <c r="AR490" s="48">
        <f t="shared" ca="1" si="346"/>
        <v>3</v>
      </c>
      <c r="AS490" s="48">
        <f t="shared" ca="1" si="346"/>
        <v>2</v>
      </c>
      <c r="AT490" s="48">
        <f t="shared" ca="1" si="347"/>
        <v>2</v>
      </c>
      <c r="AU490" s="48">
        <f t="shared" ca="1" si="347"/>
        <v>2</v>
      </c>
      <c r="AV490" s="48">
        <f t="shared" ca="1" si="347"/>
        <v>3</v>
      </c>
      <c r="AW490" s="48">
        <f t="shared" ca="1" si="347"/>
        <v>3</v>
      </c>
      <c r="AX490" s="48">
        <f t="shared" ca="1" si="347"/>
        <v>2</v>
      </c>
      <c r="AY490" s="48">
        <f t="shared" ca="1" si="347"/>
        <v>2</v>
      </c>
      <c r="AZ490" s="48">
        <f t="shared" ca="1" si="347"/>
        <v>3</v>
      </c>
      <c r="BA490" s="48">
        <f t="shared" ca="1" si="347"/>
        <v>3</v>
      </c>
      <c r="BB490" s="48">
        <f t="shared" ca="1" si="347"/>
        <v>3</v>
      </c>
      <c r="BC490" s="48">
        <f t="shared" ca="1" si="347"/>
        <v>2</v>
      </c>
      <c r="BD490" s="48">
        <f t="shared" ca="1" si="348"/>
        <v>3</v>
      </c>
      <c r="BE490" s="48">
        <f t="shared" ca="1" si="348"/>
        <v>2</v>
      </c>
      <c r="BF490" s="48">
        <f t="shared" ca="1" si="348"/>
        <v>2</v>
      </c>
      <c r="BG490" s="48">
        <f t="shared" ca="1" si="348"/>
        <v>3</v>
      </c>
      <c r="BH490" s="48">
        <f t="shared" ca="1" si="348"/>
        <v>2</v>
      </c>
      <c r="BI490" s="48">
        <f t="shared" ca="1" si="348"/>
        <v>2</v>
      </c>
      <c r="BJ490" s="48">
        <f t="shared" ca="1" si="348"/>
        <v>2</v>
      </c>
      <c r="BK490" s="48">
        <f t="shared" ca="1" si="348"/>
        <v>2</v>
      </c>
      <c r="BL490" s="48">
        <f t="shared" ca="1" si="348"/>
        <v>3</v>
      </c>
      <c r="BM490" s="48">
        <f t="shared" ca="1" si="348"/>
        <v>3</v>
      </c>
      <c r="BN490" s="48">
        <f t="shared" ca="1" si="348"/>
        <v>2</v>
      </c>
      <c r="BO490" s="48">
        <f t="shared" ca="1" si="348"/>
        <v>3</v>
      </c>
    </row>
    <row r="491" spans="1:67" x14ac:dyDescent="0.25">
      <c r="A491" s="48">
        <v>490</v>
      </c>
      <c r="B491" s="48">
        <f t="shared" ca="1" si="316"/>
        <v>15</v>
      </c>
      <c r="C491" s="48">
        <f ca="1">SUM($P491:S491)</f>
        <v>10</v>
      </c>
      <c r="D491" s="48">
        <f t="shared" ca="1" si="317"/>
        <v>20</v>
      </c>
      <c r="E491" s="48">
        <f t="shared" ca="1" si="318"/>
        <v>29</v>
      </c>
      <c r="F491" s="48">
        <f t="shared" ca="1" si="319"/>
        <v>39</v>
      </c>
      <c r="G491" s="48">
        <f t="shared" ca="1" si="320"/>
        <v>49</v>
      </c>
      <c r="H491" s="48">
        <f t="shared" ca="1" si="321"/>
        <v>59</v>
      </c>
      <c r="I491" s="48">
        <f t="shared" ca="1" si="322"/>
        <v>68</v>
      </c>
      <c r="J491" s="48">
        <f t="shared" ca="1" si="323"/>
        <v>78</v>
      </c>
      <c r="K491" s="48">
        <f t="shared" ca="1" si="324"/>
        <v>89</v>
      </c>
      <c r="L491" s="48">
        <f t="shared" ca="1" si="325"/>
        <v>97</v>
      </c>
      <c r="M491" s="48">
        <f t="shared" ca="1" si="326"/>
        <v>108</v>
      </c>
      <c r="N491" s="48">
        <f t="shared" ca="1" si="327"/>
        <v>117</v>
      </c>
      <c r="O491" s="48">
        <f t="shared" ca="1" si="328"/>
        <v>126</v>
      </c>
      <c r="P491" s="48">
        <f t="shared" ca="1" si="344"/>
        <v>3</v>
      </c>
      <c r="Q491" s="48">
        <f t="shared" ca="1" si="344"/>
        <v>2</v>
      </c>
      <c r="R491" s="48">
        <f t="shared" ca="1" si="344"/>
        <v>2</v>
      </c>
      <c r="S491" s="48">
        <f t="shared" ca="1" si="344"/>
        <v>3</v>
      </c>
      <c r="T491" s="48">
        <f t="shared" ca="1" si="344"/>
        <v>3</v>
      </c>
      <c r="U491" s="48">
        <f t="shared" ca="1" si="344"/>
        <v>2</v>
      </c>
      <c r="V491" s="48">
        <f t="shared" ca="1" si="344"/>
        <v>3</v>
      </c>
      <c r="W491" s="48">
        <f t="shared" ca="1" si="344"/>
        <v>2</v>
      </c>
      <c r="X491" s="48">
        <f t="shared" ca="1" si="344"/>
        <v>2</v>
      </c>
      <c r="Y491" s="48">
        <f t="shared" ca="1" si="344"/>
        <v>2</v>
      </c>
      <c r="Z491" s="48">
        <f t="shared" ca="1" si="345"/>
        <v>3</v>
      </c>
      <c r="AA491" s="48">
        <f t="shared" ca="1" si="345"/>
        <v>2</v>
      </c>
      <c r="AB491" s="48">
        <f t="shared" ca="1" si="345"/>
        <v>2</v>
      </c>
      <c r="AC491" s="48">
        <f t="shared" ca="1" si="345"/>
        <v>3</v>
      </c>
      <c r="AD491" s="48">
        <f t="shared" ca="1" si="345"/>
        <v>3</v>
      </c>
      <c r="AE491" s="48">
        <f t="shared" ca="1" si="345"/>
        <v>2</v>
      </c>
      <c r="AF491" s="48">
        <f t="shared" ca="1" si="345"/>
        <v>2</v>
      </c>
      <c r="AG491" s="48">
        <f t="shared" ca="1" si="345"/>
        <v>2</v>
      </c>
      <c r="AH491" s="48">
        <f t="shared" ca="1" si="345"/>
        <v>3</v>
      </c>
      <c r="AI491" s="48">
        <f t="shared" ca="1" si="345"/>
        <v>3</v>
      </c>
      <c r="AJ491" s="48">
        <f t="shared" ca="1" si="346"/>
        <v>2</v>
      </c>
      <c r="AK491" s="48">
        <f t="shared" ca="1" si="346"/>
        <v>3</v>
      </c>
      <c r="AL491" s="48">
        <f t="shared" ca="1" si="346"/>
        <v>3</v>
      </c>
      <c r="AM491" s="48">
        <f t="shared" ca="1" si="346"/>
        <v>2</v>
      </c>
      <c r="AN491" s="48">
        <f t="shared" ca="1" si="346"/>
        <v>3</v>
      </c>
      <c r="AO491" s="48">
        <f t="shared" ca="1" si="346"/>
        <v>2</v>
      </c>
      <c r="AP491" s="48">
        <f t="shared" ca="1" si="346"/>
        <v>2</v>
      </c>
      <c r="AQ491" s="48">
        <f t="shared" ca="1" si="346"/>
        <v>2</v>
      </c>
      <c r="AR491" s="48">
        <f t="shared" ca="1" si="346"/>
        <v>3</v>
      </c>
      <c r="AS491" s="48">
        <f t="shared" ca="1" si="346"/>
        <v>2</v>
      </c>
      <c r="AT491" s="48">
        <f t="shared" ca="1" si="347"/>
        <v>3</v>
      </c>
      <c r="AU491" s="48">
        <f t="shared" ca="1" si="347"/>
        <v>2</v>
      </c>
      <c r="AV491" s="48">
        <f t="shared" ca="1" si="347"/>
        <v>3</v>
      </c>
      <c r="AW491" s="48">
        <f t="shared" ca="1" si="347"/>
        <v>3</v>
      </c>
      <c r="AX491" s="48">
        <f t="shared" ca="1" si="347"/>
        <v>3</v>
      </c>
      <c r="AY491" s="48">
        <f t="shared" ca="1" si="347"/>
        <v>2</v>
      </c>
      <c r="AZ491" s="48">
        <f t="shared" ca="1" si="347"/>
        <v>2</v>
      </c>
      <c r="BA491" s="48">
        <f t="shared" ca="1" si="347"/>
        <v>2</v>
      </c>
      <c r="BB491" s="48">
        <f t="shared" ca="1" si="347"/>
        <v>2</v>
      </c>
      <c r="BC491" s="48">
        <f t="shared" ca="1" si="347"/>
        <v>2</v>
      </c>
      <c r="BD491" s="48">
        <f t="shared" ca="1" si="348"/>
        <v>3</v>
      </c>
      <c r="BE491" s="48">
        <f t="shared" ca="1" si="348"/>
        <v>2</v>
      </c>
      <c r="BF491" s="48">
        <f t="shared" ca="1" si="348"/>
        <v>3</v>
      </c>
      <c r="BG491" s="48">
        <f t="shared" ca="1" si="348"/>
        <v>3</v>
      </c>
      <c r="BH491" s="48">
        <f t="shared" ca="1" si="348"/>
        <v>2</v>
      </c>
      <c r="BI491" s="48">
        <f t="shared" ca="1" si="348"/>
        <v>2</v>
      </c>
      <c r="BJ491" s="48">
        <f t="shared" ca="1" si="348"/>
        <v>2</v>
      </c>
      <c r="BK491" s="48">
        <f t="shared" ca="1" si="348"/>
        <v>3</v>
      </c>
      <c r="BL491" s="48">
        <f t="shared" ca="1" si="348"/>
        <v>3</v>
      </c>
      <c r="BM491" s="48">
        <f t="shared" ca="1" si="348"/>
        <v>2</v>
      </c>
      <c r="BN491" s="48">
        <f t="shared" ca="1" si="348"/>
        <v>2</v>
      </c>
      <c r="BO491" s="48">
        <f t="shared" ca="1" si="348"/>
        <v>2</v>
      </c>
    </row>
    <row r="492" spans="1:67" x14ac:dyDescent="0.25">
      <c r="A492" s="48">
        <v>491</v>
      </c>
      <c r="B492" s="48">
        <f t="shared" ca="1" si="316"/>
        <v>15</v>
      </c>
      <c r="C492" s="48">
        <f ca="1">SUM($P492:S492)</f>
        <v>10</v>
      </c>
      <c r="D492" s="48">
        <f t="shared" ca="1" si="317"/>
        <v>19</v>
      </c>
      <c r="E492" s="48">
        <f t="shared" ca="1" si="318"/>
        <v>28</v>
      </c>
      <c r="F492" s="48">
        <f t="shared" ca="1" si="319"/>
        <v>38</v>
      </c>
      <c r="G492" s="48">
        <f t="shared" ca="1" si="320"/>
        <v>47</v>
      </c>
      <c r="H492" s="48">
        <f t="shared" ca="1" si="321"/>
        <v>56</v>
      </c>
      <c r="I492" s="48">
        <f t="shared" ca="1" si="322"/>
        <v>67</v>
      </c>
      <c r="J492" s="48">
        <f t="shared" ca="1" si="323"/>
        <v>77</v>
      </c>
      <c r="K492" s="48">
        <f t="shared" ca="1" si="324"/>
        <v>86</v>
      </c>
      <c r="L492" s="48">
        <f t="shared" ca="1" si="325"/>
        <v>96</v>
      </c>
      <c r="M492" s="48">
        <f t="shared" ca="1" si="326"/>
        <v>105</v>
      </c>
      <c r="N492" s="48">
        <f t="shared" ca="1" si="327"/>
        <v>116</v>
      </c>
      <c r="O492" s="48">
        <f t="shared" ca="1" si="328"/>
        <v>124</v>
      </c>
      <c r="P492" s="48">
        <f t="shared" ref="P492:Y501" ca="1" si="349">MAX(1,IF(SamplesOrEstimateFlag = "Data", INDEX(Samples,RANDBETWEEN(1, TotalCount), 0), RANDBETWEEN(ThroughputLowEstimate,ThroughputHighEstimate)) / RANDBETWEEN(StorySplitRateLowEstimate,StorySplitRateHighEstimate))</f>
        <v>3</v>
      </c>
      <c r="Q492" s="48">
        <f t="shared" ca="1" si="349"/>
        <v>2</v>
      </c>
      <c r="R492" s="48">
        <f t="shared" ca="1" si="349"/>
        <v>3</v>
      </c>
      <c r="S492" s="48">
        <f t="shared" ca="1" si="349"/>
        <v>2</v>
      </c>
      <c r="T492" s="48">
        <f t="shared" ca="1" si="349"/>
        <v>3</v>
      </c>
      <c r="U492" s="48">
        <f t="shared" ca="1" si="349"/>
        <v>2</v>
      </c>
      <c r="V492" s="48">
        <f t="shared" ca="1" si="349"/>
        <v>2</v>
      </c>
      <c r="W492" s="48">
        <f t="shared" ca="1" si="349"/>
        <v>2</v>
      </c>
      <c r="X492" s="48">
        <f t="shared" ca="1" si="349"/>
        <v>2</v>
      </c>
      <c r="Y492" s="48">
        <f t="shared" ca="1" si="349"/>
        <v>2</v>
      </c>
      <c r="Z492" s="48">
        <f t="shared" ref="Z492:AI501" ca="1" si="350">MAX(1,IF(SamplesOrEstimateFlag = "Data", INDEX(Samples,RANDBETWEEN(1, TotalCount), 0), RANDBETWEEN(ThroughputLowEstimate,ThroughputHighEstimate)) / RANDBETWEEN(StorySplitRateLowEstimate,StorySplitRateHighEstimate))</f>
        <v>2</v>
      </c>
      <c r="AA492" s="48">
        <f t="shared" ca="1" si="350"/>
        <v>3</v>
      </c>
      <c r="AB492" s="48">
        <f t="shared" ca="1" si="350"/>
        <v>2</v>
      </c>
      <c r="AC492" s="48">
        <f t="shared" ca="1" si="350"/>
        <v>3</v>
      </c>
      <c r="AD492" s="48">
        <f t="shared" ca="1" si="350"/>
        <v>2</v>
      </c>
      <c r="AE492" s="48">
        <f t="shared" ca="1" si="350"/>
        <v>3</v>
      </c>
      <c r="AF492" s="48">
        <f t="shared" ca="1" si="350"/>
        <v>3</v>
      </c>
      <c r="AG492" s="48">
        <f t="shared" ca="1" si="350"/>
        <v>2</v>
      </c>
      <c r="AH492" s="48">
        <f t="shared" ca="1" si="350"/>
        <v>2</v>
      </c>
      <c r="AI492" s="48">
        <f t="shared" ca="1" si="350"/>
        <v>2</v>
      </c>
      <c r="AJ492" s="48">
        <f t="shared" ref="AJ492:AS501" ca="1" si="351">MAX(1,IF(SamplesOrEstimateFlag = "Data", INDEX(Samples,RANDBETWEEN(1, TotalCount), 0), RANDBETWEEN(ThroughputLowEstimate,ThroughputHighEstimate)) / RANDBETWEEN(StorySplitRateLowEstimate,StorySplitRateHighEstimate))</f>
        <v>3</v>
      </c>
      <c r="AK492" s="48">
        <f t="shared" ca="1" si="351"/>
        <v>2</v>
      </c>
      <c r="AL492" s="48">
        <f t="shared" ca="1" si="351"/>
        <v>2</v>
      </c>
      <c r="AM492" s="48">
        <f t="shared" ca="1" si="351"/>
        <v>2</v>
      </c>
      <c r="AN492" s="48">
        <f t="shared" ca="1" si="351"/>
        <v>3</v>
      </c>
      <c r="AO492" s="48">
        <f t="shared" ca="1" si="351"/>
        <v>3</v>
      </c>
      <c r="AP492" s="48">
        <f t="shared" ca="1" si="351"/>
        <v>3</v>
      </c>
      <c r="AQ492" s="48">
        <f t="shared" ca="1" si="351"/>
        <v>2</v>
      </c>
      <c r="AR492" s="48">
        <f t="shared" ca="1" si="351"/>
        <v>2</v>
      </c>
      <c r="AS492" s="48">
        <f t="shared" ca="1" si="351"/>
        <v>3</v>
      </c>
      <c r="AT492" s="48">
        <f t="shared" ref="AT492:BC501" ca="1" si="352">MAX(1,IF(SamplesOrEstimateFlag = "Data", INDEX(Samples,RANDBETWEEN(1, TotalCount), 0), RANDBETWEEN(ThroughputLowEstimate,ThroughputHighEstimate)) / RANDBETWEEN(StorySplitRateLowEstimate,StorySplitRateHighEstimate))</f>
        <v>2</v>
      </c>
      <c r="AU492" s="48">
        <f t="shared" ca="1" si="352"/>
        <v>3</v>
      </c>
      <c r="AV492" s="48">
        <f t="shared" ca="1" si="352"/>
        <v>2</v>
      </c>
      <c r="AW492" s="48">
        <f t="shared" ca="1" si="352"/>
        <v>3</v>
      </c>
      <c r="AX492" s="48">
        <f t="shared" ca="1" si="352"/>
        <v>2</v>
      </c>
      <c r="AY492" s="48">
        <f t="shared" ca="1" si="352"/>
        <v>2</v>
      </c>
      <c r="AZ492" s="48">
        <f t="shared" ca="1" si="352"/>
        <v>2</v>
      </c>
      <c r="BA492" s="48">
        <f t="shared" ca="1" si="352"/>
        <v>3</v>
      </c>
      <c r="BB492" s="48">
        <f t="shared" ca="1" si="352"/>
        <v>2</v>
      </c>
      <c r="BC492" s="48">
        <f t="shared" ca="1" si="352"/>
        <v>3</v>
      </c>
      <c r="BD492" s="48">
        <f t="shared" ref="BD492:BO501" ca="1" si="353">MAX(1,IF(SamplesOrEstimateFlag = "Data", INDEX(Samples,RANDBETWEEN(1, TotalCount), 0), RANDBETWEEN(ThroughputLowEstimate,ThroughputHighEstimate)) / RANDBETWEEN(StorySplitRateLowEstimate,StorySplitRateHighEstimate))</f>
        <v>2</v>
      </c>
      <c r="BE492" s="48">
        <f t="shared" ca="1" si="353"/>
        <v>2</v>
      </c>
      <c r="BF492" s="48">
        <f t="shared" ca="1" si="353"/>
        <v>3</v>
      </c>
      <c r="BG492" s="48">
        <f t="shared" ca="1" si="353"/>
        <v>2</v>
      </c>
      <c r="BH492" s="48">
        <f t="shared" ca="1" si="353"/>
        <v>3</v>
      </c>
      <c r="BI492" s="48">
        <f t="shared" ca="1" si="353"/>
        <v>3</v>
      </c>
      <c r="BJ492" s="48">
        <f t="shared" ca="1" si="353"/>
        <v>3</v>
      </c>
      <c r="BK492" s="48">
        <f t="shared" ca="1" si="353"/>
        <v>2</v>
      </c>
      <c r="BL492" s="48">
        <f t="shared" ca="1" si="353"/>
        <v>2</v>
      </c>
      <c r="BM492" s="48">
        <f t="shared" ca="1" si="353"/>
        <v>2</v>
      </c>
      <c r="BN492" s="48">
        <f t="shared" ca="1" si="353"/>
        <v>2</v>
      </c>
      <c r="BO492" s="48">
        <f t="shared" ca="1" si="353"/>
        <v>2</v>
      </c>
    </row>
    <row r="493" spans="1:67" x14ac:dyDescent="0.25">
      <c r="A493" s="48">
        <v>492</v>
      </c>
      <c r="B493" s="48">
        <f t="shared" ca="1" si="316"/>
        <v>15</v>
      </c>
      <c r="C493" s="48">
        <f ca="1">SUM($P493:S493)</f>
        <v>10</v>
      </c>
      <c r="D493" s="48">
        <f t="shared" ca="1" si="317"/>
        <v>21</v>
      </c>
      <c r="E493" s="48">
        <f t="shared" ca="1" si="318"/>
        <v>31</v>
      </c>
      <c r="F493" s="48">
        <f t="shared" ca="1" si="319"/>
        <v>40</v>
      </c>
      <c r="G493" s="48">
        <f t="shared" ca="1" si="320"/>
        <v>50</v>
      </c>
      <c r="H493" s="48">
        <f t="shared" ca="1" si="321"/>
        <v>60</v>
      </c>
      <c r="I493" s="48">
        <f t="shared" ca="1" si="322"/>
        <v>71</v>
      </c>
      <c r="J493" s="48">
        <f t="shared" ca="1" si="323"/>
        <v>80</v>
      </c>
      <c r="K493" s="48">
        <f t="shared" ca="1" si="324"/>
        <v>88</v>
      </c>
      <c r="L493" s="48">
        <f t="shared" ca="1" si="325"/>
        <v>98</v>
      </c>
      <c r="M493" s="48">
        <f t="shared" ca="1" si="326"/>
        <v>108</v>
      </c>
      <c r="N493" s="48">
        <f t="shared" ca="1" si="327"/>
        <v>118</v>
      </c>
      <c r="O493" s="48">
        <f t="shared" ca="1" si="328"/>
        <v>127</v>
      </c>
      <c r="P493" s="48">
        <f t="shared" ca="1" si="349"/>
        <v>3</v>
      </c>
      <c r="Q493" s="48">
        <f t="shared" ca="1" si="349"/>
        <v>2</v>
      </c>
      <c r="R493" s="48">
        <f t="shared" ca="1" si="349"/>
        <v>3</v>
      </c>
      <c r="S493" s="48">
        <f t="shared" ca="1" si="349"/>
        <v>2</v>
      </c>
      <c r="T493" s="48">
        <f t="shared" ca="1" si="349"/>
        <v>3</v>
      </c>
      <c r="U493" s="48">
        <f t="shared" ca="1" si="349"/>
        <v>2</v>
      </c>
      <c r="V493" s="48">
        <f t="shared" ca="1" si="349"/>
        <v>3</v>
      </c>
      <c r="W493" s="48">
        <f t="shared" ca="1" si="349"/>
        <v>3</v>
      </c>
      <c r="X493" s="48">
        <f t="shared" ca="1" si="349"/>
        <v>3</v>
      </c>
      <c r="Y493" s="48">
        <f t="shared" ca="1" si="349"/>
        <v>3</v>
      </c>
      <c r="Z493" s="48">
        <f t="shared" ca="1" si="350"/>
        <v>2</v>
      </c>
      <c r="AA493" s="48">
        <f t="shared" ca="1" si="350"/>
        <v>2</v>
      </c>
      <c r="AB493" s="48">
        <f t="shared" ca="1" si="350"/>
        <v>2</v>
      </c>
      <c r="AC493" s="48">
        <f t="shared" ca="1" si="350"/>
        <v>3</v>
      </c>
      <c r="AD493" s="48">
        <f t="shared" ca="1" si="350"/>
        <v>2</v>
      </c>
      <c r="AE493" s="48">
        <f t="shared" ca="1" si="350"/>
        <v>2</v>
      </c>
      <c r="AF493" s="48">
        <f t="shared" ca="1" si="350"/>
        <v>2</v>
      </c>
      <c r="AG493" s="48">
        <f t="shared" ca="1" si="350"/>
        <v>3</v>
      </c>
      <c r="AH493" s="48">
        <f t="shared" ca="1" si="350"/>
        <v>2</v>
      </c>
      <c r="AI493" s="48">
        <f t="shared" ca="1" si="350"/>
        <v>3</v>
      </c>
      <c r="AJ493" s="48">
        <f t="shared" ca="1" si="351"/>
        <v>2</v>
      </c>
      <c r="AK493" s="48">
        <f t="shared" ca="1" si="351"/>
        <v>3</v>
      </c>
      <c r="AL493" s="48">
        <f t="shared" ca="1" si="351"/>
        <v>2</v>
      </c>
      <c r="AM493" s="48">
        <f t="shared" ca="1" si="351"/>
        <v>3</v>
      </c>
      <c r="AN493" s="48">
        <f t="shared" ca="1" si="351"/>
        <v>3</v>
      </c>
      <c r="AO493" s="48">
        <f t="shared" ca="1" si="351"/>
        <v>2</v>
      </c>
      <c r="AP493" s="48">
        <f t="shared" ca="1" si="351"/>
        <v>3</v>
      </c>
      <c r="AQ493" s="48">
        <f t="shared" ca="1" si="351"/>
        <v>3</v>
      </c>
      <c r="AR493" s="48">
        <f t="shared" ca="1" si="351"/>
        <v>3</v>
      </c>
      <c r="AS493" s="48">
        <f t="shared" ca="1" si="351"/>
        <v>2</v>
      </c>
      <c r="AT493" s="48">
        <f t="shared" ca="1" si="352"/>
        <v>2</v>
      </c>
      <c r="AU493" s="48">
        <f t="shared" ca="1" si="352"/>
        <v>2</v>
      </c>
      <c r="AV493" s="48">
        <f t="shared" ca="1" si="352"/>
        <v>2</v>
      </c>
      <c r="AW493" s="48">
        <f t="shared" ca="1" si="352"/>
        <v>2</v>
      </c>
      <c r="AX493" s="48">
        <f t="shared" ca="1" si="352"/>
        <v>2</v>
      </c>
      <c r="AY493" s="48">
        <f t="shared" ca="1" si="352"/>
        <v>2</v>
      </c>
      <c r="AZ493" s="48">
        <f t="shared" ca="1" si="352"/>
        <v>3</v>
      </c>
      <c r="BA493" s="48">
        <f t="shared" ca="1" si="352"/>
        <v>2</v>
      </c>
      <c r="BB493" s="48">
        <f t="shared" ca="1" si="352"/>
        <v>2</v>
      </c>
      <c r="BC493" s="48">
        <f t="shared" ca="1" si="352"/>
        <v>3</v>
      </c>
      <c r="BD493" s="48">
        <f t="shared" ca="1" si="353"/>
        <v>2</v>
      </c>
      <c r="BE493" s="48">
        <f t="shared" ca="1" si="353"/>
        <v>3</v>
      </c>
      <c r="BF493" s="48">
        <f t="shared" ca="1" si="353"/>
        <v>3</v>
      </c>
      <c r="BG493" s="48">
        <f t="shared" ca="1" si="353"/>
        <v>2</v>
      </c>
      <c r="BH493" s="48">
        <f t="shared" ca="1" si="353"/>
        <v>2</v>
      </c>
      <c r="BI493" s="48">
        <f t="shared" ca="1" si="353"/>
        <v>2</v>
      </c>
      <c r="BJ493" s="48">
        <f t="shared" ca="1" si="353"/>
        <v>3</v>
      </c>
      <c r="BK493" s="48">
        <f t="shared" ca="1" si="353"/>
        <v>3</v>
      </c>
      <c r="BL493" s="48">
        <f t="shared" ca="1" si="353"/>
        <v>2</v>
      </c>
      <c r="BM493" s="48">
        <f t="shared" ca="1" si="353"/>
        <v>2</v>
      </c>
      <c r="BN493" s="48">
        <f t="shared" ca="1" si="353"/>
        <v>3</v>
      </c>
      <c r="BO493" s="48">
        <f t="shared" ca="1" si="353"/>
        <v>2</v>
      </c>
    </row>
    <row r="494" spans="1:67" x14ac:dyDescent="0.25">
      <c r="A494" s="48">
        <v>493</v>
      </c>
      <c r="B494" s="48">
        <f t="shared" ca="1" si="316"/>
        <v>15</v>
      </c>
      <c r="C494" s="48">
        <f ca="1">SUM($P494:S494)</f>
        <v>10</v>
      </c>
      <c r="D494" s="48">
        <f t="shared" ca="1" si="317"/>
        <v>20</v>
      </c>
      <c r="E494" s="48">
        <f t="shared" ca="1" si="318"/>
        <v>28</v>
      </c>
      <c r="F494" s="48">
        <f t="shared" ca="1" si="319"/>
        <v>38</v>
      </c>
      <c r="G494" s="48">
        <f t="shared" ca="1" si="320"/>
        <v>48</v>
      </c>
      <c r="H494" s="48">
        <f t="shared" ca="1" si="321"/>
        <v>57</v>
      </c>
      <c r="I494" s="48">
        <f t="shared" ca="1" si="322"/>
        <v>66</v>
      </c>
      <c r="J494" s="48">
        <f t="shared" ca="1" si="323"/>
        <v>77</v>
      </c>
      <c r="K494" s="48">
        <f t="shared" ca="1" si="324"/>
        <v>86</v>
      </c>
      <c r="L494" s="48">
        <f t="shared" ca="1" si="325"/>
        <v>96</v>
      </c>
      <c r="M494" s="48">
        <f t="shared" ca="1" si="326"/>
        <v>106</v>
      </c>
      <c r="N494" s="48">
        <f t="shared" ca="1" si="327"/>
        <v>118</v>
      </c>
      <c r="O494" s="48">
        <f t="shared" ca="1" si="328"/>
        <v>128</v>
      </c>
      <c r="P494" s="48">
        <f t="shared" ca="1" si="349"/>
        <v>3</v>
      </c>
      <c r="Q494" s="48">
        <f t="shared" ca="1" si="349"/>
        <v>2</v>
      </c>
      <c r="R494" s="48">
        <f t="shared" ca="1" si="349"/>
        <v>2</v>
      </c>
      <c r="S494" s="48">
        <f t="shared" ca="1" si="349"/>
        <v>3</v>
      </c>
      <c r="T494" s="48">
        <f t="shared" ca="1" si="349"/>
        <v>2</v>
      </c>
      <c r="U494" s="48">
        <f t="shared" ca="1" si="349"/>
        <v>3</v>
      </c>
      <c r="V494" s="48">
        <f t="shared" ca="1" si="349"/>
        <v>2</v>
      </c>
      <c r="W494" s="48">
        <f t="shared" ca="1" si="349"/>
        <v>3</v>
      </c>
      <c r="X494" s="48">
        <f t="shared" ca="1" si="349"/>
        <v>2</v>
      </c>
      <c r="Y494" s="48">
        <f t="shared" ca="1" si="349"/>
        <v>2</v>
      </c>
      <c r="Z494" s="48">
        <f t="shared" ca="1" si="350"/>
        <v>2</v>
      </c>
      <c r="AA494" s="48">
        <f t="shared" ca="1" si="350"/>
        <v>2</v>
      </c>
      <c r="AB494" s="48">
        <f t="shared" ca="1" si="350"/>
        <v>2</v>
      </c>
      <c r="AC494" s="48">
        <f t="shared" ca="1" si="350"/>
        <v>3</v>
      </c>
      <c r="AD494" s="48">
        <f t="shared" ca="1" si="350"/>
        <v>3</v>
      </c>
      <c r="AE494" s="48">
        <f t="shared" ca="1" si="350"/>
        <v>2</v>
      </c>
      <c r="AF494" s="48">
        <f t="shared" ca="1" si="350"/>
        <v>3</v>
      </c>
      <c r="AG494" s="48">
        <f t="shared" ca="1" si="350"/>
        <v>3</v>
      </c>
      <c r="AH494" s="48">
        <f t="shared" ca="1" si="350"/>
        <v>2</v>
      </c>
      <c r="AI494" s="48">
        <f t="shared" ca="1" si="350"/>
        <v>2</v>
      </c>
      <c r="AJ494" s="48">
        <f t="shared" ca="1" si="351"/>
        <v>2</v>
      </c>
      <c r="AK494" s="48">
        <f t="shared" ca="1" si="351"/>
        <v>2</v>
      </c>
      <c r="AL494" s="48">
        <f t="shared" ca="1" si="351"/>
        <v>3</v>
      </c>
      <c r="AM494" s="48">
        <f t="shared" ca="1" si="351"/>
        <v>2</v>
      </c>
      <c r="AN494" s="48">
        <f t="shared" ca="1" si="351"/>
        <v>2</v>
      </c>
      <c r="AO494" s="48">
        <f t="shared" ca="1" si="351"/>
        <v>2</v>
      </c>
      <c r="AP494" s="48">
        <f t="shared" ca="1" si="351"/>
        <v>2</v>
      </c>
      <c r="AQ494" s="48">
        <f t="shared" ca="1" si="351"/>
        <v>3</v>
      </c>
      <c r="AR494" s="48">
        <f t="shared" ca="1" si="351"/>
        <v>3</v>
      </c>
      <c r="AS494" s="48">
        <f t="shared" ca="1" si="351"/>
        <v>3</v>
      </c>
      <c r="AT494" s="48">
        <f t="shared" ca="1" si="352"/>
        <v>2</v>
      </c>
      <c r="AU494" s="48">
        <f t="shared" ca="1" si="352"/>
        <v>3</v>
      </c>
      <c r="AV494" s="48">
        <f t="shared" ca="1" si="352"/>
        <v>2</v>
      </c>
      <c r="AW494" s="48">
        <f t="shared" ca="1" si="352"/>
        <v>3</v>
      </c>
      <c r="AX494" s="48">
        <f t="shared" ca="1" si="352"/>
        <v>2</v>
      </c>
      <c r="AY494" s="48">
        <f t="shared" ca="1" si="352"/>
        <v>2</v>
      </c>
      <c r="AZ494" s="48">
        <f t="shared" ca="1" si="352"/>
        <v>2</v>
      </c>
      <c r="BA494" s="48">
        <f t="shared" ca="1" si="352"/>
        <v>2</v>
      </c>
      <c r="BB494" s="48">
        <f t="shared" ca="1" si="352"/>
        <v>3</v>
      </c>
      <c r="BC494" s="48">
        <f t="shared" ca="1" si="352"/>
        <v>3</v>
      </c>
      <c r="BD494" s="48">
        <f t="shared" ca="1" si="353"/>
        <v>3</v>
      </c>
      <c r="BE494" s="48">
        <f t="shared" ca="1" si="353"/>
        <v>2</v>
      </c>
      <c r="BF494" s="48">
        <f t="shared" ca="1" si="353"/>
        <v>2</v>
      </c>
      <c r="BG494" s="48">
        <f t="shared" ca="1" si="353"/>
        <v>3</v>
      </c>
      <c r="BH494" s="48">
        <f t="shared" ca="1" si="353"/>
        <v>3</v>
      </c>
      <c r="BI494" s="48">
        <f t="shared" ca="1" si="353"/>
        <v>3</v>
      </c>
      <c r="BJ494" s="48">
        <f t="shared" ca="1" si="353"/>
        <v>3</v>
      </c>
      <c r="BK494" s="48">
        <f t="shared" ca="1" si="353"/>
        <v>3</v>
      </c>
      <c r="BL494" s="48">
        <f t="shared" ca="1" si="353"/>
        <v>2</v>
      </c>
      <c r="BM494" s="48">
        <f t="shared" ca="1" si="353"/>
        <v>3</v>
      </c>
      <c r="BN494" s="48">
        <f t="shared" ca="1" si="353"/>
        <v>3</v>
      </c>
      <c r="BO494" s="48">
        <f t="shared" ca="1" si="353"/>
        <v>2</v>
      </c>
    </row>
    <row r="495" spans="1:67" x14ac:dyDescent="0.25">
      <c r="A495" s="48">
        <v>494</v>
      </c>
      <c r="B495" s="48">
        <f t="shared" ca="1" si="316"/>
        <v>15</v>
      </c>
      <c r="C495" s="48">
        <f ca="1">SUM($P495:S495)</f>
        <v>9</v>
      </c>
      <c r="D495" s="48">
        <f t="shared" ca="1" si="317"/>
        <v>20</v>
      </c>
      <c r="E495" s="48">
        <f t="shared" ca="1" si="318"/>
        <v>30</v>
      </c>
      <c r="F495" s="48">
        <f t="shared" ca="1" si="319"/>
        <v>39</v>
      </c>
      <c r="G495" s="48">
        <f t="shared" ca="1" si="320"/>
        <v>49</v>
      </c>
      <c r="H495" s="48">
        <f t="shared" ca="1" si="321"/>
        <v>57</v>
      </c>
      <c r="I495" s="48">
        <f t="shared" ca="1" si="322"/>
        <v>67</v>
      </c>
      <c r="J495" s="48">
        <f t="shared" ca="1" si="323"/>
        <v>77</v>
      </c>
      <c r="K495" s="48">
        <f t="shared" ca="1" si="324"/>
        <v>87</v>
      </c>
      <c r="L495" s="48">
        <f t="shared" ca="1" si="325"/>
        <v>97</v>
      </c>
      <c r="M495" s="48">
        <f t="shared" ca="1" si="326"/>
        <v>108</v>
      </c>
      <c r="N495" s="48">
        <f t="shared" ca="1" si="327"/>
        <v>118</v>
      </c>
      <c r="O495" s="48">
        <f t="shared" ca="1" si="328"/>
        <v>128</v>
      </c>
      <c r="P495" s="48">
        <f t="shared" ca="1" si="349"/>
        <v>2</v>
      </c>
      <c r="Q495" s="48">
        <f t="shared" ca="1" si="349"/>
        <v>2</v>
      </c>
      <c r="R495" s="48">
        <f t="shared" ca="1" si="349"/>
        <v>2</v>
      </c>
      <c r="S495" s="48">
        <f t="shared" ca="1" si="349"/>
        <v>3</v>
      </c>
      <c r="T495" s="48">
        <f t="shared" ca="1" si="349"/>
        <v>3</v>
      </c>
      <c r="U495" s="48">
        <f t="shared" ca="1" si="349"/>
        <v>3</v>
      </c>
      <c r="V495" s="48">
        <f t="shared" ca="1" si="349"/>
        <v>2</v>
      </c>
      <c r="W495" s="48">
        <f t="shared" ca="1" si="349"/>
        <v>3</v>
      </c>
      <c r="X495" s="48">
        <f t="shared" ca="1" si="349"/>
        <v>3</v>
      </c>
      <c r="Y495" s="48">
        <f t="shared" ca="1" si="349"/>
        <v>3</v>
      </c>
      <c r="Z495" s="48">
        <f t="shared" ca="1" si="350"/>
        <v>2</v>
      </c>
      <c r="AA495" s="48">
        <f t="shared" ca="1" si="350"/>
        <v>2</v>
      </c>
      <c r="AB495" s="48">
        <f t="shared" ca="1" si="350"/>
        <v>2</v>
      </c>
      <c r="AC495" s="48">
        <f t="shared" ca="1" si="350"/>
        <v>2</v>
      </c>
      <c r="AD495" s="48">
        <f t="shared" ca="1" si="350"/>
        <v>3</v>
      </c>
      <c r="AE495" s="48">
        <f t="shared" ca="1" si="350"/>
        <v>2</v>
      </c>
      <c r="AF495" s="48">
        <f t="shared" ca="1" si="350"/>
        <v>3</v>
      </c>
      <c r="AG495" s="48">
        <f t="shared" ca="1" si="350"/>
        <v>2</v>
      </c>
      <c r="AH495" s="48">
        <f t="shared" ca="1" si="350"/>
        <v>2</v>
      </c>
      <c r="AI495" s="48">
        <f t="shared" ca="1" si="350"/>
        <v>3</v>
      </c>
      <c r="AJ495" s="48">
        <f t="shared" ca="1" si="351"/>
        <v>2</v>
      </c>
      <c r="AK495" s="48">
        <f t="shared" ca="1" si="351"/>
        <v>2</v>
      </c>
      <c r="AL495" s="48">
        <f t="shared" ca="1" si="351"/>
        <v>2</v>
      </c>
      <c r="AM495" s="48">
        <f t="shared" ca="1" si="351"/>
        <v>2</v>
      </c>
      <c r="AN495" s="48">
        <f t="shared" ca="1" si="351"/>
        <v>2</v>
      </c>
      <c r="AO495" s="48">
        <f t="shared" ca="1" si="351"/>
        <v>3</v>
      </c>
      <c r="AP495" s="48">
        <f t="shared" ca="1" si="351"/>
        <v>2</v>
      </c>
      <c r="AQ495" s="48">
        <f t="shared" ca="1" si="351"/>
        <v>3</v>
      </c>
      <c r="AR495" s="48">
        <f t="shared" ca="1" si="351"/>
        <v>3</v>
      </c>
      <c r="AS495" s="48">
        <f t="shared" ca="1" si="351"/>
        <v>3</v>
      </c>
      <c r="AT495" s="48">
        <f t="shared" ca="1" si="352"/>
        <v>2</v>
      </c>
      <c r="AU495" s="48">
        <f t="shared" ca="1" si="352"/>
        <v>2</v>
      </c>
      <c r="AV495" s="48">
        <f t="shared" ca="1" si="352"/>
        <v>3</v>
      </c>
      <c r="AW495" s="48">
        <f t="shared" ca="1" si="352"/>
        <v>3</v>
      </c>
      <c r="AX495" s="48">
        <f t="shared" ca="1" si="352"/>
        <v>2</v>
      </c>
      <c r="AY495" s="48">
        <f t="shared" ca="1" si="352"/>
        <v>2</v>
      </c>
      <c r="AZ495" s="48">
        <f t="shared" ca="1" si="352"/>
        <v>3</v>
      </c>
      <c r="BA495" s="48">
        <f t="shared" ca="1" si="352"/>
        <v>2</v>
      </c>
      <c r="BB495" s="48">
        <f t="shared" ca="1" si="352"/>
        <v>3</v>
      </c>
      <c r="BC495" s="48">
        <f t="shared" ca="1" si="352"/>
        <v>2</v>
      </c>
      <c r="BD495" s="48">
        <f t="shared" ca="1" si="353"/>
        <v>3</v>
      </c>
      <c r="BE495" s="48">
        <f t="shared" ca="1" si="353"/>
        <v>2</v>
      </c>
      <c r="BF495" s="48">
        <f t="shared" ca="1" si="353"/>
        <v>3</v>
      </c>
      <c r="BG495" s="48">
        <f t="shared" ca="1" si="353"/>
        <v>3</v>
      </c>
      <c r="BH495" s="48">
        <f t="shared" ca="1" si="353"/>
        <v>2</v>
      </c>
      <c r="BI495" s="48">
        <f t="shared" ca="1" si="353"/>
        <v>3</v>
      </c>
      <c r="BJ495" s="48">
        <f t="shared" ca="1" si="353"/>
        <v>3</v>
      </c>
      <c r="BK495" s="48">
        <f t="shared" ca="1" si="353"/>
        <v>2</v>
      </c>
      <c r="BL495" s="48">
        <f t="shared" ca="1" si="353"/>
        <v>2</v>
      </c>
      <c r="BM495" s="48">
        <f t="shared" ca="1" si="353"/>
        <v>3</v>
      </c>
      <c r="BN495" s="48">
        <f t="shared" ca="1" si="353"/>
        <v>2</v>
      </c>
      <c r="BO495" s="48">
        <f t="shared" ca="1" si="353"/>
        <v>3</v>
      </c>
    </row>
    <row r="496" spans="1:67" x14ac:dyDescent="0.25">
      <c r="A496" s="48">
        <v>495</v>
      </c>
      <c r="B496" s="48">
        <f t="shared" ca="1" si="316"/>
        <v>16</v>
      </c>
      <c r="C496" s="48">
        <f ca="1">SUM($P496:S496)</f>
        <v>11</v>
      </c>
      <c r="D496" s="48">
        <f t="shared" ca="1" si="317"/>
        <v>21</v>
      </c>
      <c r="E496" s="48">
        <f t="shared" ca="1" si="318"/>
        <v>29</v>
      </c>
      <c r="F496" s="48">
        <f t="shared" ca="1" si="319"/>
        <v>41</v>
      </c>
      <c r="G496" s="48">
        <f t="shared" ca="1" si="320"/>
        <v>52</v>
      </c>
      <c r="H496" s="48">
        <f t="shared" ca="1" si="321"/>
        <v>60</v>
      </c>
      <c r="I496" s="48">
        <f t="shared" ca="1" si="322"/>
        <v>70</v>
      </c>
      <c r="J496" s="48">
        <f t="shared" ca="1" si="323"/>
        <v>79</v>
      </c>
      <c r="K496" s="48">
        <f t="shared" ca="1" si="324"/>
        <v>88</v>
      </c>
      <c r="L496" s="48">
        <f t="shared" ca="1" si="325"/>
        <v>97</v>
      </c>
      <c r="M496" s="48">
        <f t="shared" ca="1" si="326"/>
        <v>108</v>
      </c>
      <c r="N496" s="48">
        <f t="shared" ca="1" si="327"/>
        <v>119</v>
      </c>
      <c r="O496" s="48">
        <f t="shared" ca="1" si="328"/>
        <v>128</v>
      </c>
      <c r="P496" s="48">
        <f t="shared" ca="1" si="349"/>
        <v>3</v>
      </c>
      <c r="Q496" s="48">
        <f t="shared" ca="1" si="349"/>
        <v>2</v>
      </c>
      <c r="R496" s="48">
        <f t="shared" ca="1" si="349"/>
        <v>3</v>
      </c>
      <c r="S496" s="48">
        <f t="shared" ca="1" si="349"/>
        <v>3</v>
      </c>
      <c r="T496" s="48">
        <f t="shared" ca="1" si="349"/>
        <v>2</v>
      </c>
      <c r="U496" s="48">
        <f t="shared" ca="1" si="349"/>
        <v>3</v>
      </c>
      <c r="V496" s="48">
        <f t="shared" ca="1" si="349"/>
        <v>2</v>
      </c>
      <c r="W496" s="48">
        <f t="shared" ca="1" si="349"/>
        <v>3</v>
      </c>
      <c r="X496" s="48">
        <f t="shared" ca="1" si="349"/>
        <v>2</v>
      </c>
      <c r="Y496" s="48">
        <f t="shared" ca="1" si="349"/>
        <v>2</v>
      </c>
      <c r="Z496" s="48">
        <f t="shared" ca="1" si="350"/>
        <v>2</v>
      </c>
      <c r="AA496" s="48">
        <f t="shared" ca="1" si="350"/>
        <v>2</v>
      </c>
      <c r="AB496" s="48">
        <f t="shared" ca="1" si="350"/>
        <v>3</v>
      </c>
      <c r="AC496" s="48">
        <f t="shared" ca="1" si="350"/>
        <v>3</v>
      </c>
      <c r="AD496" s="48">
        <f t="shared" ca="1" si="350"/>
        <v>3</v>
      </c>
      <c r="AE496" s="48">
        <f t="shared" ca="1" si="350"/>
        <v>3</v>
      </c>
      <c r="AF496" s="48">
        <f t="shared" ca="1" si="350"/>
        <v>3</v>
      </c>
      <c r="AG496" s="48">
        <f t="shared" ca="1" si="350"/>
        <v>3</v>
      </c>
      <c r="AH496" s="48">
        <f t="shared" ca="1" si="350"/>
        <v>2</v>
      </c>
      <c r="AI496" s="48">
        <f t="shared" ca="1" si="350"/>
        <v>3</v>
      </c>
      <c r="AJ496" s="48">
        <f t="shared" ca="1" si="351"/>
        <v>2</v>
      </c>
      <c r="AK496" s="48">
        <f t="shared" ca="1" si="351"/>
        <v>2</v>
      </c>
      <c r="AL496" s="48">
        <f t="shared" ca="1" si="351"/>
        <v>2</v>
      </c>
      <c r="AM496" s="48">
        <f t="shared" ca="1" si="351"/>
        <v>2</v>
      </c>
      <c r="AN496" s="48">
        <f t="shared" ca="1" si="351"/>
        <v>2</v>
      </c>
      <c r="AO496" s="48">
        <f t="shared" ca="1" si="351"/>
        <v>2</v>
      </c>
      <c r="AP496" s="48">
        <f t="shared" ca="1" si="351"/>
        <v>3</v>
      </c>
      <c r="AQ496" s="48">
        <f t="shared" ca="1" si="351"/>
        <v>3</v>
      </c>
      <c r="AR496" s="48">
        <f t="shared" ca="1" si="351"/>
        <v>2</v>
      </c>
      <c r="AS496" s="48">
        <f t="shared" ca="1" si="351"/>
        <v>2</v>
      </c>
      <c r="AT496" s="48">
        <f t="shared" ca="1" si="352"/>
        <v>2</v>
      </c>
      <c r="AU496" s="48">
        <f t="shared" ca="1" si="352"/>
        <v>3</v>
      </c>
      <c r="AV496" s="48">
        <f t="shared" ca="1" si="352"/>
        <v>2</v>
      </c>
      <c r="AW496" s="48">
        <f t="shared" ca="1" si="352"/>
        <v>3</v>
      </c>
      <c r="AX496" s="48">
        <f t="shared" ca="1" si="352"/>
        <v>2</v>
      </c>
      <c r="AY496" s="48">
        <f t="shared" ca="1" si="352"/>
        <v>2</v>
      </c>
      <c r="AZ496" s="48">
        <f t="shared" ca="1" si="352"/>
        <v>2</v>
      </c>
      <c r="BA496" s="48">
        <f t="shared" ca="1" si="352"/>
        <v>2</v>
      </c>
      <c r="BB496" s="48">
        <f t="shared" ca="1" si="352"/>
        <v>3</v>
      </c>
      <c r="BC496" s="48">
        <f t="shared" ca="1" si="352"/>
        <v>2</v>
      </c>
      <c r="BD496" s="48">
        <f t="shared" ca="1" si="353"/>
        <v>3</v>
      </c>
      <c r="BE496" s="48">
        <f t="shared" ca="1" si="353"/>
        <v>2</v>
      </c>
      <c r="BF496" s="48">
        <f t="shared" ca="1" si="353"/>
        <v>3</v>
      </c>
      <c r="BG496" s="48">
        <f t="shared" ca="1" si="353"/>
        <v>3</v>
      </c>
      <c r="BH496" s="48">
        <f t="shared" ca="1" si="353"/>
        <v>3</v>
      </c>
      <c r="BI496" s="48">
        <f t="shared" ca="1" si="353"/>
        <v>3</v>
      </c>
      <c r="BJ496" s="48">
        <f t="shared" ca="1" si="353"/>
        <v>2</v>
      </c>
      <c r="BK496" s="48">
        <f t="shared" ca="1" si="353"/>
        <v>3</v>
      </c>
      <c r="BL496" s="48">
        <f t="shared" ca="1" si="353"/>
        <v>2</v>
      </c>
      <c r="BM496" s="48">
        <f t="shared" ca="1" si="353"/>
        <v>2</v>
      </c>
      <c r="BN496" s="48">
        <f t="shared" ca="1" si="353"/>
        <v>3</v>
      </c>
      <c r="BO496" s="48">
        <f t="shared" ca="1" si="353"/>
        <v>2</v>
      </c>
    </row>
    <row r="497" spans="1:67" x14ac:dyDescent="0.25">
      <c r="A497" s="48">
        <v>496</v>
      </c>
      <c r="B497" s="48">
        <f t="shared" ca="1" si="316"/>
        <v>13</v>
      </c>
      <c r="C497" s="48">
        <f ca="1">SUM($P497:S497)</f>
        <v>9</v>
      </c>
      <c r="D497" s="48">
        <f t="shared" ca="1" si="317"/>
        <v>19</v>
      </c>
      <c r="E497" s="48">
        <f t="shared" ca="1" si="318"/>
        <v>30</v>
      </c>
      <c r="F497" s="48">
        <f t="shared" ca="1" si="319"/>
        <v>40</v>
      </c>
      <c r="G497" s="48">
        <f t="shared" ca="1" si="320"/>
        <v>50</v>
      </c>
      <c r="H497" s="48">
        <f t="shared" ca="1" si="321"/>
        <v>60</v>
      </c>
      <c r="I497" s="48">
        <f t="shared" ca="1" si="322"/>
        <v>69</v>
      </c>
      <c r="J497" s="48">
        <f t="shared" ca="1" si="323"/>
        <v>78</v>
      </c>
      <c r="K497" s="48">
        <f t="shared" ca="1" si="324"/>
        <v>89</v>
      </c>
      <c r="L497" s="48">
        <f t="shared" ca="1" si="325"/>
        <v>99</v>
      </c>
      <c r="M497" s="48">
        <f t="shared" ca="1" si="326"/>
        <v>109</v>
      </c>
      <c r="N497" s="48">
        <f t="shared" ca="1" si="327"/>
        <v>119</v>
      </c>
      <c r="O497" s="48">
        <f t="shared" ca="1" si="328"/>
        <v>129</v>
      </c>
      <c r="P497" s="48">
        <f t="shared" ca="1" si="349"/>
        <v>3</v>
      </c>
      <c r="Q497" s="48">
        <f t="shared" ca="1" si="349"/>
        <v>2</v>
      </c>
      <c r="R497" s="48">
        <f t="shared" ca="1" si="349"/>
        <v>2</v>
      </c>
      <c r="S497" s="48">
        <f t="shared" ca="1" si="349"/>
        <v>2</v>
      </c>
      <c r="T497" s="48">
        <f t="shared" ca="1" si="349"/>
        <v>2</v>
      </c>
      <c r="U497" s="48">
        <f t="shared" ca="1" si="349"/>
        <v>2</v>
      </c>
      <c r="V497" s="48">
        <f t="shared" ca="1" si="349"/>
        <v>3</v>
      </c>
      <c r="W497" s="48">
        <f t="shared" ca="1" si="349"/>
        <v>3</v>
      </c>
      <c r="X497" s="48">
        <f t="shared" ca="1" si="349"/>
        <v>3</v>
      </c>
      <c r="Y497" s="48">
        <f t="shared" ca="1" si="349"/>
        <v>3</v>
      </c>
      <c r="Z497" s="48">
        <f t="shared" ca="1" si="350"/>
        <v>3</v>
      </c>
      <c r="AA497" s="48">
        <f t="shared" ca="1" si="350"/>
        <v>2</v>
      </c>
      <c r="AB497" s="48">
        <f t="shared" ca="1" si="350"/>
        <v>3</v>
      </c>
      <c r="AC497" s="48">
        <f t="shared" ca="1" si="350"/>
        <v>2</v>
      </c>
      <c r="AD497" s="48">
        <f t="shared" ca="1" si="350"/>
        <v>3</v>
      </c>
      <c r="AE497" s="48">
        <f t="shared" ca="1" si="350"/>
        <v>2</v>
      </c>
      <c r="AF497" s="48">
        <f t="shared" ca="1" si="350"/>
        <v>2</v>
      </c>
      <c r="AG497" s="48">
        <f t="shared" ca="1" si="350"/>
        <v>2</v>
      </c>
      <c r="AH497" s="48">
        <f t="shared" ca="1" si="350"/>
        <v>3</v>
      </c>
      <c r="AI497" s="48">
        <f t="shared" ca="1" si="350"/>
        <v>3</v>
      </c>
      <c r="AJ497" s="48">
        <f t="shared" ca="1" si="351"/>
        <v>2</v>
      </c>
      <c r="AK497" s="48">
        <f t="shared" ca="1" si="351"/>
        <v>3</v>
      </c>
      <c r="AL497" s="48">
        <f t="shared" ca="1" si="351"/>
        <v>2</v>
      </c>
      <c r="AM497" s="48">
        <f t="shared" ca="1" si="351"/>
        <v>3</v>
      </c>
      <c r="AN497" s="48">
        <f t="shared" ca="1" si="351"/>
        <v>3</v>
      </c>
      <c r="AO497" s="48">
        <f t="shared" ca="1" si="351"/>
        <v>2</v>
      </c>
      <c r="AP497" s="48">
        <f t="shared" ca="1" si="351"/>
        <v>2</v>
      </c>
      <c r="AQ497" s="48">
        <f t="shared" ca="1" si="351"/>
        <v>2</v>
      </c>
      <c r="AR497" s="48">
        <f t="shared" ca="1" si="351"/>
        <v>2</v>
      </c>
      <c r="AS497" s="48">
        <f t="shared" ca="1" si="351"/>
        <v>2</v>
      </c>
      <c r="AT497" s="48">
        <f t="shared" ca="1" si="352"/>
        <v>3</v>
      </c>
      <c r="AU497" s="48">
        <f t="shared" ca="1" si="352"/>
        <v>2</v>
      </c>
      <c r="AV497" s="48">
        <f t="shared" ca="1" si="352"/>
        <v>3</v>
      </c>
      <c r="AW497" s="48">
        <f t="shared" ca="1" si="352"/>
        <v>3</v>
      </c>
      <c r="AX497" s="48">
        <f t="shared" ca="1" si="352"/>
        <v>3</v>
      </c>
      <c r="AY497" s="48">
        <f t="shared" ca="1" si="352"/>
        <v>2</v>
      </c>
      <c r="AZ497" s="48">
        <f t="shared" ca="1" si="352"/>
        <v>3</v>
      </c>
      <c r="BA497" s="48">
        <f t="shared" ca="1" si="352"/>
        <v>3</v>
      </c>
      <c r="BB497" s="48">
        <f t="shared" ca="1" si="352"/>
        <v>2</v>
      </c>
      <c r="BC497" s="48">
        <f t="shared" ca="1" si="352"/>
        <v>2</v>
      </c>
      <c r="BD497" s="48">
        <f t="shared" ca="1" si="353"/>
        <v>3</v>
      </c>
      <c r="BE497" s="48">
        <f t="shared" ca="1" si="353"/>
        <v>3</v>
      </c>
      <c r="BF497" s="48">
        <f t="shared" ca="1" si="353"/>
        <v>2</v>
      </c>
      <c r="BG497" s="48">
        <f t="shared" ca="1" si="353"/>
        <v>2</v>
      </c>
      <c r="BH497" s="48">
        <f t="shared" ca="1" si="353"/>
        <v>3</v>
      </c>
      <c r="BI497" s="48">
        <f t="shared" ca="1" si="353"/>
        <v>2</v>
      </c>
      <c r="BJ497" s="48">
        <f t="shared" ca="1" si="353"/>
        <v>3</v>
      </c>
      <c r="BK497" s="48">
        <f t="shared" ca="1" si="353"/>
        <v>2</v>
      </c>
      <c r="BL497" s="48">
        <f t="shared" ca="1" si="353"/>
        <v>2</v>
      </c>
      <c r="BM497" s="48">
        <f t="shared" ca="1" si="353"/>
        <v>3</v>
      </c>
      <c r="BN497" s="48">
        <f t="shared" ca="1" si="353"/>
        <v>3</v>
      </c>
      <c r="BO497" s="48">
        <f t="shared" ca="1" si="353"/>
        <v>2</v>
      </c>
    </row>
    <row r="498" spans="1:67" x14ac:dyDescent="0.25">
      <c r="A498" s="48">
        <v>497</v>
      </c>
      <c r="B498" s="48">
        <f t="shared" ca="1" si="316"/>
        <v>18</v>
      </c>
      <c r="C498" s="48">
        <f ca="1">SUM($P498:S498)</f>
        <v>12</v>
      </c>
      <c r="D498" s="48">
        <f t="shared" ca="1" si="317"/>
        <v>22</v>
      </c>
      <c r="E498" s="48">
        <f t="shared" ca="1" si="318"/>
        <v>31</v>
      </c>
      <c r="F498" s="48">
        <f t="shared" ca="1" si="319"/>
        <v>40</v>
      </c>
      <c r="G498" s="48">
        <f t="shared" ca="1" si="320"/>
        <v>49</v>
      </c>
      <c r="H498" s="48">
        <f t="shared" ca="1" si="321"/>
        <v>59</v>
      </c>
      <c r="I498" s="48">
        <f t="shared" ca="1" si="322"/>
        <v>69</v>
      </c>
      <c r="J498" s="48">
        <f t="shared" ca="1" si="323"/>
        <v>79</v>
      </c>
      <c r="K498" s="48">
        <f t="shared" ca="1" si="324"/>
        <v>89</v>
      </c>
      <c r="L498" s="48">
        <f t="shared" ca="1" si="325"/>
        <v>100</v>
      </c>
      <c r="M498" s="48">
        <f t="shared" ca="1" si="326"/>
        <v>111</v>
      </c>
      <c r="N498" s="48">
        <f t="shared" ca="1" si="327"/>
        <v>121</v>
      </c>
      <c r="O498" s="48">
        <f t="shared" ca="1" si="328"/>
        <v>130</v>
      </c>
      <c r="P498" s="48">
        <f t="shared" ca="1" si="349"/>
        <v>3</v>
      </c>
      <c r="Q498" s="48">
        <f t="shared" ca="1" si="349"/>
        <v>3</v>
      </c>
      <c r="R498" s="48">
        <f t="shared" ca="1" si="349"/>
        <v>3</v>
      </c>
      <c r="S498" s="48">
        <f t="shared" ca="1" si="349"/>
        <v>3</v>
      </c>
      <c r="T498" s="48">
        <f t="shared" ca="1" si="349"/>
        <v>3</v>
      </c>
      <c r="U498" s="48">
        <f t="shared" ca="1" si="349"/>
        <v>3</v>
      </c>
      <c r="V498" s="48">
        <f t="shared" ca="1" si="349"/>
        <v>2</v>
      </c>
      <c r="W498" s="48">
        <f t="shared" ca="1" si="349"/>
        <v>2</v>
      </c>
      <c r="X498" s="48">
        <f t="shared" ca="1" si="349"/>
        <v>2</v>
      </c>
      <c r="Y498" s="48">
        <f t="shared" ca="1" si="349"/>
        <v>2</v>
      </c>
      <c r="Z498" s="48">
        <f t="shared" ca="1" si="350"/>
        <v>3</v>
      </c>
      <c r="AA498" s="48">
        <f t="shared" ca="1" si="350"/>
        <v>2</v>
      </c>
      <c r="AB498" s="48">
        <f t="shared" ca="1" si="350"/>
        <v>2</v>
      </c>
      <c r="AC498" s="48">
        <f t="shared" ca="1" si="350"/>
        <v>3</v>
      </c>
      <c r="AD498" s="48">
        <f t="shared" ca="1" si="350"/>
        <v>2</v>
      </c>
      <c r="AE498" s="48">
        <f t="shared" ca="1" si="350"/>
        <v>2</v>
      </c>
      <c r="AF498" s="48">
        <f t="shared" ca="1" si="350"/>
        <v>2</v>
      </c>
      <c r="AG498" s="48">
        <f t="shared" ca="1" si="350"/>
        <v>2</v>
      </c>
      <c r="AH498" s="48">
        <f t="shared" ca="1" si="350"/>
        <v>3</v>
      </c>
      <c r="AI498" s="48">
        <f t="shared" ca="1" si="350"/>
        <v>2</v>
      </c>
      <c r="AJ498" s="48">
        <f t="shared" ca="1" si="351"/>
        <v>3</v>
      </c>
      <c r="AK498" s="48">
        <f t="shared" ca="1" si="351"/>
        <v>2</v>
      </c>
      <c r="AL498" s="48">
        <f t="shared" ca="1" si="351"/>
        <v>2</v>
      </c>
      <c r="AM498" s="48">
        <f t="shared" ca="1" si="351"/>
        <v>3</v>
      </c>
      <c r="AN498" s="48">
        <f t="shared" ca="1" si="351"/>
        <v>3</v>
      </c>
      <c r="AO498" s="48">
        <f t="shared" ca="1" si="351"/>
        <v>2</v>
      </c>
      <c r="AP498" s="48">
        <f t="shared" ca="1" si="351"/>
        <v>2</v>
      </c>
      <c r="AQ498" s="48">
        <f t="shared" ca="1" si="351"/>
        <v>3</v>
      </c>
      <c r="AR498" s="48">
        <f t="shared" ca="1" si="351"/>
        <v>3</v>
      </c>
      <c r="AS498" s="48">
        <f t="shared" ca="1" si="351"/>
        <v>2</v>
      </c>
      <c r="AT498" s="48">
        <f t="shared" ca="1" si="352"/>
        <v>3</v>
      </c>
      <c r="AU498" s="48">
        <f t="shared" ca="1" si="352"/>
        <v>2</v>
      </c>
      <c r="AV498" s="48">
        <f t="shared" ca="1" si="352"/>
        <v>3</v>
      </c>
      <c r="AW498" s="48">
        <f t="shared" ca="1" si="352"/>
        <v>2</v>
      </c>
      <c r="AX498" s="48">
        <f t="shared" ca="1" si="352"/>
        <v>3</v>
      </c>
      <c r="AY498" s="48">
        <f t="shared" ca="1" si="352"/>
        <v>2</v>
      </c>
      <c r="AZ498" s="48">
        <f t="shared" ca="1" si="352"/>
        <v>3</v>
      </c>
      <c r="BA498" s="48">
        <f t="shared" ca="1" si="352"/>
        <v>3</v>
      </c>
      <c r="BB498" s="48">
        <f t="shared" ca="1" si="352"/>
        <v>3</v>
      </c>
      <c r="BC498" s="48">
        <f t="shared" ca="1" si="352"/>
        <v>2</v>
      </c>
      <c r="BD498" s="48">
        <f t="shared" ca="1" si="353"/>
        <v>3</v>
      </c>
      <c r="BE498" s="48">
        <f t="shared" ca="1" si="353"/>
        <v>2</v>
      </c>
      <c r="BF498" s="48">
        <f t="shared" ca="1" si="353"/>
        <v>3</v>
      </c>
      <c r="BG498" s="48">
        <f t="shared" ca="1" si="353"/>
        <v>3</v>
      </c>
      <c r="BH498" s="48">
        <f t="shared" ca="1" si="353"/>
        <v>2</v>
      </c>
      <c r="BI498" s="48">
        <f t="shared" ca="1" si="353"/>
        <v>3</v>
      </c>
      <c r="BJ498" s="48">
        <f t="shared" ca="1" si="353"/>
        <v>3</v>
      </c>
      <c r="BK498" s="48">
        <f t="shared" ca="1" si="353"/>
        <v>2</v>
      </c>
      <c r="BL498" s="48">
        <f t="shared" ca="1" si="353"/>
        <v>3</v>
      </c>
      <c r="BM498" s="48">
        <f t="shared" ca="1" si="353"/>
        <v>2</v>
      </c>
      <c r="BN498" s="48">
        <f t="shared" ca="1" si="353"/>
        <v>2</v>
      </c>
      <c r="BO498" s="48">
        <f t="shared" ca="1" si="353"/>
        <v>2</v>
      </c>
    </row>
    <row r="499" spans="1:67" x14ac:dyDescent="0.25">
      <c r="A499" s="48">
        <v>498</v>
      </c>
      <c r="B499" s="48">
        <f t="shared" ca="1" si="316"/>
        <v>13</v>
      </c>
      <c r="C499" s="48">
        <f ca="1">SUM($P499:S499)</f>
        <v>9</v>
      </c>
      <c r="D499" s="48">
        <f t="shared" ca="1" si="317"/>
        <v>17</v>
      </c>
      <c r="E499" s="48">
        <f t="shared" ca="1" si="318"/>
        <v>25</v>
      </c>
      <c r="F499" s="48">
        <f t="shared" ca="1" si="319"/>
        <v>34</v>
      </c>
      <c r="G499" s="48">
        <f t="shared" ca="1" si="320"/>
        <v>44</v>
      </c>
      <c r="H499" s="48">
        <f t="shared" ca="1" si="321"/>
        <v>55</v>
      </c>
      <c r="I499" s="48">
        <f t="shared" ca="1" si="322"/>
        <v>63</v>
      </c>
      <c r="J499" s="48">
        <f t="shared" ca="1" si="323"/>
        <v>72</v>
      </c>
      <c r="K499" s="48">
        <f t="shared" ca="1" si="324"/>
        <v>82</v>
      </c>
      <c r="L499" s="48">
        <f t="shared" ca="1" si="325"/>
        <v>91</v>
      </c>
      <c r="M499" s="48">
        <f t="shared" ca="1" si="326"/>
        <v>101</v>
      </c>
      <c r="N499" s="48">
        <f t="shared" ca="1" si="327"/>
        <v>112</v>
      </c>
      <c r="O499" s="48">
        <f t="shared" ca="1" si="328"/>
        <v>124</v>
      </c>
      <c r="P499" s="48">
        <f t="shared" ca="1" si="349"/>
        <v>2</v>
      </c>
      <c r="Q499" s="48">
        <f t="shared" ca="1" si="349"/>
        <v>3</v>
      </c>
      <c r="R499" s="48">
        <f t="shared" ca="1" si="349"/>
        <v>2</v>
      </c>
      <c r="S499" s="48">
        <f t="shared" ca="1" si="349"/>
        <v>2</v>
      </c>
      <c r="T499" s="48">
        <f t="shared" ca="1" si="349"/>
        <v>2</v>
      </c>
      <c r="U499" s="48">
        <f t="shared" ca="1" si="349"/>
        <v>2</v>
      </c>
      <c r="V499" s="48">
        <f t="shared" ca="1" si="349"/>
        <v>2</v>
      </c>
      <c r="W499" s="48">
        <f t="shared" ca="1" si="349"/>
        <v>2</v>
      </c>
      <c r="X499" s="48">
        <f t="shared" ca="1" si="349"/>
        <v>2</v>
      </c>
      <c r="Y499" s="48">
        <f t="shared" ca="1" si="349"/>
        <v>2</v>
      </c>
      <c r="Z499" s="48">
        <f t="shared" ca="1" si="350"/>
        <v>2</v>
      </c>
      <c r="AA499" s="48">
        <f t="shared" ca="1" si="350"/>
        <v>2</v>
      </c>
      <c r="AB499" s="48">
        <f t="shared" ca="1" si="350"/>
        <v>3</v>
      </c>
      <c r="AC499" s="48">
        <f t="shared" ca="1" si="350"/>
        <v>2</v>
      </c>
      <c r="AD499" s="48">
        <f t="shared" ca="1" si="350"/>
        <v>2</v>
      </c>
      <c r="AE499" s="48">
        <f t="shared" ca="1" si="350"/>
        <v>2</v>
      </c>
      <c r="AF499" s="48">
        <f t="shared" ca="1" si="350"/>
        <v>2</v>
      </c>
      <c r="AG499" s="48">
        <f t="shared" ca="1" si="350"/>
        <v>3</v>
      </c>
      <c r="AH499" s="48">
        <f t="shared" ca="1" si="350"/>
        <v>3</v>
      </c>
      <c r="AI499" s="48">
        <f t="shared" ca="1" si="350"/>
        <v>2</v>
      </c>
      <c r="AJ499" s="48">
        <f t="shared" ca="1" si="351"/>
        <v>3</v>
      </c>
      <c r="AK499" s="48">
        <f t="shared" ca="1" si="351"/>
        <v>3</v>
      </c>
      <c r="AL499" s="48">
        <f t="shared" ca="1" si="351"/>
        <v>3</v>
      </c>
      <c r="AM499" s="48">
        <f t="shared" ca="1" si="351"/>
        <v>2</v>
      </c>
      <c r="AN499" s="48">
        <f t="shared" ca="1" si="351"/>
        <v>2</v>
      </c>
      <c r="AO499" s="48">
        <f t="shared" ca="1" si="351"/>
        <v>2</v>
      </c>
      <c r="AP499" s="48">
        <f t="shared" ca="1" si="351"/>
        <v>2</v>
      </c>
      <c r="AQ499" s="48">
        <f t="shared" ca="1" si="351"/>
        <v>2</v>
      </c>
      <c r="AR499" s="48">
        <f t="shared" ca="1" si="351"/>
        <v>2</v>
      </c>
      <c r="AS499" s="48">
        <f t="shared" ca="1" si="351"/>
        <v>3</v>
      </c>
      <c r="AT499" s="48">
        <f t="shared" ca="1" si="352"/>
        <v>2</v>
      </c>
      <c r="AU499" s="48">
        <f t="shared" ca="1" si="352"/>
        <v>2</v>
      </c>
      <c r="AV499" s="48">
        <f t="shared" ca="1" si="352"/>
        <v>3</v>
      </c>
      <c r="AW499" s="48">
        <f t="shared" ca="1" si="352"/>
        <v>2</v>
      </c>
      <c r="AX499" s="48">
        <f t="shared" ca="1" si="352"/>
        <v>3</v>
      </c>
      <c r="AY499" s="48">
        <f t="shared" ca="1" si="352"/>
        <v>2</v>
      </c>
      <c r="AZ499" s="48">
        <f t="shared" ca="1" si="352"/>
        <v>3</v>
      </c>
      <c r="BA499" s="48">
        <f t="shared" ca="1" si="352"/>
        <v>2</v>
      </c>
      <c r="BB499" s="48">
        <f t="shared" ca="1" si="352"/>
        <v>2</v>
      </c>
      <c r="BC499" s="48">
        <f t="shared" ca="1" si="352"/>
        <v>2</v>
      </c>
      <c r="BD499" s="48">
        <f t="shared" ca="1" si="353"/>
        <v>2</v>
      </c>
      <c r="BE499" s="48">
        <f t="shared" ca="1" si="353"/>
        <v>3</v>
      </c>
      <c r="BF499" s="48">
        <f t="shared" ca="1" si="353"/>
        <v>2</v>
      </c>
      <c r="BG499" s="48">
        <f t="shared" ca="1" si="353"/>
        <v>3</v>
      </c>
      <c r="BH499" s="48">
        <f t="shared" ca="1" si="353"/>
        <v>2</v>
      </c>
      <c r="BI499" s="48">
        <f t="shared" ca="1" si="353"/>
        <v>3</v>
      </c>
      <c r="BJ499" s="48">
        <f t="shared" ca="1" si="353"/>
        <v>3</v>
      </c>
      <c r="BK499" s="48">
        <f t="shared" ca="1" si="353"/>
        <v>3</v>
      </c>
      <c r="BL499" s="48">
        <f t="shared" ca="1" si="353"/>
        <v>3</v>
      </c>
      <c r="BM499" s="48">
        <f t="shared" ca="1" si="353"/>
        <v>3</v>
      </c>
      <c r="BN499" s="48">
        <f t="shared" ca="1" si="353"/>
        <v>3</v>
      </c>
      <c r="BO499" s="48">
        <f t="shared" ca="1" si="353"/>
        <v>3</v>
      </c>
    </row>
    <row r="500" spans="1:67" x14ac:dyDescent="0.25">
      <c r="A500" s="48">
        <v>499</v>
      </c>
      <c r="B500" s="48">
        <f t="shared" ca="1" si="316"/>
        <v>15</v>
      </c>
      <c r="C500" s="48">
        <f ca="1">SUM($P500:S500)</f>
        <v>9</v>
      </c>
      <c r="D500" s="48">
        <f t="shared" ca="1" si="317"/>
        <v>20</v>
      </c>
      <c r="E500" s="48">
        <f t="shared" ca="1" si="318"/>
        <v>29</v>
      </c>
      <c r="F500" s="48">
        <f t="shared" ca="1" si="319"/>
        <v>39</v>
      </c>
      <c r="G500" s="48">
        <f t="shared" ca="1" si="320"/>
        <v>47</v>
      </c>
      <c r="H500" s="48">
        <f t="shared" ca="1" si="321"/>
        <v>57</v>
      </c>
      <c r="I500" s="48">
        <f t="shared" ca="1" si="322"/>
        <v>67</v>
      </c>
      <c r="J500" s="48">
        <f t="shared" ca="1" si="323"/>
        <v>77</v>
      </c>
      <c r="K500" s="48">
        <f t="shared" ca="1" si="324"/>
        <v>87</v>
      </c>
      <c r="L500" s="48">
        <f t="shared" ca="1" si="325"/>
        <v>95</v>
      </c>
      <c r="M500" s="48">
        <f t="shared" ca="1" si="326"/>
        <v>106</v>
      </c>
      <c r="N500" s="48">
        <f t="shared" ca="1" si="327"/>
        <v>115</v>
      </c>
      <c r="O500" s="48">
        <f t="shared" ca="1" si="328"/>
        <v>126</v>
      </c>
      <c r="P500" s="48">
        <f t="shared" ca="1" si="349"/>
        <v>2</v>
      </c>
      <c r="Q500" s="48">
        <f t="shared" ca="1" si="349"/>
        <v>2</v>
      </c>
      <c r="R500" s="48">
        <f t="shared" ca="1" si="349"/>
        <v>2</v>
      </c>
      <c r="S500" s="48">
        <f t="shared" ca="1" si="349"/>
        <v>3</v>
      </c>
      <c r="T500" s="48">
        <f t="shared" ca="1" si="349"/>
        <v>3</v>
      </c>
      <c r="U500" s="48">
        <f t="shared" ca="1" si="349"/>
        <v>3</v>
      </c>
      <c r="V500" s="48">
        <f t="shared" ca="1" si="349"/>
        <v>3</v>
      </c>
      <c r="W500" s="48">
        <f t="shared" ca="1" si="349"/>
        <v>2</v>
      </c>
      <c r="X500" s="48">
        <f t="shared" ca="1" si="349"/>
        <v>2</v>
      </c>
      <c r="Y500" s="48">
        <f t="shared" ca="1" si="349"/>
        <v>3</v>
      </c>
      <c r="Z500" s="48">
        <f t="shared" ca="1" si="350"/>
        <v>2</v>
      </c>
      <c r="AA500" s="48">
        <f t="shared" ca="1" si="350"/>
        <v>2</v>
      </c>
      <c r="AB500" s="48">
        <f t="shared" ca="1" si="350"/>
        <v>3</v>
      </c>
      <c r="AC500" s="48">
        <f t="shared" ca="1" si="350"/>
        <v>3</v>
      </c>
      <c r="AD500" s="48">
        <f t="shared" ca="1" si="350"/>
        <v>2</v>
      </c>
      <c r="AE500" s="48">
        <f t="shared" ca="1" si="350"/>
        <v>2</v>
      </c>
      <c r="AF500" s="48">
        <f t="shared" ca="1" si="350"/>
        <v>2</v>
      </c>
      <c r="AG500" s="48">
        <f t="shared" ca="1" si="350"/>
        <v>2</v>
      </c>
      <c r="AH500" s="48">
        <f t="shared" ca="1" si="350"/>
        <v>2</v>
      </c>
      <c r="AI500" s="48">
        <f t="shared" ca="1" si="350"/>
        <v>2</v>
      </c>
      <c r="AJ500" s="48">
        <f t="shared" ca="1" si="351"/>
        <v>3</v>
      </c>
      <c r="AK500" s="48">
        <f t="shared" ca="1" si="351"/>
        <v>2</v>
      </c>
      <c r="AL500" s="48">
        <f t="shared" ca="1" si="351"/>
        <v>2</v>
      </c>
      <c r="AM500" s="48">
        <f t="shared" ca="1" si="351"/>
        <v>3</v>
      </c>
      <c r="AN500" s="48">
        <f t="shared" ca="1" si="351"/>
        <v>2</v>
      </c>
      <c r="AO500" s="48">
        <f t="shared" ca="1" si="351"/>
        <v>2</v>
      </c>
      <c r="AP500" s="48">
        <f t="shared" ca="1" si="351"/>
        <v>3</v>
      </c>
      <c r="AQ500" s="48">
        <f t="shared" ca="1" si="351"/>
        <v>3</v>
      </c>
      <c r="AR500" s="48">
        <f t="shared" ca="1" si="351"/>
        <v>3</v>
      </c>
      <c r="AS500" s="48">
        <f t="shared" ca="1" si="351"/>
        <v>2</v>
      </c>
      <c r="AT500" s="48">
        <f t="shared" ca="1" si="352"/>
        <v>3</v>
      </c>
      <c r="AU500" s="48">
        <f t="shared" ca="1" si="352"/>
        <v>2</v>
      </c>
      <c r="AV500" s="48">
        <f t="shared" ca="1" si="352"/>
        <v>2</v>
      </c>
      <c r="AW500" s="48">
        <f t="shared" ca="1" si="352"/>
        <v>2</v>
      </c>
      <c r="AX500" s="48">
        <f t="shared" ca="1" si="352"/>
        <v>3</v>
      </c>
      <c r="AY500" s="48">
        <f t="shared" ca="1" si="352"/>
        <v>3</v>
      </c>
      <c r="AZ500" s="48">
        <f t="shared" ca="1" si="352"/>
        <v>2</v>
      </c>
      <c r="BA500" s="48">
        <f t="shared" ca="1" si="352"/>
        <v>2</v>
      </c>
      <c r="BB500" s="48">
        <f t="shared" ca="1" si="352"/>
        <v>2</v>
      </c>
      <c r="BC500" s="48">
        <f t="shared" ca="1" si="352"/>
        <v>2</v>
      </c>
      <c r="BD500" s="48">
        <f t="shared" ca="1" si="353"/>
        <v>3</v>
      </c>
      <c r="BE500" s="48">
        <f t="shared" ca="1" si="353"/>
        <v>3</v>
      </c>
      <c r="BF500" s="48">
        <f t="shared" ca="1" si="353"/>
        <v>2</v>
      </c>
      <c r="BG500" s="48">
        <f t="shared" ca="1" si="353"/>
        <v>3</v>
      </c>
      <c r="BH500" s="48">
        <f t="shared" ca="1" si="353"/>
        <v>3</v>
      </c>
      <c r="BI500" s="48">
        <f t="shared" ca="1" si="353"/>
        <v>2</v>
      </c>
      <c r="BJ500" s="48">
        <f t="shared" ca="1" si="353"/>
        <v>2</v>
      </c>
      <c r="BK500" s="48">
        <f t="shared" ca="1" si="353"/>
        <v>2</v>
      </c>
      <c r="BL500" s="48">
        <f t="shared" ca="1" si="353"/>
        <v>3</v>
      </c>
      <c r="BM500" s="48">
        <f t="shared" ca="1" si="353"/>
        <v>2</v>
      </c>
      <c r="BN500" s="48">
        <f t="shared" ca="1" si="353"/>
        <v>3</v>
      </c>
      <c r="BO500" s="48">
        <f t="shared" ca="1" si="353"/>
        <v>3</v>
      </c>
    </row>
    <row r="501" spans="1:67" x14ac:dyDescent="0.25">
      <c r="A501" s="48">
        <v>500</v>
      </c>
      <c r="B501" s="48">
        <f t="shared" ca="1" si="316"/>
        <v>17</v>
      </c>
      <c r="C501" s="48">
        <f ca="1">SUM($P501:S501)</f>
        <v>11</v>
      </c>
      <c r="D501" s="48">
        <f t="shared" ca="1" si="317"/>
        <v>21</v>
      </c>
      <c r="E501" s="48">
        <f t="shared" ca="1" si="318"/>
        <v>30</v>
      </c>
      <c r="F501" s="48">
        <f t="shared" ca="1" si="319"/>
        <v>40</v>
      </c>
      <c r="G501" s="48">
        <f t="shared" ca="1" si="320"/>
        <v>49</v>
      </c>
      <c r="H501" s="48">
        <f t="shared" ca="1" si="321"/>
        <v>58</v>
      </c>
      <c r="I501" s="48">
        <f t="shared" ca="1" si="322"/>
        <v>70</v>
      </c>
      <c r="J501" s="48">
        <f t="shared" ca="1" si="323"/>
        <v>81</v>
      </c>
      <c r="K501" s="48">
        <f t="shared" ca="1" si="324"/>
        <v>92</v>
      </c>
      <c r="L501" s="48">
        <f t="shared" ca="1" si="325"/>
        <v>104</v>
      </c>
      <c r="M501" s="48">
        <f t="shared" ca="1" si="326"/>
        <v>113</v>
      </c>
      <c r="N501" s="48">
        <f t="shared" ca="1" si="327"/>
        <v>122</v>
      </c>
      <c r="O501" s="48">
        <f t="shared" ca="1" si="328"/>
        <v>132</v>
      </c>
      <c r="P501" s="48">
        <f t="shared" ca="1" si="349"/>
        <v>3</v>
      </c>
      <c r="Q501" s="48">
        <f t="shared" ca="1" si="349"/>
        <v>3</v>
      </c>
      <c r="R501" s="48">
        <f t="shared" ca="1" si="349"/>
        <v>2</v>
      </c>
      <c r="S501" s="48">
        <f t="shared" ca="1" si="349"/>
        <v>3</v>
      </c>
      <c r="T501" s="48">
        <f t="shared" ca="1" si="349"/>
        <v>3</v>
      </c>
      <c r="U501" s="48">
        <f t="shared" ca="1" si="349"/>
        <v>3</v>
      </c>
      <c r="V501" s="48">
        <f t="shared" ca="1" si="349"/>
        <v>2</v>
      </c>
      <c r="W501" s="48">
        <f t="shared" ca="1" si="349"/>
        <v>2</v>
      </c>
      <c r="X501" s="48">
        <f t="shared" ca="1" si="349"/>
        <v>2</v>
      </c>
      <c r="Y501" s="48">
        <f t="shared" ca="1" si="349"/>
        <v>2</v>
      </c>
      <c r="Z501" s="48">
        <f t="shared" ca="1" si="350"/>
        <v>3</v>
      </c>
      <c r="AA501" s="48">
        <f t="shared" ca="1" si="350"/>
        <v>2</v>
      </c>
      <c r="AB501" s="48">
        <f t="shared" ca="1" si="350"/>
        <v>2</v>
      </c>
      <c r="AC501" s="48">
        <f t="shared" ca="1" si="350"/>
        <v>3</v>
      </c>
      <c r="AD501" s="48">
        <f t="shared" ca="1" si="350"/>
        <v>2</v>
      </c>
      <c r="AE501" s="48">
        <f t="shared" ca="1" si="350"/>
        <v>3</v>
      </c>
      <c r="AF501" s="48">
        <f t="shared" ca="1" si="350"/>
        <v>2</v>
      </c>
      <c r="AG501" s="48">
        <f t="shared" ca="1" si="350"/>
        <v>3</v>
      </c>
      <c r="AH501" s="48">
        <f t="shared" ca="1" si="350"/>
        <v>2</v>
      </c>
      <c r="AI501" s="48">
        <f t="shared" ca="1" si="350"/>
        <v>2</v>
      </c>
      <c r="AJ501" s="48">
        <f t="shared" ca="1" si="351"/>
        <v>2</v>
      </c>
      <c r="AK501" s="48">
        <f t="shared" ca="1" si="351"/>
        <v>2</v>
      </c>
      <c r="AL501" s="48">
        <f t="shared" ca="1" si="351"/>
        <v>2</v>
      </c>
      <c r="AM501" s="48">
        <f t="shared" ca="1" si="351"/>
        <v>3</v>
      </c>
      <c r="AN501" s="48">
        <f t="shared" ca="1" si="351"/>
        <v>3</v>
      </c>
      <c r="AO501" s="48">
        <f t="shared" ca="1" si="351"/>
        <v>3</v>
      </c>
      <c r="AP501" s="48">
        <f t="shared" ca="1" si="351"/>
        <v>3</v>
      </c>
      <c r="AQ501" s="48">
        <f t="shared" ca="1" si="351"/>
        <v>3</v>
      </c>
      <c r="AR501" s="48">
        <f t="shared" ca="1" si="351"/>
        <v>3</v>
      </c>
      <c r="AS501" s="48">
        <f t="shared" ca="1" si="351"/>
        <v>3</v>
      </c>
      <c r="AT501" s="48">
        <f t="shared" ca="1" si="352"/>
        <v>3</v>
      </c>
      <c r="AU501" s="48">
        <f t="shared" ca="1" si="352"/>
        <v>2</v>
      </c>
      <c r="AV501" s="48">
        <f t="shared" ca="1" si="352"/>
        <v>3</v>
      </c>
      <c r="AW501" s="48">
        <f t="shared" ca="1" si="352"/>
        <v>3</v>
      </c>
      <c r="AX501" s="48">
        <f t="shared" ca="1" si="352"/>
        <v>2</v>
      </c>
      <c r="AY501" s="48">
        <f t="shared" ca="1" si="352"/>
        <v>3</v>
      </c>
      <c r="AZ501" s="48">
        <f t="shared" ca="1" si="352"/>
        <v>3</v>
      </c>
      <c r="BA501" s="48">
        <f t="shared" ca="1" si="352"/>
        <v>3</v>
      </c>
      <c r="BB501" s="48">
        <f t="shared" ca="1" si="352"/>
        <v>3</v>
      </c>
      <c r="BC501" s="48">
        <f t="shared" ca="1" si="352"/>
        <v>3</v>
      </c>
      <c r="BD501" s="48">
        <f t="shared" ca="1" si="353"/>
        <v>3</v>
      </c>
      <c r="BE501" s="48">
        <f t="shared" ca="1" si="353"/>
        <v>2</v>
      </c>
      <c r="BF501" s="48">
        <f t="shared" ca="1" si="353"/>
        <v>2</v>
      </c>
      <c r="BG501" s="48">
        <f t="shared" ca="1" si="353"/>
        <v>2</v>
      </c>
      <c r="BH501" s="48">
        <f t="shared" ca="1" si="353"/>
        <v>2</v>
      </c>
      <c r="BI501" s="48">
        <f t="shared" ca="1" si="353"/>
        <v>3</v>
      </c>
      <c r="BJ501" s="48">
        <f t="shared" ca="1" si="353"/>
        <v>2</v>
      </c>
      <c r="BK501" s="48">
        <f t="shared" ca="1" si="353"/>
        <v>2</v>
      </c>
      <c r="BL501" s="48">
        <f t="shared" ca="1" si="353"/>
        <v>3</v>
      </c>
      <c r="BM501" s="48">
        <f t="shared" ca="1" si="353"/>
        <v>2</v>
      </c>
      <c r="BN501" s="48">
        <f t="shared" ca="1" si="353"/>
        <v>3</v>
      </c>
      <c r="BO501" s="48">
        <f t="shared" ca="1" si="353"/>
        <v>2</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12</v>
      </c>
      <c r="C504" s="48">
        <f ca="1">_xlfn.PERCENTILE.INC(C$2:C$501,$A504)</f>
        <v>8</v>
      </c>
      <c r="D504" s="48">
        <f t="shared" ref="D504:O504" ca="1" si="354">_xlfn.PERCENTILE.INC(D$2:D$501,$A504)</f>
        <v>16</v>
      </c>
      <c r="E504" s="48">
        <f t="shared" ca="1" si="354"/>
        <v>25</v>
      </c>
      <c r="F504" s="48">
        <f t="shared" ca="1" si="354"/>
        <v>35</v>
      </c>
      <c r="G504" s="48">
        <f t="shared" ca="1" si="354"/>
        <v>45</v>
      </c>
      <c r="H504" s="48">
        <f t="shared" ca="1" si="354"/>
        <v>55</v>
      </c>
      <c r="I504" s="48">
        <f t="shared" ca="1" si="354"/>
        <v>64</v>
      </c>
      <c r="J504" s="48">
        <f t="shared" ca="1" si="354"/>
        <v>74</v>
      </c>
      <c r="K504" s="48">
        <f t="shared" ca="1" si="354"/>
        <v>83</v>
      </c>
      <c r="L504" s="48">
        <f t="shared" ca="1" si="354"/>
        <v>92.99</v>
      </c>
      <c r="M504" s="48">
        <f t="shared" ca="1" si="354"/>
        <v>102.99</v>
      </c>
      <c r="N504" s="48">
        <f t="shared" ca="1" si="354"/>
        <v>112.99</v>
      </c>
      <c r="O504" s="48">
        <f t="shared" ca="1" si="354"/>
        <v>123</v>
      </c>
    </row>
    <row r="505" spans="1:67" x14ac:dyDescent="0.25">
      <c r="A505" s="71">
        <v>0.02</v>
      </c>
      <c r="B505" s="48">
        <f t="shared" ref="B505:O523" ca="1" si="355">_xlfn.PERCENTILE.INC(B$2:B$501,$A505)</f>
        <v>12</v>
      </c>
      <c r="C505" s="48">
        <f t="shared" ca="1" si="355"/>
        <v>8</v>
      </c>
      <c r="D505" s="48">
        <f t="shared" ca="1" si="355"/>
        <v>17</v>
      </c>
      <c r="E505" s="48">
        <f t="shared" ca="1" si="355"/>
        <v>26</v>
      </c>
      <c r="F505" s="48">
        <f t="shared" ca="1" si="355"/>
        <v>36</v>
      </c>
      <c r="G505" s="48">
        <f t="shared" ca="1" si="355"/>
        <v>45</v>
      </c>
      <c r="H505" s="48">
        <f t="shared" ca="1" si="355"/>
        <v>55</v>
      </c>
      <c r="I505" s="48">
        <f t="shared" ca="1" si="355"/>
        <v>65</v>
      </c>
      <c r="J505" s="48">
        <f t="shared" ca="1" si="355"/>
        <v>74</v>
      </c>
      <c r="K505" s="48">
        <f t="shared" ca="1" si="355"/>
        <v>84</v>
      </c>
      <c r="L505" s="48">
        <f t="shared" ca="1" si="355"/>
        <v>93.98</v>
      </c>
      <c r="M505" s="48">
        <f t="shared" ca="1" si="355"/>
        <v>103</v>
      </c>
      <c r="N505" s="48">
        <f t="shared" ca="1" si="355"/>
        <v>113</v>
      </c>
      <c r="O505" s="48">
        <f t="shared" ca="1" si="355"/>
        <v>123</v>
      </c>
    </row>
    <row r="506" spans="1:67" x14ac:dyDescent="0.25">
      <c r="A506" s="71">
        <v>0.03</v>
      </c>
      <c r="B506" s="48">
        <f t="shared" ca="1" si="355"/>
        <v>13</v>
      </c>
      <c r="C506" s="48">
        <f t="shared" ca="1" si="355"/>
        <v>8</v>
      </c>
      <c r="D506" s="48">
        <f t="shared" ca="1" si="355"/>
        <v>17</v>
      </c>
      <c r="E506" s="48">
        <f t="shared" ca="1" si="355"/>
        <v>27</v>
      </c>
      <c r="F506" s="48">
        <f t="shared" ca="1" si="355"/>
        <v>36</v>
      </c>
      <c r="G506" s="48">
        <f t="shared" ca="1" si="355"/>
        <v>46</v>
      </c>
      <c r="H506" s="48">
        <f t="shared" ca="1" si="355"/>
        <v>55</v>
      </c>
      <c r="I506" s="48">
        <f t="shared" ca="1" si="355"/>
        <v>65</v>
      </c>
      <c r="J506" s="48">
        <f t="shared" ca="1" si="355"/>
        <v>75</v>
      </c>
      <c r="K506" s="48">
        <f t="shared" ca="1" si="355"/>
        <v>84</v>
      </c>
      <c r="L506" s="48">
        <f t="shared" ca="1" si="355"/>
        <v>94</v>
      </c>
      <c r="M506" s="48">
        <f t="shared" ca="1" si="355"/>
        <v>104</v>
      </c>
      <c r="N506" s="48">
        <f t="shared" ca="1" si="355"/>
        <v>113.97</v>
      </c>
      <c r="O506" s="48">
        <f t="shared" ca="1" si="355"/>
        <v>124</v>
      </c>
    </row>
    <row r="507" spans="1:67" x14ac:dyDescent="0.25">
      <c r="A507" s="71">
        <v>0.04</v>
      </c>
      <c r="B507" s="48">
        <f t="shared" ca="1" si="355"/>
        <v>13</v>
      </c>
      <c r="C507" s="48">
        <f t="shared" ca="1" si="355"/>
        <v>8</v>
      </c>
      <c r="D507" s="48">
        <f t="shared" ca="1" si="355"/>
        <v>17</v>
      </c>
      <c r="E507" s="48">
        <f t="shared" ca="1" si="355"/>
        <v>27</v>
      </c>
      <c r="F507" s="48">
        <f t="shared" ca="1" si="355"/>
        <v>36.96</v>
      </c>
      <c r="G507" s="48">
        <f t="shared" ca="1" si="355"/>
        <v>46</v>
      </c>
      <c r="H507" s="48">
        <f t="shared" ca="1" si="355"/>
        <v>56</v>
      </c>
      <c r="I507" s="48">
        <f t="shared" ca="1" si="355"/>
        <v>65.960000000000008</v>
      </c>
      <c r="J507" s="48">
        <f t="shared" ca="1" si="355"/>
        <v>75</v>
      </c>
      <c r="K507" s="48">
        <f t="shared" ca="1" si="355"/>
        <v>85</v>
      </c>
      <c r="L507" s="48">
        <f t="shared" ca="1" si="355"/>
        <v>95</v>
      </c>
      <c r="M507" s="48">
        <f t="shared" ca="1" si="355"/>
        <v>104</v>
      </c>
      <c r="N507" s="48">
        <f t="shared" ca="1" si="355"/>
        <v>114</v>
      </c>
      <c r="O507" s="48">
        <f t="shared" ca="1" si="355"/>
        <v>124</v>
      </c>
      <c r="V507" s="72"/>
      <c r="Y507" s="73"/>
    </row>
    <row r="508" spans="1:67" x14ac:dyDescent="0.25">
      <c r="A508" s="71">
        <v>0.05</v>
      </c>
      <c r="B508" s="48">
        <f t="shared" ca="1" si="355"/>
        <v>13</v>
      </c>
      <c r="C508" s="48">
        <f t="shared" ca="1" si="355"/>
        <v>8</v>
      </c>
      <c r="D508" s="48">
        <f t="shared" ca="1" si="355"/>
        <v>18</v>
      </c>
      <c r="E508" s="48">
        <f t="shared" ca="1" si="355"/>
        <v>27</v>
      </c>
      <c r="F508" s="48">
        <f t="shared" ca="1" si="355"/>
        <v>37</v>
      </c>
      <c r="G508" s="48">
        <f t="shared" ca="1" si="355"/>
        <v>46</v>
      </c>
      <c r="H508" s="48">
        <f t="shared" ca="1" si="355"/>
        <v>56</v>
      </c>
      <c r="I508" s="48">
        <f t="shared" ca="1" si="355"/>
        <v>66</v>
      </c>
      <c r="J508" s="48">
        <f t="shared" ca="1" si="355"/>
        <v>76</v>
      </c>
      <c r="K508" s="48">
        <f t="shared" ca="1" si="355"/>
        <v>85</v>
      </c>
      <c r="L508" s="48">
        <f t="shared" ca="1" si="355"/>
        <v>95</v>
      </c>
      <c r="M508" s="48">
        <f t="shared" ca="1" si="355"/>
        <v>105</v>
      </c>
      <c r="N508" s="48">
        <f t="shared" ca="1" si="355"/>
        <v>115</v>
      </c>
      <c r="O508" s="48">
        <f t="shared" ca="1" si="355"/>
        <v>124</v>
      </c>
      <c r="V508" s="72"/>
      <c r="Y508" s="73"/>
    </row>
    <row r="509" spans="1:67" x14ac:dyDescent="0.25">
      <c r="A509" s="71">
        <v>0.06</v>
      </c>
      <c r="B509" s="48">
        <f t="shared" ca="1" si="355"/>
        <v>13</v>
      </c>
      <c r="C509" s="48">
        <f t="shared" ca="1" si="355"/>
        <v>8.9399999999999977</v>
      </c>
      <c r="D509" s="48">
        <f t="shared" ca="1" si="355"/>
        <v>18</v>
      </c>
      <c r="E509" s="48">
        <f t="shared" ca="1" si="355"/>
        <v>27</v>
      </c>
      <c r="F509" s="48">
        <f t="shared" ca="1" si="355"/>
        <v>37</v>
      </c>
      <c r="G509" s="48">
        <f t="shared" ca="1" si="355"/>
        <v>47</v>
      </c>
      <c r="H509" s="48">
        <f t="shared" ca="1" si="355"/>
        <v>56</v>
      </c>
      <c r="I509" s="48">
        <f t="shared" ca="1" si="355"/>
        <v>66</v>
      </c>
      <c r="J509" s="48">
        <f t="shared" ca="1" si="355"/>
        <v>76</v>
      </c>
      <c r="K509" s="48">
        <f t="shared" ca="1" si="355"/>
        <v>85</v>
      </c>
      <c r="L509" s="48">
        <f t="shared" ca="1" si="355"/>
        <v>95</v>
      </c>
      <c r="M509" s="48">
        <f t="shared" ca="1" si="355"/>
        <v>105</v>
      </c>
      <c r="N509" s="48">
        <f t="shared" ca="1" si="355"/>
        <v>115</v>
      </c>
      <c r="O509" s="48">
        <f t="shared" ca="1" si="355"/>
        <v>125</v>
      </c>
      <c r="V509" s="72"/>
      <c r="Y509" s="73"/>
    </row>
    <row r="510" spans="1:67" x14ac:dyDescent="0.25">
      <c r="A510" s="71">
        <v>7.0000000000000007E-2</v>
      </c>
      <c r="B510" s="48">
        <f t="shared" ca="1" si="355"/>
        <v>13</v>
      </c>
      <c r="C510" s="48">
        <f t="shared" ca="1" si="355"/>
        <v>9</v>
      </c>
      <c r="D510" s="48">
        <f t="shared" ca="1" si="355"/>
        <v>18</v>
      </c>
      <c r="E510" s="48">
        <f t="shared" ca="1" si="355"/>
        <v>27</v>
      </c>
      <c r="F510" s="48">
        <f t="shared" ca="1" si="355"/>
        <v>37</v>
      </c>
      <c r="G510" s="48">
        <f t="shared" ca="1" si="355"/>
        <v>47</v>
      </c>
      <c r="H510" s="48">
        <f t="shared" ca="1" si="355"/>
        <v>56</v>
      </c>
      <c r="I510" s="48">
        <f t="shared" ca="1" si="355"/>
        <v>66</v>
      </c>
      <c r="J510" s="48">
        <f t="shared" ca="1" si="355"/>
        <v>76</v>
      </c>
      <c r="K510" s="48">
        <f t="shared" ca="1" si="355"/>
        <v>86</v>
      </c>
      <c r="L510" s="48">
        <f t="shared" ca="1" si="355"/>
        <v>95</v>
      </c>
      <c r="M510" s="48">
        <f t="shared" ca="1" si="355"/>
        <v>105</v>
      </c>
      <c r="N510" s="48">
        <f t="shared" ca="1" si="355"/>
        <v>115</v>
      </c>
      <c r="O510" s="48">
        <f t="shared" ca="1" si="355"/>
        <v>125</v>
      </c>
      <c r="V510" s="72"/>
      <c r="Y510" s="73"/>
    </row>
    <row r="511" spans="1:67" x14ac:dyDescent="0.25">
      <c r="A511" s="71">
        <v>0.08</v>
      </c>
      <c r="B511" s="48">
        <f t="shared" ca="1" si="355"/>
        <v>13</v>
      </c>
      <c r="C511" s="48">
        <f t="shared" ca="1" si="355"/>
        <v>9</v>
      </c>
      <c r="D511" s="48">
        <f t="shared" ca="1" si="355"/>
        <v>18</v>
      </c>
      <c r="E511" s="48">
        <f t="shared" ca="1" si="355"/>
        <v>27</v>
      </c>
      <c r="F511" s="48">
        <f t="shared" ca="1" si="355"/>
        <v>37</v>
      </c>
      <c r="G511" s="48">
        <f t="shared" ca="1" si="355"/>
        <v>47</v>
      </c>
      <c r="H511" s="48">
        <f t="shared" ca="1" si="355"/>
        <v>57</v>
      </c>
      <c r="I511" s="48">
        <f t="shared" ca="1" si="355"/>
        <v>66</v>
      </c>
      <c r="J511" s="48">
        <f t="shared" ca="1" si="355"/>
        <v>76</v>
      </c>
      <c r="K511" s="48">
        <f t="shared" ca="1" si="355"/>
        <v>86</v>
      </c>
      <c r="L511" s="48">
        <f t="shared" ca="1" si="355"/>
        <v>95</v>
      </c>
      <c r="M511" s="48">
        <f t="shared" ca="1" si="355"/>
        <v>105</v>
      </c>
      <c r="N511" s="48">
        <f t="shared" ca="1" si="355"/>
        <v>115</v>
      </c>
      <c r="O511" s="48">
        <f t="shared" ca="1" si="355"/>
        <v>125</v>
      </c>
      <c r="V511" s="72"/>
      <c r="Y511" s="73"/>
    </row>
    <row r="512" spans="1:67" x14ac:dyDescent="0.25">
      <c r="A512" s="71">
        <v>0.09</v>
      </c>
      <c r="B512" s="48">
        <f t="shared" ca="1" si="355"/>
        <v>13</v>
      </c>
      <c r="C512" s="48">
        <f t="shared" ca="1" si="355"/>
        <v>9</v>
      </c>
      <c r="D512" s="48">
        <f t="shared" ca="1" si="355"/>
        <v>18</v>
      </c>
      <c r="E512" s="48">
        <f t="shared" ca="1" si="355"/>
        <v>28</v>
      </c>
      <c r="F512" s="48">
        <f t="shared" ca="1" si="355"/>
        <v>37</v>
      </c>
      <c r="G512" s="48">
        <f t="shared" ca="1" si="355"/>
        <v>47</v>
      </c>
      <c r="H512" s="48">
        <f t="shared" ca="1" si="355"/>
        <v>57</v>
      </c>
      <c r="I512" s="48">
        <f t="shared" ca="1" si="355"/>
        <v>66</v>
      </c>
      <c r="J512" s="48">
        <f t="shared" ca="1" si="355"/>
        <v>76</v>
      </c>
      <c r="K512" s="48">
        <f t="shared" ca="1" si="355"/>
        <v>86</v>
      </c>
      <c r="L512" s="48">
        <f t="shared" ca="1" si="355"/>
        <v>96</v>
      </c>
      <c r="M512" s="48">
        <f t="shared" ca="1" si="355"/>
        <v>106</v>
      </c>
      <c r="N512" s="48">
        <f t="shared" ca="1" si="355"/>
        <v>116</v>
      </c>
      <c r="O512" s="48">
        <f t="shared" ca="1" si="355"/>
        <v>125</v>
      </c>
      <c r="V512" s="72"/>
      <c r="Y512" s="73"/>
    </row>
    <row r="513" spans="1:25" x14ac:dyDescent="0.25">
      <c r="A513" s="71">
        <v>0.1</v>
      </c>
      <c r="B513" s="48">
        <f t="shared" ca="1" si="355"/>
        <v>13</v>
      </c>
      <c r="C513" s="48">
        <f t="shared" ca="1" si="355"/>
        <v>9</v>
      </c>
      <c r="D513" s="48">
        <f t="shared" ca="1" si="355"/>
        <v>18</v>
      </c>
      <c r="E513" s="48">
        <f t="shared" ca="1" si="355"/>
        <v>28</v>
      </c>
      <c r="F513" s="48">
        <f t="shared" ca="1" si="355"/>
        <v>37.900000000000006</v>
      </c>
      <c r="G513" s="48">
        <f t="shared" ca="1" si="355"/>
        <v>47</v>
      </c>
      <c r="H513" s="48">
        <f t="shared" ca="1" si="355"/>
        <v>57</v>
      </c>
      <c r="I513" s="48">
        <f t="shared" ca="1" si="355"/>
        <v>67</v>
      </c>
      <c r="J513" s="48">
        <f t="shared" ca="1" si="355"/>
        <v>77</v>
      </c>
      <c r="K513" s="48">
        <f t="shared" ca="1" si="355"/>
        <v>86</v>
      </c>
      <c r="L513" s="48">
        <f t="shared" ca="1" si="355"/>
        <v>96</v>
      </c>
      <c r="M513" s="48">
        <f t="shared" ca="1" si="355"/>
        <v>106</v>
      </c>
      <c r="N513" s="48">
        <f t="shared" ca="1" si="355"/>
        <v>116</v>
      </c>
      <c r="O513" s="48">
        <f t="shared" ca="1" si="355"/>
        <v>126</v>
      </c>
      <c r="V513" s="72"/>
      <c r="Y513" s="73"/>
    </row>
    <row r="514" spans="1:25" x14ac:dyDescent="0.25">
      <c r="A514" s="71">
        <v>0.11</v>
      </c>
      <c r="B514" s="48">
        <f t="shared" ca="1" si="355"/>
        <v>13</v>
      </c>
      <c r="C514" s="48">
        <f t="shared" ca="1" si="355"/>
        <v>9</v>
      </c>
      <c r="D514" s="48">
        <f t="shared" ca="1" si="355"/>
        <v>18</v>
      </c>
      <c r="E514" s="48">
        <f t="shared" ca="1" si="355"/>
        <v>28</v>
      </c>
      <c r="F514" s="48">
        <f t="shared" ca="1" si="355"/>
        <v>38</v>
      </c>
      <c r="G514" s="48">
        <f t="shared" ca="1" si="355"/>
        <v>47</v>
      </c>
      <c r="H514" s="48">
        <f t="shared" ca="1" si="355"/>
        <v>57</v>
      </c>
      <c r="I514" s="48">
        <f t="shared" ca="1" si="355"/>
        <v>67</v>
      </c>
      <c r="J514" s="48">
        <f t="shared" ca="1" si="355"/>
        <v>77</v>
      </c>
      <c r="K514" s="48">
        <f t="shared" ca="1" si="355"/>
        <v>86</v>
      </c>
      <c r="L514" s="48">
        <f t="shared" ca="1" si="355"/>
        <v>96</v>
      </c>
      <c r="M514" s="48">
        <f t="shared" ca="1" si="355"/>
        <v>106</v>
      </c>
      <c r="N514" s="48">
        <f t="shared" ca="1" si="355"/>
        <v>116</v>
      </c>
      <c r="O514" s="48">
        <f t="shared" ca="1" si="355"/>
        <v>126</v>
      </c>
      <c r="V514" s="72"/>
      <c r="Y514" s="73"/>
    </row>
    <row r="515" spans="1:25" x14ac:dyDescent="0.25">
      <c r="A515" s="71">
        <v>0.12</v>
      </c>
      <c r="B515" s="48">
        <f t="shared" ca="1" si="355"/>
        <v>13</v>
      </c>
      <c r="C515" s="48">
        <f t="shared" ca="1" si="355"/>
        <v>9</v>
      </c>
      <c r="D515" s="48">
        <f t="shared" ca="1" si="355"/>
        <v>18</v>
      </c>
      <c r="E515" s="48">
        <f t="shared" ca="1" si="355"/>
        <v>28</v>
      </c>
      <c r="F515" s="48">
        <f t="shared" ca="1" si="355"/>
        <v>38</v>
      </c>
      <c r="G515" s="48">
        <f t="shared" ca="1" si="355"/>
        <v>47</v>
      </c>
      <c r="H515" s="48">
        <f t="shared" ca="1" si="355"/>
        <v>57</v>
      </c>
      <c r="I515" s="48">
        <f t="shared" ca="1" si="355"/>
        <v>67</v>
      </c>
      <c r="J515" s="48">
        <f t="shared" ca="1" si="355"/>
        <v>77</v>
      </c>
      <c r="K515" s="48">
        <f t="shared" ca="1" si="355"/>
        <v>87</v>
      </c>
      <c r="L515" s="48">
        <f t="shared" ca="1" si="355"/>
        <v>96</v>
      </c>
      <c r="M515" s="48">
        <f t="shared" ca="1" si="355"/>
        <v>106</v>
      </c>
      <c r="N515" s="48">
        <f t="shared" ca="1" si="355"/>
        <v>116</v>
      </c>
      <c r="O515" s="48">
        <f t="shared" ca="1" si="355"/>
        <v>126</v>
      </c>
      <c r="V515" s="72"/>
      <c r="Y515" s="73"/>
    </row>
    <row r="516" spans="1:25" x14ac:dyDescent="0.25">
      <c r="A516" s="71">
        <v>0.13</v>
      </c>
      <c r="B516" s="48">
        <f t="shared" ca="1" si="355"/>
        <v>14</v>
      </c>
      <c r="C516" s="48">
        <f t="shared" ca="1" si="355"/>
        <v>9</v>
      </c>
      <c r="D516" s="48">
        <f t="shared" ca="1" si="355"/>
        <v>18</v>
      </c>
      <c r="E516" s="48">
        <f t="shared" ca="1" si="355"/>
        <v>28</v>
      </c>
      <c r="F516" s="48">
        <f t="shared" ca="1" si="355"/>
        <v>38</v>
      </c>
      <c r="G516" s="48">
        <f t="shared" ca="1" si="355"/>
        <v>47</v>
      </c>
      <c r="H516" s="48">
        <f t="shared" ca="1" si="355"/>
        <v>57</v>
      </c>
      <c r="I516" s="48">
        <f t="shared" ca="1" si="355"/>
        <v>67</v>
      </c>
      <c r="J516" s="48">
        <f t="shared" ca="1" si="355"/>
        <v>77</v>
      </c>
      <c r="K516" s="48">
        <f t="shared" ca="1" si="355"/>
        <v>87</v>
      </c>
      <c r="L516" s="48">
        <f t="shared" ca="1" si="355"/>
        <v>97</v>
      </c>
      <c r="M516" s="48">
        <f t="shared" ca="1" si="355"/>
        <v>106</v>
      </c>
      <c r="N516" s="48">
        <f t="shared" ca="1" si="355"/>
        <v>116</v>
      </c>
      <c r="O516" s="48">
        <f t="shared" ca="1" si="355"/>
        <v>126</v>
      </c>
      <c r="V516" s="72"/>
      <c r="Y516" s="73"/>
    </row>
    <row r="517" spans="1:25" x14ac:dyDescent="0.25">
      <c r="A517" s="71">
        <v>0.14000000000000001</v>
      </c>
      <c r="B517" s="48">
        <f t="shared" ca="1" si="355"/>
        <v>14</v>
      </c>
      <c r="C517" s="48">
        <f t="shared" ca="1" si="355"/>
        <v>9</v>
      </c>
      <c r="D517" s="48">
        <f t="shared" ca="1" si="355"/>
        <v>18</v>
      </c>
      <c r="E517" s="48">
        <f t="shared" ca="1" si="355"/>
        <v>28</v>
      </c>
      <c r="F517" s="48">
        <f t="shared" ca="1" si="355"/>
        <v>38</v>
      </c>
      <c r="G517" s="48">
        <f t="shared" ca="1" si="355"/>
        <v>48</v>
      </c>
      <c r="H517" s="48">
        <f t="shared" ca="1" si="355"/>
        <v>57</v>
      </c>
      <c r="I517" s="48">
        <f t="shared" ca="1" si="355"/>
        <v>67</v>
      </c>
      <c r="J517" s="48">
        <f t="shared" ca="1" si="355"/>
        <v>77</v>
      </c>
      <c r="K517" s="48">
        <f t="shared" ca="1" si="355"/>
        <v>87</v>
      </c>
      <c r="L517" s="48">
        <f t="shared" ca="1" si="355"/>
        <v>97</v>
      </c>
      <c r="M517" s="48">
        <f t="shared" ca="1" si="355"/>
        <v>106</v>
      </c>
      <c r="N517" s="48">
        <f t="shared" ca="1" si="355"/>
        <v>116</v>
      </c>
      <c r="O517" s="48">
        <f t="shared" ca="1" si="355"/>
        <v>126</v>
      </c>
      <c r="V517" s="72"/>
      <c r="Y517" s="73"/>
    </row>
    <row r="518" spans="1:25" x14ac:dyDescent="0.25">
      <c r="A518" s="71">
        <v>0.15</v>
      </c>
      <c r="B518" s="48">
        <f t="shared" ca="1" si="355"/>
        <v>14</v>
      </c>
      <c r="C518" s="48">
        <f t="shared" ca="1" si="355"/>
        <v>9</v>
      </c>
      <c r="D518" s="48">
        <f t="shared" ca="1" si="355"/>
        <v>18</v>
      </c>
      <c r="E518" s="48">
        <f t="shared" ca="1" si="355"/>
        <v>28</v>
      </c>
      <c r="F518" s="48">
        <f t="shared" ca="1" si="355"/>
        <v>38</v>
      </c>
      <c r="G518" s="48">
        <f t="shared" ca="1" si="355"/>
        <v>48</v>
      </c>
      <c r="H518" s="48">
        <f t="shared" ca="1" si="355"/>
        <v>57</v>
      </c>
      <c r="I518" s="48">
        <f t="shared" ca="1" si="355"/>
        <v>67</v>
      </c>
      <c r="J518" s="48">
        <f t="shared" ca="1" si="355"/>
        <v>77</v>
      </c>
      <c r="K518" s="48">
        <f t="shared" ca="1" si="355"/>
        <v>87</v>
      </c>
      <c r="L518" s="48">
        <f t="shared" ca="1" si="355"/>
        <v>97</v>
      </c>
      <c r="M518" s="48">
        <f t="shared" ca="1" si="355"/>
        <v>107</v>
      </c>
      <c r="N518" s="48">
        <f t="shared" ca="1" si="355"/>
        <v>116</v>
      </c>
      <c r="O518" s="48">
        <f t="shared" ca="1" si="355"/>
        <v>126</v>
      </c>
      <c r="V518" s="72"/>
      <c r="Y518" s="73"/>
    </row>
    <row r="519" spans="1:25" x14ac:dyDescent="0.25">
      <c r="A519" s="71">
        <v>0.16</v>
      </c>
      <c r="B519" s="48">
        <f t="shared" ca="1" si="355"/>
        <v>14</v>
      </c>
      <c r="C519" s="48">
        <f t="shared" ca="1" si="355"/>
        <v>9</v>
      </c>
      <c r="D519" s="48">
        <f t="shared" ca="1" si="355"/>
        <v>18</v>
      </c>
      <c r="E519" s="48">
        <f t="shared" ca="1" si="355"/>
        <v>28</v>
      </c>
      <c r="F519" s="48">
        <f t="shared" ca="1" si="355"/>
        <v>38</v>
      </c>
      <c r="G519" s="48">
        <f t="shared" ca="1" si="355"/>
        <v>48</v>
      </c>
      <c r="H519" s="48">
        <f t="shared" ca="1" si="355"/>
        <v>57</v>
      </c>
      <c r="I519" s="48">
        <f t="shared" ca="1" si="355"/>
        <v>67</v>
      </c>
      <c r="J519" s="48">
        <f t="shared" ca="1" si="355"/>
        <v>77</v>
      </c>
      <c r="K519" s="48">
        <f t="shared" ca="1" si="355"/>
        <v>87</v>
      </c>
      <c r="L519" s="48">
        <f t="shared" ca="1" si="355"/>
        <v>97</v>
      </c>
      <c r="M519" s="48">
        <f t="shared" ca="1" si="355"/>
        <v>107</v>
      </c>
      <c r="N519" s="48">
        <f t="shared" ca="1" si="355"/>
        <v>116.84</v>
      </c>
      <c r="O519" s="48">
        <f t="shared" ca="1" si="355"/>
        <v>126</v>
      </c>
      <c r="V519" s="72"/>
      <c r="Y519" s="73"/>
    </row>
    <row r="520" spans="1:25" x14ac:dyDescent="0.25">
      <c r="A520" s="71">
        <v>0.17</v>
      </c>
      <c r="B520" s="48">
        <f t="shared" ca="1" si="355"/>
        <v>14</v>
      </c>
      <c r="C520" s="48">
        <f t="shared" ca="1" si="355"/>
        <v>9</v>
      </c>
      <c r="D520" s="48">
        <f t="shared" ca="1" si="355"/>
        <v>19</v>
      </c>
      <c r="E520" s="48">
        <f t="shared" ca="1" si="355"/>
        <v>28</v>
      </c>
      <c r="F520" s="48">
        <f t="shared" ca="1" si="355"/>
        <v>38</v>
      </c>
      <c r="G520" s="48">
        <f t="shared" ca="1" si="355"/>
        <v>48</v>
      </c>
      <c r="H520" s="48">
        <f t="shared" ca="1" si="355"/>
        <v>57.830000000000013</v>
      </c>
      <c r="I520" s="48">
        <f t="shared" ca="1" si="355"/>
        <v>68</v>
      </c>
      <c r="J520" s="48">
        <f t="shared" ca="1" si="355"/>
        <v>77</v>
      </c>
      <c r="K520" s="48">
        <f t="shared" ca="1" si="355"/>
        <v>87</v>
      </c>
      <c r="L520" s="48">
        <f t="shared" ca="1" si="355"/>
        <v>97</v>
      </c>
      <c r="M520" s="48">
        <f t="shared" ca="1" si="355"/>
        <v>107</v>
      </c>
      <c r="N520" s="48">
        <f t="shared" ca="1" si="355"/>
        <v>117</v>
      </c>
      <c r="O520" s="48">
        <f t="shared" ca="1" si="355"/>
        <v>126</v>
      </c>
      <c r="V520" s="72"/>
      <c r="Y520" s="73"/>
    </row>
    <row r="521" spans="1:25" x14ac:dyDescent="0.25">
      <c r="A521" s="71">
        <v>0.18</v>
      </c>
      <c r="B521" s="48">
        <f t="shared" ca="1" si="355"/>
        <v>14</v>
      </c>
      <c r="C521" s="48">
        <f t="shared" ca="1" si="355"/>
        <v>9</v>
      </c>
      <c r="D521" s="48">
        <f t="shared" ca="1" si="355"/>
        <v>19</v>
      </c>
      <c r="E521" s="48">
        <f t="shared" ca="1" si="355"/>
        <v>28</v>
      </c>
      <c r="F521" s="48">
        <f t="shared" ca="1" si="355"/>
        <v>38</v>
      </c>
      <c r="G521" s="48">
        <f t="shared" ca="1" si="355"/>
        <v>48</v>
      </c>
      <c r="H521" s="48">
        <f t="shared" ca="1" si="355"/>
        <v>58</v>
      </c>
      <c r="I521" s="48">
        <f t="shared" ca="1" si="355"/>
        <v>68</v>
      </c>
      <c r="J521" s="48">
        <f t="shared" ca="1" si="355"/>
        <v>77</v>
      </c>
      <c r="K521" s="48">
        <f t="shared" ca="1" si="355"/>
        <v>87</v>
      </c>
      <c r="L521" s="48">
        <f t="shared" ca="1" si="355"/>
        <v>97</v>
      </c>
      <c r="M521" s="48">
        <f t="shared" ca="1" si="355"/>
        <v>107</v>
      </c>
      <c r="N521" s="48">
        <f t="shared" ca="1" si="355"/>
        <v>117</v>
      </c>
      <c r="O521" s="48">
        <f t="shared" ca="1" si="355"/>
        <v>127</v>
      </c>
      <c r="V521" s="72"/>
      <c r="Y521" s="73"/>
    </row>
    <row r="522" spans="1:25" x14ac:dyDescent="0.25">
      <c r="A522" s="71">
        <v>0.19</v>
      </c>
      <c r="B522" s="48">
        <f t="shared" ca="1" si="355"/>
        <v>14</v>
      </c>
      <c r="C522" s="48">
        <f t="shared" ca="1" si="355"/>
        <v>9</v>
      </c>
      <c r="D522" s="48">
        <f t="shared" ca="1" si="355"/>
        <v>19</v>
      </c>
      <c r="E522" s="48">
        <f t="shared" ca="1" si="355"/>
        <v>28</v>
      </c>
      <c r="F522" s="48">
        <f t="shared" ca="1" si="355"/>
        <v>38</v>
      </c>
      <c r="G522" s="48">
        <f t="shared" ca="1" si="355"/>
        <v>48</v>
      </c>
      <c r="H522" s="48">
        <f t="shared" ca="1" si="355"/>
        <v>58</v>
      </c>
      <c r="I522" s="48">
        <f t="shared" ca="1" si="355"/>
        <v>68</v>
      </c>
      <c r="J522" s="48">
        <f t="shared" ca="1" si="355"/>
        <v>78</v>
      </c>
      <c r="K522" s="48">
        <f t="shared" ca="1" si="355"/>
        <v>87</v>
      </c>
      <c r="L522" s="48">
        <f t="shared" ca="1" si="355"/>
        <v>97</v>
      </c>
      <c r="M522" s="48">
        <f t="shared" ca="1" si="355"/>
        <v>107</v>
      </c>
      <c r="N522" s="48">
        <f t="shared" ca="1" si="355"/>
        <v>117</v>
      </c>
      <c r="O522" s="48">
        <f t="shared" ca="1" si="355"/>
        <v>127</v>
      </c>
      <c r="V522" s="72"/>
      <c r="Y522" s="73"/>
    </row>
    <row r="523" spans="1:25" x14ac:dyDescent="0.25">
      <c r="A523" s="71">
        <v>0.2</v>
      </c>
      <c r="B523" s="48">
        <f t="shared" ca="1" si="355"/>
        <v>14</v>
      </c>
      <c r="C523" s="48">
        <f t="shared" ca="1" si="355"/>
        <v>9</v>
      </c>
      <c r="D523" s="48">
        <f t="shared" ca="1" si="355"/>
        <v>19</v>
      </c>
      <c r="E523" s="48">
        <f t="shared" ref="C523:O542" ca="1" si="356">_xlfn.PERCENTILE.INC(E$2:E$501,$A523)</f>
        <v>28</v>
      </c>
      <c r="F523" s="48">
        <f t="shared" ca="1" si="356"/>
        <v>38</v>
      </c>
      <c r="G523" s="48">
        <f t="shared" ca="1" si="356"/>
        <v>48</v>
      </c>
      <c r="H523" s="48">
        <f t="shared" ca="1" si="356"/>
        <v>58</v>
      </c>
      <c r="I523" s="48">
        <f t="shared" ca="1" si="356"/>
        <v>68</v>
      </c>
      <c r="J523" s="48">
        <f t="shared" ca="1" si="356"/>
        <v>78</v>
      </c>
      <c r="K523" s="48">
        <f t="shared" ca="1" si="356"/>
        <v>87</v>
      </c>
      <c r="L523" s="48">
        <f t="shared" ca="1" si="356"/>
        <v>97</v>
      </c>
      <c r="M523" s="48">
        <f t="shared" ca="1" si="356"/>
        <v>107</v>
      </c>
      <c r="N523" s="48">
        <f t="shared" ca="1" si="356"/>
        <v>117</v>
      </c>
      <c r="O523" s="48">
        <f t="shared" ca="1" si="356"/>
        <v>127</v>
      </c>
      <c r="V523" s="72"/>
      <c r="Y523" s="73"/>
    </row>
    <row r="524" spans="1:25" x14ac:dyDescent="0.25">
      <c r="A524" s="71">
        <v>0.21</v>
      </c>
      <c r="B524" s="48">
        <f t="shared" ref="B524:O559" ca="1" si="357">_xlfn.PERCENTILE.INC(B$2:B$501,$A524)</f>
        <v>14</v>
      </c>
      <c r="C524" s="48">
        <f t="shared" ca="1" si="356"/>
        <v>9</v>
      </c>
      <c r="D524" s="48">
        <f t="shared" ca="1" si="356"/>
        <v>19</v>
      </c>
      <c r="E524" s="48">
        <f t="shared" ca="1" si="356"/>
        <v>29</v>
      </c>
      <c r="F524" s="48">
        <f t="shared" ca="1" si="356"/>
        <v>38</v>
      </c>
      <c r="G524" s="48">
        <f t="shared" ca="1" si="356"/>
        <v>48</v>
      </c>
      <c r="H524" s="48">
        <f t="shared" ca="1" si="356"/>
        <v>58</v>
      </c>
      <c r="I524" s="48">
        <f t="shared" ca="1" si="356"/>
        <v>68</v>
      </c>
      <c r="J524" s="48">
        <f t="shared" ca="1" si="356"/>
        <v>78</v>
      </c>
      <c r="K524" s="48">
        <f t="shared" ca="1" si="356"/>
        <v>88</v>
      </c>
      <c r="L524" s="48">
        <f t="shared" ca="1" si="356"/>
        <v>97</v>
      </c>
      <c r="M524" s="48">
        <f t="shared" ca="1" si="356"/>
        <v>107</v>
      </c>
      <c r="N524" s="48">
        <f t="shared" ca="1" si="356"/>
        <v>117</v>
      </c>
      <c r="O524" s="48">
        <f t="shared" ca="1" si="356"/>
        <v>127</v>
      </c>
      <c r="V524" s="72"/>
      <c r="Y524" s="73"/>
    </row>
    <row r="525" spans="1:25" x14ac:dyDescent="0.25">
      <c r="A525" s="71">
        <v>0.22</v>
      </c>
      <c r="B525" s="48">
        <f t="shared" ca="1" si="357"/>
        <v>14</v>
      </c>
      <c r="C525" s="48">
        <f t="shared" ca="1" si="356"/>
        <v>9</v>
      </c>
      <c r="D525" s="48">
        <f t="shared" ca="1" si="356"/>
        <v>19</v>
      </c>
      <c r="E525" s="48">
        <f t="shared" ca="1" si="356"/>
        <v>29</v>
      </c>
      <c r="F525" s="48">
        <f t="shared" ca="1" si="356"/>
        <v>38</v>
      </c>
      <c r="G525" s="48">
        <f t="shared" ca="1" si="356"/>
        <v>48</v>
      </c>
      <c r="H525" s="48">
        <f t="shared" ca="1" si="356"/>
        <v>58</v>
      </c>
      <c r="I525" s="48">
        <f t="shared" ca="1" si="356"/>
        <v>68</v>
      </c>
      <c r="J525" s="48">
        <f t="shared" ca="1" si="356"/>
        <v>78</v>
      </c>
      <c r="K525" s="48">
        <f t="shared" ca="1" si="356"/>
        <v>88</v>
      </c>
      <c r="L525" s="48">
        <f t="shared" ca="1" si="356"/>
        <v>98</v>
      </c>
      <c r="M525" s="48">
        <f t="shared" ca="1" si="356"/>
        <v>107</v>
      </c>
      <c r="N525" s="48">
        <f t="shared" ca="1" si="356"/>
        <v>117</v>
      </c>
      <c r="O525" s="48">
        <f t="shared" ca="1" si="356"/>
        <v>127</v>
      </c>
      <c r="V525" s="72"/>
      <c r="Y525" s="73"/>
    </row>
    <row r="526" spans="1:25" x14ac:dyDescent="0.25">
      <c r="A526" s="71">
        <v>0.23</v>
      </c>
      <c r="B526" s="48">
        <f t="shared" ca="1" si="357"/>
        <v>14</v>
      </c>
      <c r="C526" s="48">
        <f t="shared" ca="1" si="356"/>
        <v>9</v>
      </c>
      <c r="D526" s="48">
        <f t="shared" ca="1" si="356"/>
        <v>19</v>
      </c>
      <c r="E526" s="48">
        <f t="shared" ca="1" si="356"/>
        <v>29</v>
      </c>
      <c r="F526" s="48">
        <f t="shared" ca="1" si="356"/>
        <v>38</v>
      </c>
      <c r="G526" s="48">
        <f t="shared" ca="1" si="356"/>
        <v>48</v>
      </c>
      <c r="H526" s="48">
        <f t="shared" ca="1" si="356"/>
        <v>58</v>
      </c>
      <c r="I526" s="48">
        <f t="shared" ca="1" si="356"/>
        <v>68</v>
      </c>
      <c r="J526" s="48">
        <f t="shared" ca="1" si="356"/>
        <v>78</v>
      </c>
      <c r="K526" s="48">
        <f t="shared" ca="1" si="356"/>
        <v>88</v>
      </c>
      <c r="L526" s="48">
        <f t="shared" ca="1" si="356"/>
        <v>98</v>
      </c>
      <c r="M526" s="48">
        <f t="shared" ca="1" si="356"/>
        <v>108</v>
      </c>
      <c r="N526" s="48">
        <f t="shared" ca="1" si="356"/>
        <v>117</v>
      </c>
      <c r="O526" s="48">
        <f t="shared" ca="1" si="356"/>
        <v>127</v>
      </c>
      <c r="V526" s="72"/>
      <c r="Y526" s="73"/>
    </row>
    <row r="527" spans="1:25" x14ac:dyDescent="0.25">
      <c r="A527" s="71">
        <v>0.24</v>
      </c>
      <c r="B527" s="48">
        <f t="shared" ca="1" si="357"/>
        <v>14</v>
      </c>
      <c r="C527" s="48">
        <f t="shared" ca="1" si="356"/>
        <v>9</v>
      </c>
      <c r="D527" s="48">
        <f t="shared" ca="1" si="356"/>
        <v>19</v>
      </c>
      <c r="E527" s="48">
        <f t="shared" ca="1" si="356"/>
        <v>29</v>
      </c>
      <c r="F527" s="48">
        <f t="shared" ca="1" si="356"/>
        <v>38</v>
      </c>
      <c r="G527" s="48">
        <f t="shared" ca="1" si="356"/>
        <v>48</v>
      </c>
      <c r="H527" s="48">
        <f t="shared" ca="1" si="356"/>
        <v>58</v>
      </c>
      <c r="I527" s="48">
        <f t="shared" ca="1" si="356"/>
        <v>68</v>
      </c>
      <c r="J527" s="48">
        <f t="shared" ca="1" si="356"/>
        <v>78</v>
      </c>
      <c r="K527" s="48">
        <f t="shared" ca="1" si="356"/>
        <v>88</v>
      </c>
      <c r="L527" s="48">
        <f t="shared" ca="1" si="356"/>
        <v>98</v>
      </c>
      <c r="M527" s="48">
        <f t="shared" ca="1" si="356"/>
        <v>108</v>
      </c>
      <c r="N527" s="48">
        <f t="shared" ca="1" si="356"/>
        <v>118</v>
      </c>
      <c r="O527" s="48">
        <f t="shared" ca="1" si="356"/>
        <v>127</v>
      </c>
      <c r="Y527" s="73"/>
    </row>
    <row r="528" spans="1:25" x14ac:dyDescent="0.25">
      <c r="A528" s="71">
        <v>0.25</v>
      </c>
      <c r="B528" s="48">
        <f t="shared" ca="1" si="357"/>
        <v>14</v>
      </c>
      <c r="C528" s="48">
        <f t="shared" ca="1" si="356"/>
        <v>9</v>
      </c>
      <c r="D528" s="48">
        <f t="shared" ca="1" si="356"/>
        <v>19</v>
      </c>
      <c r="E528" s="48">
        <f t="shared" ca="1" si="356"/>
        <v>29</v>
      </c>
      <c r="F528" s="48">
        <f t="shared" ca="1" si="356"/>
        <v>39</v>
      </c>
      <c r="G528" s="48">
        <f t="shared" ca="1" si="356"/>
        <v>48</v>
      </c>
      <c r="H528" s="48">
        <f t="shared" ca="1" si="356"/>
        <v>58</v>
      </c>
      <c r="I528" s="48">
        <f t="shared" ca="1" si="356"/>
        <v>68</v>
      </c>
      <c r="J528" s="48">
        <f t="shared" ca="1" si="356"/>
        <v>78</v>
      </c>
      <c r="K528" s="48">
        <f t="shared" ca="1" si="356"/>
        <v>88</v>
      </c>
      <c r="L528" s="48">
        <f t="shared" ca="1" si="356"/>
        <v>98</v>
      </c>
      <c r="M528" s="48">
        <f t="shared" ca="1" si="356"/>
        <v>108</v>
      </c>
      <c r="N528" s="48">
        <f t="shared" ca="1" si="356"/>
        <v>118</v>
      </c>
      <c r="O528" s="48">
        <f t="shared" ca="1" si="356"/>
        <v>127</v>
      </c>
    </row>
    <row r="529" spans="1:15" x14ac:dyDescent="0.25">
      <c r="A529" s="71">
        <v>0.26</v>
      </c>
      <c r="B529" s="48">
        <f t="shared" ca="1" si="357"/>
        <v>14</v>
      </c>
      <c r="C529" s="48">
        <f t="shared" ca="1" si="356"/>
        <v>9</v>
      </c>
      <c r="D529" s="48">
        <f t="shared" ca="1" si="356"/>
        <v>19</v>
      </c>
      <c r="E529" s="48">
        <f t="shared" ca="1" si="356"/>
        <v>29</v>
      </c>
      <c r="F529" s="48">
        <f t="shared" ca="1" si="356"/>
        <v>39</v>
      </c>
      <c r="G529" s="48">
        <f t="shared" ca="1" si="356"/>
        <v>48</v>
      </c>
      <c r="H529" s="48">
        <f t="shared" ca="1" si="356"/>
        <v>58</v>
      </c>
      <c r="I529" s="48">
        <f t="shared" ca="1" si="356"/>
        <v>68</v>
      </c>
      <c r="J529" s="48">
        <f t="shared" ca="1" si="356"/>
        <v>78</v>
      </c>
      <c r="K529" s="48">
        <f t="shared" ca="1" si="356"/>
        <v>88</v>
      </c>
      <c r="L529" s="48">
        <f t="shared" ca="1" si="356"/>
        <v>98</v>
      </c>
      <c r="M529" s="48">
        <f t="shared" ca="1" si="356"/>
        <v>108</v>
      </c>
      <c r="N529" s="48">
        <f t="shared" ca="1" si="356"/>
        <v>118</v>
      </c>
      <c r="O529" s="48">
        <f t="shared" ca="1" si="356"/>
        <v>128</v>
      </c>
    </row>
    <row r="530" spans="1:15" x14ac:dyDescent="0.25">
      <c r="A530" s="71">
        <v>0.27</v>
      </c>
      <c r="B530" s="48">
        <f t="shared" ca="1" si="357"/>
        <v>14</v>
      </c>
      <c r="C530" s="48">
        <f t="shared" ca="1" si="356"/>
        <v>9</v>
      </c>
      <c r="D530" s="48">
        <f t="shared" ca="1" si="356"/>
        <v>19</v>
      </c>
      <c r="E530" s="48">
        <f t="shared" ca="1" si="356"/>
        <v>29</v>
      </c>
      <c r="F530" s="48">
        <f t="shared" ca="1" si="356"/>
        <v>39</v>
      </c>
      <c r="G530" s="48">
        <f t="shared" ca="1" si="356"/>
        <v>49</v>
      </c>
      <c r="H530" s="48">
        <f t="shared" ca="1" si="356"/>
        <v>59</v>
      </c>
      <c r="I530" s="48">
        <f t="shared" ca="1" si="356"/>
        <v>68</v>
      </c>
      <c r="J530" s="48">
        <f t="shared" ca="1" si="356"/>
        <v>78</v>
      </c>
      <c r="K530" s="48">
        <f t="shared" ca="1" si="356"/>
        <v>88</v>
      </c>
      <c r="L530" s="48">
        <f t="shared" ca="1" si="356"/>
        <v>98</v>
      </c>
      <c r="M530" s="48">
        <f t="shared" ca="1" si="356"/>
        <v>108</v>
      </c>
      <c r="N530" s="48">
        <f t="shared" ca="1" si="356"/>
        <v>118</v>
      </c>
      <c r="O530" s="48">
        <f t="shared" ca="1" si="356"/>
        <v>128</v>
      </c>
    </row>
    <row r="531" spans="1:15" x14ac:dyDescent="0.25">
      <c r="A531" s="71">
        <v>0.28000000000000003</v>
      </c>
      <c r="B531" s="48">
        <f t="shared" ca="1" si="357"/>
        <v>14</v>
      </c>
      <c r="C531" s="48">
        <f t="shared" ca="1" si="356"/>
        <v>9</v>
      </c>
      <c r="D531" s="48">
        <f t="shared" ca="1" si="356"/>
        <v>19</v>
      </c>
      <c r="E531" s="48">
        <f t="shared" ca="1" si="356"/>
        <v>29</v>
      </c>
      <c r="F531" s="48">
        <f t="shared" ca="1" si="356"/>
        <v>39</v>
      </c>
      <c r="G531" s="48">
        <f t="shared" ca="1" si="356"/>
        <v>49</v>
      </c>
      <c r="H531" s="48">
        <f t="shared" ca="1" si="356"/>
        <v>59</v>
      </c>
      <c r="I531" s="48">
        <f t="shared" ca="1" si="356"/>
        <v>68</v>
      </c>
      <c r="J531" s="48">
        <f t="shared" ca="1" si="356"/>
        <v>78</v>
      </c>
      <c r="K531" s="48">
        <f t="shared" ca="1" si="356"/>
        <v>88</v>
      </c>
      <c r="L531" s="48">
        <f t="shared" ca="1" si="356"/>
        <v>98</v>
      </c>
      <c r="M531" s="48">
        <f t="shared" ca="1" si="356"/>
        <v>108</v>
      </c>
      <c r="N531" s="48">
        <f t="shared" ca="1" si="356"/>
        <v>118</v>
      </c>
      <c r="O531" s="48">
        <f t="shared" ca="1" si="356"/>
        <v>128</v>
      </c>
    </row>
    <row r="532" spans="1:15" x14ac:dyDescent="0.25">
      <c r="A532" s="71">
        <v>0.28999999999999998</v>
      </c>
      <c r="B532" s="48">
        <f t="shared" ca="1" si="357"/>
        <v>14</v>
      </c>
      <c r="C532" s="48">
        <f t="shared" ca="1" si="356"/>
        <v>9</v>
      </c>
      <c r="D532" s="48">
        <f t="shared" ca="1" si="356"/>
        <v>19</v>
      </c>
      <c r="E532" s="48">
        <f t="shared" ca="1" si="356"/>
        <v>29</v>
      </c>
      <c r="F532" s="48">
        <f t="shared" ca="1" si="356"/>
        <v>39</v>
      </c>
      <c r="G532" s="48">
        <f t="shared" ca="1" si="356"/>
        <v>49</v>
      </c>
      <c r="H532" s="48">
        <f t="shared" ca="1" si="356"/>
        <v>59</v>
      </c>
      <c r="I532" s="48">
        <f t="shared" ca="1" si="356"/>
        <v>69</v>
      </c>
      <c r="J532" s="48">
        <f t="shared" ca="1" si="356"/>
        <v>78.70999999999998</v>
      </c>
      <c r="K532" s="48">
        <f t="shared" ca="1" si="356"/>
        <v>88</v>
      </c>
      <c r="L532" s="48">
        <f t="shared" ca="1" si="356"/>
        <v>98</v>
      </c>
      <c r="M532" s="48">
        <f t="shared" ca="1" si="356"/>
        <v>108</v>
      </c>
      <c r="N532" s="48">
        <f t="shared" ca="1" si="356"/>
        <v>118</v>
      </c>
      <c r="O532" s="48">
        <f t="shared" ca="1" si="356"/>
        <v>128</v>
      </c>
    </row>
    <row r="533" spans="1:15" x14ac:dyDescent="0.25">
      <c r="A533" s="71">
        <v>0.3</v>
      </c>
      <c r="B533" s="48">
        <f t="shared" ca="1" si="357"/>
        <v>14</v>
      </c>
      <c r="C533" s="48">
        <f t="shared" ca="1" si="356"/>
        <v>9</v>
      </c>
      <c r="D533" s="48">
        <f t="shared" ca="1" si="356"/>
        <v>19</v>
      </c>
      <c r="E533" s="48">
        <f t="shared" ca="1" si="356"/>
        <v>29</v>
      </c>
      <c r="F533" s="48">
        <f t="shared" ca="1" si="356"/>
        <v>39</v>
      </c>
      <c r="G533" s="48">
        <f t="shared" ca="1" si="356"/>
        <v>49</v>
      </c>
      <c r="H533" s="48">
        <f t="shared" ca="1" si="356"/>
        <v>59</v>
      </c>
      <c r="I533" s="48">
        <f t="shared" ca="1" si="356"/>
        <v>69</v>
      </c>
      <c r="J533" s="48">
        <f t="shared" ca="1" si="356"/>
        <v>79</v>
      </c>
      <c r="K533" s="48">
        <f t="shared" ca="1" si="356"/>
        <v>89</v>
      </c>
      <c r="L533" s="48">
        <f t="shared" ca="1" si="356"/>
        <v>98</v>
      </c>
      <c r="M533" s="48">
        <f t="shared" ca="1" si="356"/>
        <v>108</v>
      </c>
      <c r="N533" s="48">
        <f t="shared" ca="1" si="356"/>
        <v>118</v>
      </c>
      <c r="O533" s="48">
        <f t="shared" ca="1" si="356"/>
        <v>128</v>
      </c>
    </row>
    <row r="534" spans="1:15" x14ac:dyDescent="0.25">
      <c r="A534" s="71">
        <v>0.31</v>
      </c>
      <c r="B534" s="48">
        <f t="shared" ca="1" si="357"/>
        <v>14</v>
      </c>
      <c r="C534" s="48">
        <f t="shared" ca="1" si="356"/>
        <v>9</v>
      </c>
      <c r="D534" s="48">
        <f t="shared" ca="1" si="356"/>
        <v>19</v>
      </c>
      <c r="E534" s="48">
        <f t="shared" ca="1" si="356"/>
        <v>29</v>
      </c>
      <c r="F534" s="48">
        <f t="shared" ca="1" si="356"/>
        <v>39</v>
      </c>
      <c r="G534" s="48">
        <f t="shared" ca="1" si="356"/>
        <v>49</v>
      </c>
      <c r="H534" s="48">
        <f t="shared" ca="1" si="356"/>
        <v>59</v>
      </c>
      <c r="I534" s="48">
        <f t="shared" ca="1" si="356"/>
        <v>69</v>
      </c>
      <c r="J534" s="48">
        <f t="shared" ca="1" si="356"/>
        <v>79</v>
      </c>
      <c r="K534" s="48">
        <f t="shared" ca="1" si="356"/>
        <v>89</v>
      </c>
      <c r="L534" s="48">
        <f t="shared" ca="1" si="356"/>
        <v>98</v>
      </c>
      <c r="M534" s="48">
        <f t="shared" ca="1" si="356"/>
        <v>109</v>
      </c>
      <c r="N534" s="48">
        <f t="shared" ca="1" si="356"/>
        <v>118</v>
      </c>
      <c r="O534" s="48">
        <f t="shared" ca="1" si="356"/>
        <v>128</v>
      </c>
    </row>
    <row r="535" spans="1:15" x14ac:dyDescent="0.25">
      <c r="A535" s="71">
        <v>0.32</v>
      </c>
      <c r="B535" s="48">
        <f t="shared" ca="1" si="357"/>
        <v>14</v>
      </c>
      <c r="C535" s="48">
        <f t="shared" ca="1" si="356"/>
        <v>9</v>
      </c>
      <c r="D535" s="48">
        <f t="shared" ca="1" si="356"/>
        <v>19</v>
      </c>
      <c r="E535" s="48">
        <f t="shared" ca="1" si="356"/>
        <v>29</v>
      </c>
      <c r="F535" s="48">
        <f t="shared" ca="1" si="356"/>
        <v>39</v>
      </c>
      <c r="G535" s="48">
        <f t="shared" ca="1" si="356"/>
        <v>49</v>
      </c>
      <c r="H535" s="48">
        <f t="shared" ca="1" si="356"/>
        <v>59</v>
      </c>
      <c r="I535" s="48">
        <f t="shared" ca="1" si="356"/>
        <v>69</v>
      </c>
      <c r="J535" s="48">
        <f t="shared" ca="1" si="356"/>
        <v>79</v>
      </c>
      <c r="K535" s="48">
        <f t="shared" ca="1" si="356"/>
        <v>89</v>
      </c>
      <c r="L535" s="48">
        <f t="shared" ca="1" si="356"/>
        <v>98</v>
      </c>
      <c r="M535" s="48">
        <f t="shared" ca="1" si="356"/>
        <v>109</v>
      </c>
      <c r="N535" s="48">
        <f t="shared" ca="1" si="356"/>
        <v>118</v>
      </c>
      <c r="O535" s="48">
        <f t="shared" ca="1" si="356"/>
        <v>128</v>
      </c>
    </row>
    <row r="536" spans="1:15" x14ac:dyDescent="0.25">
      <c r="A536" s="71">
        <v>0.33</v>
      </c>
      <c r="B536" s="48">
        <f t="shared" ca="1" si="357"/>
        <v>14</v>
      </c>
      <c r="C536" s="48">
        <f t="shared" ca="1" si="356"/>
        <v>10</v>
      </c>
      <c r="D536" s="48">
        <f t="shared" ca="1" si="356"/>
        <v>19</v>
      </c>
      <c r="E536" s="48">
        <f t="shared" ca="1" si="356"/>
        <v>29</v>
      </c>
      <c r="F536" s="48">
        <f t="shared" ca="1" si="356"/>
        <v>39</v>
      </c>
      <c r="G536" s="48">
        <f t="shared" ca="1" si="356"/>
        <v>49</v>
      </c>
      <c r="H536" s="48">
        <f t="shared" ca="1" si="356"/>
        <v>59</v>
      </c>
      <c r="I536" s="48">
        <f t="shared" ca="1" si="356"/>
        <v>69</v>
      </c>
      <c r="J536" s="48">
        <f t="shared" ca="1" si="356"/>
        <v>79</v>
      </c>
      <c r="K536" s="48">
        <f t="shared" ca="1" si="356"/>
        <v>89</v>
      </c>
      <c r="L536" s="48">
        <f t="shared" ca="1" si="356"/>
        <v>99</v>
      </c>
      <c r="M536" s="48">
        <f t="shared" ca="1" si="356"/>
        <v>109</v>
      </c>
      <c r="N536" s="48">
        <f t="shared" ca="1" si="356"/>
        <v>119</v>
      </c>
      <c r="O536" s="48">
        <f t="shared" ca="1" si="356"/>
        <v>128</v>
      </c>
    </row>
    <row r="537" spans="1:15" x14ac:dyDescent="0.25">
      <c r="A537" s="71">
        <v>0.34</v>
      </c>
      <c r="B537" s="48">
        <f t="shared" ca="1" si="357"/>
        <v>14</v>
      </c>
      <c r="C537" s="48">
        <f t="shared" ca="1" si="356"/>
        <v>10</v>
      </c>
      <c r="D537" s="48">
        <f t="shared" ca="1" si="356"/>
        <v>19</v>
      </c>
      <c r="E537" s="48">
        <f t="shared" ca="1" si="356"/>
        <v>29</v>
      </c>
      <c r="F537" s="48">
        <f t="shared" ca="1" si="356"/>
        <v>39</v>
      </c>
      <c r="G537" s="48">
        <f t="shared" ca="1" si="356"/>
        <v>49</v>
      </c>
      <c r="H537" s="48">
        <f t="shared" ca="1" si="356"/>
        <v>59</v>
      </c>
      <c r="I537" s="48">
        <f t="shared" ca="1" si="356"/>
        <v>69</v>
      </c>
      <c r="J537" s="48">
        <f t="shared" ca="1" si="356"/>
        <v>79</v>
      </c>
      <c r="K537" s="48">
        <f t="shared" ca="1" si="356"/>
        <v>89</v>
      </c>
      <c r="L537" s="48">
        <f t="shared" ca="1" si="356"/>
        <v>99</v>
      </c>
      <c r="M537" s="48">
        <f t="shared" ca="1" si="356"/>
        <v>109</v>
      </c>
      <c r="N537" s="48">
        <f t="shared" ca="1" si="356"/>
        <v>119</v>
      </c>
      <c r="O537" s="48">
        <f t="shared" ca="1" si="356"/>
        <v>128.66000000000003</v>
      </c>
    </row>
    <row r="538" spans="1:15" x14ac:dyDescent="0.25">
      <c r="A538" s="71">
        <v>0.35</v>
      </c>
      <c r="B538" s="48">
        <f t="shared" ca="1" si="357"/>
        <v>14</v>
      </c>
      <c r="C538" s="48">
        <f t="shared" ca="1" si="356"/>
        <v>10</v>
      </c>
      <c r="D538" s="48">
        <f t="shared" ca="1" si="356"/>
        <v>19</v>
      </c>
      <c r="E538" s="48">
        <f t="shared" ca="1" si="356"/>
        <v>29</v>
      </c>
      <c r="F538" s="48">
        <f t="shared" ca="1" si="356"/>
        <v>39</v>
      </c>
      <c r="G538" s="48">
        <f t="shared" ca="1" si="356"/>
        <v>49</v>
      </c>
      <c r="H538" s="48">
        <f t="shared" ca="1" si="356"/>
        <v>59</v>
      </c>
      <c r="I538" s="48">
        <f t="shared" ca="1" si="356"/>
        <v>69</v>
      </c>
      <c r="J538" s="48">
        <f t="shared" ca="1" si="356"/>
        <v>79</v>
      </c>
      <c r="K538" s="48">
        <f t="shared" ca="1" si="356"/>
        <v>89</v>
      </c>
      <c r="L538" s="48">
        <f t="shared" ca="1" si="356"/>
        <v>99</v>
      </c>
      <c r="M538" s="48">
        <f t="shared" ca="1" si="356"/>
        <v>109</v>
      </c>
      <c r="N538" s="48">
        <f t="shared" ca="1" si="356"/>
        <v>119</v>
      </c>
      <c r="O538" s="48">
        <f t="shared" ca="1" si="356"/>
        <v>129</v>
      </c>
    </row>
    <row r="539" spans="1:15" x14ac:dyDescent="0.25">
      <c r="A539" s="71">
        <v>0.36</v>
      </c>
      <c r="B539" s="48">
        <f t="shared" ca="1" si="357"/>
        <v>14</v>
      </c>
      <c r="C539" s="48">
        <f t="shared" ca="1" si="356"/>
        <v>10</v>
      </c>
      <c r="D539" s="48">
        <f t="shared" ca="1" si="356"/>
        <v>19</v>
      </c>
      <c r="E539" s="48">
        <f t="shared" ca="1" si="356"/>
        <v>29</v>
      </c>
      <c r="F539" s="48">
        <f t="shared" ca="1" si="356"/>
        <v>39</v>
      </c>
      <c r="G539" s="48">
        <f t="shared" ca="1" si="356"/>
        <v>49</v>
      </c>
      <c r="H539" s="48">
        <f t="shared" ca="1" si="356"/>
        <v>59</v>
      </c>
      <c r="I539" s="48">
        <f t="shared" ca="1" si="356"/>
        <v>69</v>
      </c>
      <c r="J539" s="48">
        <f t="shared" ca="1" si="356"/>
        <v>79</v>
      </c>
      <c r="K539" s="48">
        <f t="shared" ca="1" si="356"/>
        <v>89</v>
      </c>
      <c r="L539" s="48">
        <f t="shared" ca="1" si="356"/>
        <v>99</v>
      </c>
      <c r="M539" s="48">
        <f t="shared" ca="1" si="356"/>
        <v>109</v>
      </c>
      <c r="N539" s="48">
        <f t="shared" ca="1" si="356"/>
        <v>119</v>
      </c>
      <c r="O539" s="48">
        <f t="shared" ca="1" si="356"/>
        <v>129</v>
      </c>
    </row>
    <row r="540" spans="1:15" x14ac:dyDescent="0.25">
      <c r="A540" s="71">
        <v>0.37</v>
      </c>
      <c r="B540" s="48">
        <f t="shared" ca="1" si="357"/>
        <v>15</v>
      </c>
      <c r="C540" s="48">
        <f t="shared" ca="1" si="356"/>
        <v>10</v>
      </c>
      <c r="D540" s="48">
        <f t="shared" ca="1" si="356"/>
        <v>20</v>
      </c>
      <c r="E540" s="48">
        <f t="shared" ca="1" si="356"/>
        <v>29</v>
      </c>
      <c r="F540" s="48">
        <f t="shared" ca="1" si="356"/>
        <v>39</v>
      </c>
      <c r="G540" s="48">
        <f t="shared" ca="1" si="356"/>
        <v>49</v>
      </c>
      <c r="H540" s="48">
        <f t="shared" ca="1" si="356"/>
        <v>59</v>
      </c>
      <c r="I540" s="48">
        <f t="shared" ca="1" si="356"/>
        <v>69</v>
      </c>
      <c r="J540" s="48">
        <f t="shared" ca="1" si="356"/>
        <v>79</v>
      </c>
      <c r="K540" s="48">
        <f t="shared" ca="1" si="356"/>
        <v>89</v>
      </c>
      <c r="L540" s="48">
        <f t="shared" ca="1" si="356"/>
        <v>99</v>
      </c>
      <c r="M540" s="48">
        <f t="shared" ca="1" si="356"/>
        <v>109</v>
      </c>
      <c r="N540" s="48">
        <f t="shared" ca="1" si="356"/>
        <v>119</v>
      </c>
      <c r="O540" s="48">
        <f t="shared" ca="1" si="356"/>
        <v>129</v>
      </c>
    </row>
    <row r="541" spans="1:15" x14ac:dyDescent="0.25">
      <c r="A541" s="71">
        <v>0.38</v>
      </c>
      <c r="B541" s="48">
        <f t="shared" ca="1" si="357"/>
        <v>15</v>
      </c>
      <c r="C541" s="48">
        <f t="shared" ca="1" si="356"/>
        <v>10</v>
      </c>
      <c r="D541" s="48">
        <f t="shared" ca="1" si="356"/>
        <v>20</v>
      </c>
      <c r="E541" s="48">
        <f t="shared" ca="1" si="356"/>
        <v>29</v>
      </c>
      <c r="F541" s="48">
        <f t="shared" ca="1" si="356"/>
        <v>39</v>
      </c>
      <c r="G541" s="48">
        <f t="shared" ca="1" si="356"/>
        <v>49</v>
      </c>
      <c r="H541" s="48">
        <f t="shared" ca="1" si="356"/>
        <v>59</v>
      </c>
      <c r="I541" s="48">
        <f t="shared" ca="1" si="356"/>
        <v>69</v>
      </c>
      <c r="J541" s="48">
        <f t="shared" ca="1" si="356"/>
        <v>79</v>
      </c>
      <c r="K541" s="48">
        <f t="shared" ca="1" si="356"/>
        <v>89</v>
      </c>
      <c r="L541" s="48">
        <f t="shared" ca="1" si="356"/>
        <v>99</v>
      </c>
      <c r="M541" s="48">
        <f t="shared" ca="1" si="356"/>
        <v>109</v>
      </c>
      <c r="N541" s="48">
        <f t="shared" ca="1" si="356"/>
        <v>119</v>
      </c>
      <c r="O541" s="48">
        <f t="shared" ca="1" si="356"/>
        <v>129</v>
      </c>
    </row>
    <row r="542" spans="1:15" x14ac:dyDescent="0.25">
      <c r="A542" s="71">
        <v>0.39</v>
      </c>
      <c r="B542" s="48">
        <f t="shared" ca="1" si="357"/>
        <v>15</v>
      </c>
      <c r="C542" s="48">
        <f t="shared" ca="1" si="356"/>
        <v>10</v>
      </c>
      <c r="D542" s="48">
        <f t="shared" ca="1" si="356"/>
        <v>20</v>
      </c>
      <c r="E542" s="48">
        <f t="shared" ca="1" si="356"/>
        <v>29</v>
      </c>
      <c r="F542" s="48">
        <f t="shared" ca="1" si="356"/>
        <v>39</v>
      </c>
      <c r="G542" s="48">
        <f t="shared" ca="1" si="356"/>
        <v>49</v>
      </c>
      <c r="H542" s="48">
        <f t="shared" ca="1" si="356"/>
        <v>59</v>
      </c>
      <c r="I542" s="48">
        <f t="shared" ca="1" si="356"/>
        <v>69</v>
      </c>
      <c r="J542" s="48">
        <f t="shared" ca="1" si="356"/>
        <v>79</v>
      </c>
      <c r="K542" s="48">
        <f t="shared" ca="1" si="356"/>
        <v>89</v>
      </c>
      <c r="L542" s="48">
        <f t="shared" ca="1" si="356"/>
        <v>99</v>
      </c>
      <c r="M542" s="48">
        <f t="shared" ref="M542:O542" ca="1" si="358">_xlfn.PERCENTILE.INC(M$2:M$501,$A542)</f>
        <v>109</v>
      </c>
      <c r="N542" s="48">
        <f t="shared" ca="1" si="358"/>
        <v>119</v>
      </c>
      <c r="O542" s="48">
        <f t="shared" ca="1" si="358"/>
        <v>129</v>
      </c>
    </row>
    <row r="543" spans="1:15" x14ac:dyDescent="0.25">
      <c r="A543" s="71">
        <v>0.4</v>
      </c>
      <c r="B543" s="48">
        <f t="shared" ca="1" si="357"/>
        <v>15</v>
      </c>
      <c r="C543" s="48">
        <f t="shared" ca="1" si="357"/>
        <v>10</v>
      </c>
      <c r="D543" s="48">
        <f t="shared" ca="1" si="357"/>
        <v>20</v>
      </c>
      <c r="E543" s="48">
        <f t="shared" ca="1" si="357"/>
        <v>29</v>
      </c>
      <c r="F543" s="48">
        <f t="shared" ca="1" si="357"/>
        <v>39</v>
      </c>
      <c r="G543" s="48">
        <f t="shared" ca="1" si="357"/>
        <v>49</v>
      </c>
      <c r="H543" s="48">
        <f t="shared" ca="1" si="357"/>
        <v>59</v>
      </c>
      <c r="I543" s="48">
        <f t="shared" ca="1" si="357"/>
        <v>69</v>
      </c>
      <c r="J543" s="48">
        <f t="shared" ca="1" si="357"/>
        <v>79</v>
      </c>
      <c r="K543" s="48">
        <f t="shared" ca="1" si="357"/>
        <v>89</v>
      </c>
      <c r="L543" s="48">
        <f t="shared" ca="1" si="357"/>
        <v>99</v>
      </c>
      <c r="M543" s="48">
        <f t="shared" ca="1" si="357"/>
        <v>109</v>
      </c>
      <c r="N543" s="48">
        <f t="shared" ca="1" si="357"/>
        <v>119</v>
      </c>
      <c r="O543" s="48">
        <f t="shared" ca="1" si="357"/>
        <v>129</v>
      </c>
    </row>
    <row r="544" spans="1:15" x14ac:dyDescent="0.25">
      <c r="A544" s="71">
        <v>0.41</v>
      </c>
      <c r="B544" s="48">
        <f t="shared" ca="1" si="357"/>
        <v>15</v>
      </c>
      <c r="C544" s="48">
        <f t="shared" ca="1" si="357"/>
        <v>10</v>
      </c>
      <c r="D544" s="48">
        <f t="shared" ca="1" si="357"/>
        <v>20</v>
      </c>
      <c r="E544" s="48">
        <f t="shared" ca="1" si="357"/>
        <v>30</v>
      </c>
      <c r="F544" s="48">
        <f t="shared" ca="1" si="357"/>
        <v>39</v>
      </c>
      <c r="G544" s="48">
        <f t="shared" ca="1" si="357"/>
        <v>49</v>
      </c>
      <c r="H544" s="48">
        <f t="shared" ca="1" si="357"/>
        <v>59</v>
      </c>
      <c r="I544" s="48">
        <f t="shared" ca="1" si="357"/>
        <v>69</v>
      </c>
      <c r="J544" s="48">
        <f t="shared" ca="1" si="357"/>
        <v>79</v>
      </c>
      <c r="K544" s="48">
        <f t="shared" ca="1" si="357"/>
        <v>89</v>
      </c>
      <c r="L544" s="48">
        <f t="shared" ca="1" si="357"/>
        <v>99</v>
      </c>
      <c r="M544" s="48">
        <f t="shared" ca="1" si="357"/>
        <v>109</v>
      </c>
      <c r="N544" s="48">
        <f t="shared" ca="1" si="357"/>
        <v>119</v>
      </c>
      <c r="O544" s="48">
        <f t="shared" ca="1" si="357"/>
        <v>129</v>
      </c>
    </row>
    <row r="545" spans="1:15" x14ac:dyDescent="0.25">
      <c r="A545" s="71">
        <v>0.42</v>
      </c>
      <c r="B545" s="48">
        <f t="shared" ca="1" si="357"/>
        <v>15</v>
      </c>
      <c r="C545" s="48">
        <f t="shared" ca="1" si="357"/>
        <v>10</v>
      </c>
      <c r="D545" s="48">
        <f t="shared" ca="1" si="357"/>
        <v>20</v>
      </c>
      <c r="E545" s="48">
        <f t="shared" ca="1" si="357"/>
        <v>30</v>
      </c>
      <c r="F545" s="48">
        <f t="shared" ca="1" si="357"/>
        <v>39</v>
      </c>
      <c r="G545" s="48">
        <f t="shared" ca="1" si="357"/>
        <v>49</v>
      </c>
      <c r="H545" s="48">
        <f t="shared" ca="1" si="357"/>
        <v>59</v>
      </c>
      <c r="I545" s="48">
        <f t="shared" ca="1" si="357"/>
        <v>69</v>
      </c>
      <c r="J545" s="48">
        <f t="shared" ca="1" si="357"/>
        <v>79</v>
      </c>
      <c r="K545" s="48">
        <f t="shared" ca="1" si="357"/>
        <v>89</v>
      </c>
      <c r="L545" s="48">
        <f t="shared" ca="1" si="357"/>
        <v>99</v>
      </c>
      <c r="M545" s="48">
        <f t="shared" ca="1" si="357"/>
        <v>109.57999999999998</v>
      </c>
      <c r="N545" s="48">
        <f t="shared" ca="1" si="357"/>
        <v>119</v>
      </c>
      <c r="O545" s="48">
        <f t="shared" ca="1" si="357"/>
        <v>129</v>
      </c>
    </row>
    <row r="546" spans="1:15" x14ac:dyDescent="0.25">
      <c r="A546" s="71">
        <v>0.43</v>
      </c>
      <c r="B546" s="48">
        <f t="shared" ca="1" si="357"/>
        <v>15</v>
      </c>
      <c r="C546" s="48">
        <f t="shared" ca="1" si="357"/>
        <v>10</v>
      </c>
      <c r="D546" s="48">
        <f t="shared" ca="1" si="357"/>
        <v>20</v>
      </c>
      <c r="E546" s="48">
        <f t="shared" ca="1" si="357"/>
        <v>30</v>
      </c>
      <c r="F546" s="48">
        <f t="shared" ca="1" si="357"/>
        <v>39</v>
      </c>
      <c r="G546" s="48">
        <f t="shared" ca="1" si="357"/>
        <v>49</v>
      </c>
      <c r="H546" s="48">
        <f t="shared" ca="1" si="357"/>
        <v>59</v>
      </c>
      <c r="I546" s="48">
        <f t="shared" ca="1" si="357"/>
        <v>69</v>
      </c>
      <c r="J546" s="48">
        <f t="shared" ca="1" si="357"/>
        <v>79.569999999999993</v>
      </c>
      <c r="K546" s="48">
        <f t="shared" ca="1" si="357"/>
        <v>89</v>
      </c>
      <c r="L546" s="48">
        <f t="shared" ca="1" si="357"/>
        <v>99</v>
      </c>
      <c r="M546" s="48">
        <f t="shared" ca="1" si="357"/>
        <v>110</v>
      </c>
      <c r="N546" s="48">
        <f t="shared" ca="1" si="357"/>
        <v>119.57</v>
      </c>
      <c r="O546" s="48">
        <f t="shared" ca="1" si="357"/>
        <v>129</v>
      </c>
    </row>
    <row r="547" spans="1:15" x14ac:dyDescent="0.25">
      <c r="A547" s="71">
        <v>0.44</v>
      </c>
      <c r="B547" s="48">
        <f t="shared" ca="1" si="357"/>
        <v>15</v>
      </c>
      <c r="C547" s="48">
        <f t="shared" ca="1" si="357"/>
        <v>10</v>
      </c>
      <c r="D547" s="48">
        <f t="shared" ca="1" si="357"/>
        <v>20</v>
      </c>
      <c r="E547" s="48">
        <f t="shared" ca="1" si="357"/>
        <v>30</v>
      </c>
      <c r="F547" s="48">
        <f t="shared" ca="1" si="357"/>
        <v>39</v>
      </c>
      <c r="G547" s="48">
        <f t="shared" ca="1" si="357"/>
        <v>49</v>
      </c>
      <c r="H547" s="48">
        <f t="shared" ca="1" si="357"/>
        <v>59.56</v>
      </c>
      <c r="I547" s="48">
        <f t="shared" ca="1" si="357"/>
        <v>70</v>
      </c>
      <c r="J547" s="48">
        <f t="shared" ca="1" si="357"/>
        <v>80</v>
      </c>
      <c r="K547" s="48">
        <f t="shared" ca="1" si="357"/>
        <v>90</v>
      </c>
      <c r="L547" s="48">
        <f t="shared" ca="1" si="357"/>
        <v>100</v>
      </c>
      <c r="M547" s="48">
        <f t="shared" ca="1" si="357"/>
        <v>110</v>
      </c>
      <c r="N547" s="48">
        <f t="shared" ca="1" si="357"/>
        <v>120</v>
      </c>
      <c r="O547" s="48">
        <f t="shared" ca="1" si="357"/>
        <v>130</v>
      </c>
    </row>
    <row r="548" spans="1:15" x14ac:dyDescent="0.25">
      <c r="A548" s="71">
        <v>0.45</v>
      </c>
      <c r="B548" s="48">
        <f t="shared" ca="1" si="357"/>
        <v>15</v>
      </c>
      <c r="C548" s="48">
        <f t="shared" ca="1" si="357"/>
        <v>10</v>
      </c>
      <c r="D548" s="48">
        <f t="shared" ca="1" si="357"/>
        <v>20</v>
      </c>
      <c r="E548" s="48">
        <f t="shared" ca="1" si="357"/>
        <v>30</v>
      </c>
      <c r="F548" s="48">
        <f t="shared" ca="1" si="357"/>
        <v>40</v>
      </c>
      <c r="G548" s="48">
        <f t="shared" ca="1" si="357"/>
        <v>49</v>
      </c>
      <c r="H548" s="48">
        <f t="shared" ca="1" si="357"/>
        <v>60</v>
      </c>
      <c r="I548" s="48">
        <f t="shared" ca="1" si="357"/>
        <v>70</v>
      </c>
      <c r="J548" s="48">
        <f t="shared" ca="1" si="357"/>
        <v>80</v>
      </c>
      <c r="K548" s="48">
        <f t="shared" ca="1" si="357"/>
        <v>90</v>
      </c>
      <c r="L548" s="48">
        <f t="shared" ca="1" si="357"/>
        <v>100</v>
      </c>
      <c r="M548" s="48">
        <f t="shared" ca="1" si="357"/>
        <v>110</v>
      </c>
      <c r="N548" s="48">
        <f t="shared" ca="1" si="357"/>
        <v>120</v>
      </c>
      <c r="O548" s="48">
        <f t="shared" ca="1" si="357"/>
        <v>130</v>
      </c>
    </row>
    <row r="549" spans="1:15" x14ac:dyDescent="0.25">
      <c r="A549" s="71">
        <v>0.46</v>
      </c>
      <c r="B549" s="48">
        <f t="shared" ca="1" si="357"/>
        <v>15</v>
      </c>
      <c r="C549" s="48">
        <f t="shared" ca="1" si="357"/>
        <v>10</v>
      </c>
      <c r="D549" s="48">
        <f t="shared" ca="1" si="357"/>
        <v>20</v>
      </c>
      <c r="E549" s="48">
        <f t="shared" ca="1" si="357"/>
        <v>30</v>
      </c>
      <c r="F549" s="48">
        <f t="shared" ca="1" si="357"/>
        <v>40</v>
      </c>
      <c r="G549" s="48">
        <f t="shared" ca="1" si="357"/>
        <v>49</v>
      </c>
      <c r="H549" s="48">
        <f t="shared" ca="1" si="357"/>
        <v>60</v>
      </c>
      <c r="I549" s="48">
        <f t="shared" ca="1" si="357"/>
        <v>70</v>
      </c>
      <c r="J549" s="48">
        <f t="shared" ca="1" si="357"/>
        <v>80</v>
      </c>
      <c r="K549" s="48">
        <f t="shared" ca="1" si="357"/>
        <v>90</v>
      </c>
      <c r="L549" s="48">
        <f t="shared" ca="1" si="357"/>
        <v>100</v>
      </c>
      <c r="M549" s="48">
        <f t="shared" ca="1" si="357"/>
        <v>110</v>
      </c>
      <c r="N549" s="48">
        <f t="shared" ca="1" si="357"/>
        <v>120</v>
      </c>
      <c r="O549" s="48">
        <f t="shared" ca="1" si="357"/>
        <v>130</v>
      </c>
    </row>
    <row r="550" spans="1:15" x14ac:dyDescent="0.25">
      <c r="A550" s="71">
        <v>0.47</v>
      </c>
      <c r="B550" s="48">
        <f t="shared" ca="1" si="357"/>
        <v>15</v>
      </c>
      <c r="C550" s="48">
        <f t="shared" ca="1" si="357"/>
        <v>10</v>
      </c>
      <c r="D550" s="48">
        <f t="shared" ca="1" si="357"/>
        <v>20</v>
      </c>
      <c r="E550" s="48">
        <f t="shared" ca="1" si="357"/>
        <v>30</v>
      </c>
      <c r="F550" s="48">
        <f t="shared" ca="1" si="357"/>
        <v>40</v>
      </c>
      <c r="G550" s="48">
        <f t="shared" ca="1" si="357"/>
        <v>50</v>
      </c>
      <c r="H550" s="48">
        <f t="shared" ca="1" si="357"/>
        <v>60</v>
      </c>
      <c r="I550" s="48">
        <f t="shared" ca="1" si="357"/>
        <v>70</v>
      </c>
      <c r="J550" s="48">
        <f t="shared" ca="1" si="357"/>
        <v>80</v>
      </c>
      <c r="K550" s="48">
        <f t="shared" ca="1" si="357"/>
        <v>90</v>
      </c>
      <c r="L550" s="48">
        <f t="shared" ca="1" si="357"/>
        <v>100</v>
      </c>
      <c r="M550" s="48">
        <f t="shared" ca="1" si="357"/>
        <v>110</v>
      </c>
      <c r="N550" s="48">
        <f t="shared" ca="1" si="357"/>
        <v>120</v>
      </c>
      <c r="O550" s="48">
        <f t="shared" ca="1" si="357"/>
        <v>130</v>
      </c>
    </row>
    <row r="551" spans="1:15" x14ac:dyDescent="0.25">
      <c r="A551" s="71">
        <v>0.48</v>
      </c>
      <c r="B551" s="48">
        <f t="shared" ca="1" si="357"/>
        <v>15</v>
      </c>
      <c r="C551" s="48">
        <f t="shared" ca="1" si="357"/>
        <v>10</v>
      </c>
      <c r="D551" s="48">
        <f t="shared" ca="1" si="357"/>
        <v>20</v>
      </c>
      <c r="E551" s="48">
        <f t="shared" ca="1" si="357"/>
        <v>30</v>
      </c>
      <c r="F551" s="48">
        <f t="shared" ca="1" si="357"/>
        <v>40</v>
      </c>
      <c r="G551" s="48">
        <f t="shared" ca="1" si="357"/>
        <v>50</v>
      </c>
      <c r="H551" s="48">
        <f t="shared" ca="1" si="357"/>
        <v>60</v>
      </c>
      <c r="I551" s="48">
        <f t="shared" ca="1" si="357"/>
        <v>70</v>
      </c>
      <c r="J551" s="48">
        <f t="shared" ca="1" si="357"/>
        <v>80</v>
      </c>
      <c r="K551" s="48">
        <f t="shared" ca="1" si="357"/>
        <v>90</v>
      </c>
      <c r="L551" s="48">
        <f t="shared" ca="1" si="357"/>
        <v>100</v>
      </c>
      <c r="M551" s="48">
        <f t="shared" ca="1" si="357"/>
        <v>110</v>
      </c>
      <c r="N551" s="48">
        <f t="shared" ca="1" si="357"/>
        <v>120</v>
      </c>
      <c r="O551" s="48">
        <f t="shared" ca="1" si="357"/>
        <v>130</v>
      </c>
    </row>
    <row r="552" spans="1:15" x14ac:dyDescent="0.25">
      <c r="A552" s="71">
        <v>0.49</v>
      </c>
      <c r="B552" s="48">
        <f t="shared" ca="1" si="357"/>
        <v>15</v>
      </c>
      <c r="C552" s="48">
        <f t="shared" ca="1" si="357"/>
        <v>10</v>
      </c>
      <c r="D552" s="48">
        <f t="shared" ca="1" si="357"/>
        <v>20</v>
      </c>
      <c r="E552" s="48">
        <f t="shared" ca="1" si="357"/>
        <v>30</v>
      </c>
      <c r="F552" s="48">
        <f t="shared" ca="1" si="357"/>
        <v>40</v>
      </c>
      <c r="G552" s="48">
        <f t="shared" ca="1" si="357"/>
        <v>50</v>
      </c>
      <c r="H552" s="48">
        <f t="shared" ca="1" si="357"/>
        <v>60</v>
      </c>
      <c r="I552" s="48">
        <f t="shared" ca="1" si="357"/>
        <v>70</v>
      </c>
      <c r="J552" s="48">
        <f t="shared" ca="1" si="357"/>
        <v>80</v>
      </c>
      <c r="K552" s="48">
        <f t="shared" ca="1" si="357"/>
        <v>90</v>
      </c>
      <c r="L552" s="48">
        <f t="shared" ca="1" si="357"/>
        <v>100</v>
      </c>
      <c r="M552" s="48">
        <f t="shared" ca="1" si="357"/>
        <v>110</v>
      </c>
      <c r="N552" s="48">
        <f t="shared" ca="1" si="357"/>
        <v>120</v>
      </c>
      <c r="O552" s="48">
        <f t="shared" ca="1" si="357"/>
        <v>130</v>
      </c>
    </row>
    <row r="553" spans="1:15" x14ac:dyDescent="0.25">
      <c r="A553" s="71">
        <v>0.5</v>
      </c>
      <c r="B553" s="48">
        <f t="shared" ca="1" si="357"/>
        <v>15</v>
      </c>
      <c r="C553" s="48">
        <f t="shared" ca="1" si="357"/>
        <v>10</v>
      </c>
      <c r="D553" s="48">
        <f t="shared" ca="1" si="357"/>
        <v>20</v>
      </c>
      <c r="E553" s="48">
        <f t="shared" ca="1" si="357"/>
        <v>30</v>
      </c>
      <c r="F553" s="48">
        <f t="shared" ca="1" si="357"/>
        <v>40</v>
      </c>
      <c r="G553" s="48">
        <f t="shared" ca="1" si="357"/>
        <v>50</v>
      </c>
      <c r="H553" s="48">
        <f t="shared" ca="1" si="357"/>
        <v>60</v>
      </c>
      <c r="I553" s="48">
        <f t="shared" ca="1" si="357"/>
        <v>70</v>
      </c>
      <c r="J553" s="48">
        <f t="shared" ca="1" si="357"/>
        <v>80</v>
      </c>
      <c r="K553" s="48">
        <f t="shared" ca="1" si="357"/>
        <v>90</v>
      </c>
      <c r="L553" s="48">
        <f t="shared" ca="1" si="357"/>
        <v>100</v>
      </c>
      <c r="M553" s="48">
        <f t="shared" ca="1" si="357"/>
        <v>110</v>
      </c>
      <c r="N553" s="48">
        <f t="shared" ca="1" si="357"/>
        <v>120</v>
      </c>
      <c r="O553" s="48">
        <f t="shared" ca="1" si="357"/>
        <v>130</v>
      </c>
    </row>
    <row r="554" spans="1:15" x14ac:dyDescent="0.25">
      <c r="A554" s="71">
        <v>0.51</v>
      </c>
      <c r="B554" s="48">
        <f t="shared" ca="1" si="357"/>
        <v>15</v>
      </c>
      <c r="C554" s="48">
        <f t="shared" ca="1" si="357"/>
        <v>10</v>
      </c>
      <c r="D554" s="48">
        <f t="shared" ca="1" si="357"/>
        <v>20</v>
      </c>
      <c r="E554" s="48">
        <f t="shared" ca="1" si="357"/>
        <v>30</v>
      </c>
      <c r="F554" s="48">
        <f t="shared" ca="1" si="357"/>
        <v>40</v>
      </c>
      <c r="G554" s="48">
        <f t="shared" ca="1" si="357"/>
        <v>50</v>
      </c>
      <c r="H554" s="48">
        <f t="shared" ca="1" si="357"/>
        <v>60</v>
      </c>
      <c r="I554" s="48">
        <f t="shared" ca="1" si="357"/>
        <v>70</v>
      </c>
      <c r="J554" s="48">
        <f t="shared" ca="1" si="357"/>
        <v>80</v>
      </c>
      <c r="K554" s="48">
        <f t="shared" ca="1" si="357"/>
        <v>90</v>
      </c>
      <c r="L554" s="48">
        <f t="shared" ca="1" si="357"/>
        <v>100</v>
      </c>
      <c r="M554" s="48">
        <f t="shared" ca="1" si="357"/>
        <v>110</v>
      </c>
      <c r="N554" s="48">
        <f t="shared" ca="1" si="357"/>
        <v>120</v>
      </c>
      <c r="O554" s="48">
        <f t="shared" ca="1" si="357"/>
        <v>130</v>
      </c>
    </row>
    <row r="555" spans="1:15" x14ac:dyDescent="0.25">
      <c r="A555" s="71">
        <v>0.52</v>
      </c>
      <c r="B555" s="48">
        <f t="shared" ca="1" si="357"/>
        <v>15</v>
      </c>
      <c r="C555" s="48">
        <f t="shared" ca="1" si="357"/>
        <v>10</v>
      </c>
      <c r="D555" s="48">
        <f t="shared" ca="1" si="357"/>
        <v>20</v>
      </c>
      <c r="E555" s="48">
        <f t="shared" ca="1" si="357"/>
        <v>30</v>
      </c>
      <c r="F555" s="48">
        <f t="shared" ca="1" si="357"/>
        <v>40</v>
      </c>
      <c r="G555" s="48">
        <f t="shared" ca="1" si="357"/>
        <v>50</v>
      </c>
      <c r="H555" s="48">
        <f t="shared" ca="1" si="357"/>
        <v>60</v>
      </c>
      <c r="I555" s="48">
        <f t="shared" ca="1" si="357"/>
        <v>70</v>
      </c>
      <c r="J555" s="48">
        <f t="shared" ca="1" si="357"/>
        <v>80</v>
      </c>
      <c r="K555" s="48">
        <f t="shared" ca="1" si="357"/>
        <v>90</v>
      </c>
      <c r="L555" s="48">
        <f t="shared" ca="1" si="357"/>
        <v>100</v>
      </c>
      <c r="M555" s="48">
        <f t="shared" ca="1" si="357"/>
        <v>110</v>
      </c>
      <c r="N555" s="48">
        <f t="shared" ca="1" si="357"/>
        <v>120</v>
      </c>
      <c r="O555" s="48">
        <f t="shared" ca="1" si="357"/>
        <v>130</v>
      </c>
    </row>
    <row r="556" spans="1:15" x14ac:dyDescent="0.25">
      <c r="A556" s="71">
        <v>0.53</v>
      </c>
      <c r="B556" s="48">
        <f t="shared" ca="1" si="357"/>
        <v>15</v>
      </c>
      <c r="C556" s="48">
        <f t="shared" ca="1" si="357"/>
        <v>10</v>
      </c>
      <c r="D556" s="48">
        <f t="shared" ca="1" si="357"/>
        <v>20</v>
      </c>
      <c r="E556" s="48">
        <f t="shared" ca="1" si="357"/>
        <v>30</v>
      </c>
      <c r="F556" s="48">
        <f t="shared" ca="1" si="357"/>
        <v>40</v>
      </c>
      <c r="G556" s="48">
        <f t="shared" ca="1" si="357"/>
        <v>50</v>
      </c>
      <c r="H556" s="48">
        <f t="shared" ca="1" si="357"/>
        <v>60</v>
      </c>
      <c r="I556" s="48">
        <f t="shared" ca="1" si="357"/>
        <v>70</v>
      </c>
      <c r="J556" s="48">
        <f t="shared" ca="1" si="357"/>
        <v>80</v>
      </c>
      <c r="K556" s="48">
        <f t="shared" ca="1" si="357"/>
        <v>90</v>
      </c>
      <c r="L556" s="48">
        <f t="shared" ca="1" si="357"/>
        <v>100</v>
      </c>
      <c r="M556" s="48">
        <f t="shared" ca="1" si="357"/>
        <v>110</v>
      </c>
      <c r="N556" s="48">
        <f t="shared" ca="1" si="357"/>
        <v>120</v>
      </c>
      <c r="O556" s="48">
        <f t="shared" ca="1" si="357"/>
        <v>130</v>
      </c>
    </row>
    <row r="557" spans="1:15" x14ac:dyDescent="0.25">
      <c r="A557" s="71">
        <v>0.54</v>
      </c>
      <c r="B557" s="48">
        <f t="shared" ca="1" si="357"/>
        <v>15</v>
      </c>
      <c r="C557" s="48">
        <f t="shared" ca="1" si="357"/>
        <v>10</v>
      </c>
      <c r="D557" s="48">
        <f t="shared" ca="1" si="357"/>
        <v>20</v>
      </c>
      <c r="E557" s="48">
        <f t="shared" ca="1" si="357"/>
        <v>30</v>
      </c>
      <c r="F557" s="48">
        <f t="shared" ca="1" si="357"/>
        <v>40</v>
      </c>
      <c r="G557" s="48">
        <f t="shared" ca="1" si="357"/>
        <v>50</v>
      </c>
      <c r="H557" s="48">
        <f t="shared" ca="1" si="357"/>
        <v>60</v>
      </c>
      <c r="I557" s="48">
        <f t="shared" ca="1" si="357"/>
        <v>70</v>
      </c>
      <c r="J557" s="48">
        <f t="shared" ca="1" si="357"/>
        <v>80</v>
      </c>
      <c r="K557" s="48">
        <f t="shared" ca="1" si="357"/>
        <v>90</v>
      </c>
      <c r="L557" s="48">
        <f t="shared" ca="1" si="357"/>
        <v>100</v>
      </c>
      <c r="M557" s="48">
        <f t="shared" ca="1" si="357"/>
        <v>110.46000000000004</v>
      </c>
      <c r="N557" s="48">
        <f t="shared" ca="1" si="357"/>
        <v>120</v>
      </c>
      <c r="O557" s="48">
        <f t="shared" ca="1" si="357"/>
        <v>130</v>
      </c>
    </row>
    <row r="558" spans="1:15" x14ac:dyDescent="0.25">
      <c r="A558" s="71">
        <v>0.55000000000000004</v>
      </c>
      <c r="B558" s="48">
        <f t="shared" ca="1" si="357"/>
        <v>15</v>
      </c>
      <c r="C558" s="48">
        <f t="shared" ca="1" si="357"/>
        <v>10</v>
      </c>
      <c r="D558" s="48">
        <f t="shared" ca="1" si="357"/>
        <v>20</v>
      </c>
      <c r="E558" s="48">
        <f t="shared" ca="1" si="357"/>
        <v>30</v>
      </c>
      <c r="F558" s="48">
        <f t="shared" ca="1" si="357"/>
        <v>40</v>
      </c>
      <c r="G558" s="48">
        <f t="shared" ca="1" si="357"/>
        <v>50</v>
      </c>
      <c r="H558" s="48">
        <f t="shared" ca="1" si="357"/>
        <v>60</v>
      </c>
      <c r="I558" s="48">
        <f t="shared" ca="1" si="357"/>
        <v>70</v>
      </c>
      <c r="J558" s="48">
        <f t="shared" ca="1" si="357"/>
        <v>80</v>
      </c>
      <c r="K558" s="48">
        <f t="shared" ca="1" si="357"/>
        <v>91</v>
      </c>
      <c r="L558" s="48">
        <f t="shared" ca="1" si="357"/>
        <v>101</v>
      </c>
      <c r="M558" s="48">
        <f t="shared" ca="1" si="357"/>
        <v>111</v>
      </c>
      <c r="N558" s="48">
        <f t="shared" ca="1" si="357"/>
        <v>120</v>
      </c>
      <c r="O558" s="48">
        <f t="shared" ca="1" si="357"/>
        <v>130.45000000000005</v>
      </c>
    </row>
    <row r="559" spans="1:15" x14ac:dyDescent="0.25">
      <c r="A559" s="71">
        <v>0.56000000000000005</v>
      </c>
      <c r="B559" s="48">
        <f t="shared" ca="1" si="357"/>
        <v>15</v>
      </c>
      <c r="C559" s="48">
        <f t="shared" ca="1" si="357"/>
        <v>10</v>
      </c>
      <c r="D559" s="48">
        <f t="shared" ca="1" si="357"/>
        <v>20</v>
      </c>
      <c r="E559" s="48">
        <f t="shared" ca="1" si="357"/>
        <v>30</v>
      </c>
      <c r="F559" s="48">
        <f t="shared" ca="1" si="357"/>
        <v>40</v>
      </c>
      <c r="G559" s="48">
        <f t="shared" ca="1" si="357"/>
        <v>50</v>
      </c>
      <c r="H559" s="48">
        <f t="shared" ca="1" si="357"/>
        <v>60</v>
      </c>
      <c r="I559" s="48">
        <f t="shared" ca="1" si="357"/>
        <v>70</v>
      </c>
      <c r="J559" s="48">
        <f t="shared" ca="1" si="357"/>
        <v>81</v>
      </c>
      <c r="K559" s="48">
        <f t="shared" ca="1" si="357"/>
        <v>91</v>
      </c>
      <c r="L559" s="48">
        <f t="shared" ca="1" si="357"/>
        <v>101</v>
      </c>
      <c r="M559" s="48">
        <f t="shared" ca="1" si="357"/>
        <v>111</v>
      </c>
      <c r="N559" s="48">
        <f t="shared" ref="N559:O559" ca="1" si="359">_xlfn.PERCENTILE.INC(N$2:N$501,$A559)</f>
        <v>121</v>
      </c>
      <c r="O559" s="48">
        <f t="shared" ca="1" si="359"/>
        <v>131</v>
      </c>
    </row>
    <row r="560" spans="1:15" x14ac:dyDescent="0.25">
      <c r="A560" s="71">
        <v>0.56999999999999995</v>
      </c>
      <c r="B560" s="48">
        <f t="shared" ref="B560:O578" ca="1" si="360">_xlfn.PERCENTILE.INC(B$2:B$501,$A560)</f>
        <v>15</v>
      </c>
      <c r="C560" s="48">
        <f t="shared" ca="1" si="360"/>
        <v>10</v>
      </c>
      <c r="D560" s="48">
        <f t="shared" ca="1" si="360"/>
        <v>20</v>
      </c>
      <c r="E560" s="48">
        <f t="shared" ca="1" si="360"/>
        <v>30</v>
      </c>
      <c r="F560" s="48">
        <f t="shared" ca="1" si="360"/>
        <v>40</v>
      </c>
      <c r="G560" s="48">
        <f t="shared" ca="1" si="360"/>
        <v>50</v>
      </c>
      <c r="H560" s="48">
        <f t="shared" ca="1" si="360"/>
        <v>60</v>
      </c>
      <c r="I560" s="48">
        <f t="shared" ca="1" si="360"/>
        <v>70</v>
      </c>
      <c r="J560" s="48">
        <f t="shared" ca="1" si="360"/>
        <v>81</v>
      </c>
      <c r="K560" s="48">
        <f t="shared" ca="1" si="360"/>
        <v>91</v>
      </c>
      <c r="L560" s="48">
        <f t="shared" ca="1" si="360"/>
        <v>101</v>
      </c>
      <c r="M560" s="48">
        <f t="shared" ca="1" si="360"/>
        <v>111</v>
      </c>
      <c r="N560" s="48">
        <f t="shared" ca="1" si="360"/>
        <v>121</v>
      </c>
      <c r="O560" s="48">
        <f t="shared" ca="1" si="360"/>
        <v>131</v>
      </c>
    </row>
    <row r="561" spans="1:15" x14ac:dyDescent="0.25">
      <c r="A561" s="71">
        <v>0.57999999999999996</v>
      </c>
      <c r="B561" s="48">
        <f t="shared" ca="1" si="360"/>
        <v>15</v>
      </c>
      <c r="C561" s="48">
        <f t="shared" ca="1" si="360"/>
        <v>10</v>
      </c>
      <c r="D561" s="48">
        <f t="shared" ca="1" si="360"/>
        <v>20</v>
      </c>
      <c r="E561" s="48">
        <f t="shared" ca="1" si="360"/>
        <v>30</v>
      </c>
      <c r="F561" s="48">
        <f t="shared" ca="1" si="360"/>
        <v>40</v>
      </c>
      <c r="G561" s="48">
        <f t="shared" ca="1" si="360"/>
        <v>50</v>
      </c>
      <c r="H561" s="48">
        <f t="shared" ca="1" si="360"/>
        <v>60</v>
      </c>
      <c r="I561" s="48">
        <f t="shared" ca="1" si="360"/>
        <v>71</v>
      </c>
      <c r="J561" s="48">
        <f t="shared" ca="1" si="360"/>
        <v>81</v>
      </c>
      <c r="K561" s="48">
        <f t="shared" ca="1" si="360"/>
        <v>91</v>
      </c>
      <c r="L561" s="48">
        <f t="shared" ca="1" si="360"/>
        <v>101</v>
      </c>
      <c r="M561" s="48">
        <f t="shared" ca="1" si="360"/>
        <v>111</v>
      </c>
      <c r="N561" s="48">
        <f t="shared" ca="1" si="360"/>
        <v>121</v>
      </c>
      <c r="O561" s="48">
        <f t="shared" ca="1" si="360"/>
        <v>131</v>
      </c>
    </row>
    <row r="562" spans="1:15" x14ac:dyDescent="0.25">
      <c r="A562" s="71">
        <v>0.59</v>
      </c>
      <c r="B562" s="48">
        <f t="shared" ca="1" si="360"/>
        <v>15</v>
      </c>
      <c r="C562" s="48">
        <f t="shared" ca="1" si="360"/>
        <v>10</v>
      </c>
      <c r="D562" s="48">
        <f t="shared" ca="1" si="360"/>
        <v>20</v>
      </c>
      <c r="E562" s="48">
        <f t="shared" ca="1" si="360"/>
        <v>30</v>
      </c>
      <c r="F562" s="48">
        <f t="shared" ca="1" si="360"/>
        <v>40</v>
      </c>
      <c r="G562" s="48">
        <f t="shared" ca="1" si="360"/>
        <v>50</v>
      </c>
      <c r="H562" s="48">
        <f t="shared" ca="1" si="360"/>
        <v>60</v>
      </c>
      <c r="I562" s="48">
        <f t="shared" ca="1" si="360"/>
        <v>71</v>
      </c>
      <c r="J562" s="48">
        <f t="shared" ca="1" si="360"/>
        <v>81</v>
      </c>
      <c r="K562" s="48">
        <f t="shared" ca="1" si="360"/>
        <v>91</v>
      </c>
      <c r="L562" s="48">
        <f t="shared" ca="1" si="360"/>
        <v>101</v>
      </c>
      <c r="M562" s="48">
        <f t="shared" ca="1" si="360"/>
        <v>111</v>
      </c>
      <c r="N562" s="48">
        <f t="shared" ca="1" si="360"/>
        <v>121</v>
      </c>
      <c r="O562" s="48">
        <f t="shared" ca="1" si="360"/>
        <v>131</v>
      </c>
    </row>
    <row r="563" spans="1:15" x14ac:dyDescent="0.25">
      <c r="A563" s="71">
        <v>0.6</v>
      </c>
      <c r="B563" s="48">
        <f t="shared" ca="1" si="360"/>
        <v>15</v>
      </c>
      <c r="C563" s="48">
        <f t="shared" ca="1" si="360"/>
        <v>10</v>
      </c>
      <c r="D563" s="48">
        <f t="shared" ca="1" si="360"/>
        <v>20</v>
      </c>
      <c r="E563" s="48">
        <f t="shared" ca="1" si="360"/>
        <v>30</v>
      </c>
      <c r="F563" s="48">
        <f t="shared" ca="1" si="360"/>
        <v>40</v>
      </c>
      <c r="G563" s="48">
        <f t="shared" ca="1" si="360"/>
        <v>50</v>
      </c>
      <c r="H563" s="48">
        <f t="shared" ca="1" si="360"/>
        <v>61</v>
      </c>
      <c r="I563" s="48">
        <f t="shared" ca="1" si="360"/>
        <v>71</v>
      </c>
      <c r="J563" s="48">
        <f t="shared" ca="1" si="360"/>
        <v>81</v>
      </c>
      <c r="K563" s="48">
        <f t="shared" ca="1" si="360"/>
        <v>91</v>
      </c>
      <c r="L563" s="48">
        <f t="shared" ca="1" si="360"/>
        <v>101</v>
      </c>
      <c r="M563" s="48">
        <f t="shared" ca="1" si="360"/>
        <v>111</v>
      </c>
      <c r="N563" s="48">
        <f t="shared" ca="1" si="360"/>
        <v>121</v>
      </c>
      <c r="O563" s="48">
        <f t="shared" ca="1" si="360"/>
        <v>131</v>
      </c>
    </row>
    <row r="564" spans="1:15" x14ac:dyDescent="0.25">
      <c r="A564" s="71">
        <v>0.61</v>
      </c>
      <c r="B564" s="48">
        <f t="shared" ca="1" si="360"/>
        <v>15</v>
      </c>
      <c r="C564" s="48">
        <f t="shared" ca="1" si="360"/>
        <v>10</v>
      </c>
      <c r="D564" s="48">
        <f t="shared" ca="1" si="360"/>
        <v>20</v>
      </c>
      <c r="E564" s="48">
        <f t="shared" ca="1" si="360"/>
        <v>30</v>
      </c>
      <c r="F564" s="48">
        <f t="shared" ca="1" si="360"/>
        <v>40</v>
      </c>
      <c r="G564" s="48">
        <f t="shared" ca="1" si="360"/>
        <v>51</v>
      </c>
      <c r="H564" s="48">
        <f t="shared" ca="1" si="360"/>
        <v>61</v>
      </c>
      <c r="I564" s="48">
        <f t="shared" ca="1" si="360"/>
        <v>71</v>
      </c>
      <c r="J564" s="48">
        <f t="shared" ca="1" si="360"/>
        <v>81</v>
      </c>
      <c r="K564" s="48">
        <f t="shared" ca="1" si="360"/>
        <v>91</v>
      </c>
      <c r="L564" s="48">
        <f t="shared" ca="1" si="360"/>
        <v>101</v>
      </c>
      <c r="M564" s="48">
        <f t="shared" ca="1" si="360"/>
        <v>111</v>
      </c>
      <c r="N564" s="48">
        <f t="shared" ca="1" si="360"/>
        <v>121</v>
      </c>
      <c r="O564" s="48">
        <f t="shared" ca="1" si="360"/>
        <v>131</v>
      </c>
    </row>
    <row r="565" spans="1:15" x14ac:dyDescent="0.25">
      <c r="A565" s="71">
        <v>0.62</v>
      </c>
      <c r="B565" s="48">
        <f t="shared" ca="1" si="360"/>
        <v>15</v>
      </c>
      <c r="C565" s="48">
        <f t="shared" ca="1" si="360"/>
        <v>10</v>
      </c>
      <c r="D565" s="48">
        <f t="shared" ca="1" si="360"/>
        <v>20</v>
      </c>
      <c r="E565" s="48">
        <f t="shared" ca="1" si="360"/>
        <v>30</v>
      </c>
      <c r="F565" s="48">
        <f t="shared" ca="1" si="360"/>
        <v>40</v>
      </c>
      <c r="G565" s="48">
        <f t="shared" ca="1" si="360"/>
        <v>51</v>
      </c>
      <c r="H565" s="48">
        <f t="shared" ca="1" si="360"/>
        <v>61</v>
      </c>
      <c r="I565" s="48">
        <f t="shared" ca="1" si="360"/>
        <v>71</v>
      </c>
      <c r="J565" s="48">
        <f t="shared" ca="1" si="360"/>
        <v>81</v>
      </c>
      <c r="K565" s="48">
        <f t="shared" ca="1" si="360"/>
        <v>91</v>
      </c>
      <c r="L565" s="48">
        <f t="shared" ca="1" si="360"/>
        <v>101</v>
      </c>
      <c r="M565" s="48">
        <f t="shared" ca="1" si="360"/>
        <v>111</v>
      </c>
      <c r="N565" s="48">
        <f t="shared" ca="1" si="360"/>
        <v>121</v>
      </c>
      <c r="O565" s="48">
        <f t="shared" ca="1" si="360"/>
        <v>131</v>
      </c>
    </row>
    <row r="566" spans="1:15" x14ac:dyDescent="0.25">
      <c r="A566" s="71">
        <v>0.63</v>
      </c>
      <c r="B566" s="48">
        <f t="shared" ca="1" si="360"/>
        <v>15</v>
      </c>
      <c r="C566" s="48">
        <f t="shared" ca="1" si="360"/>
        <v>10</v>
      </c>
      <c r="D566" s="48">
        <f t="shared" ca="1" si="360"/>
        <v>20</v>
      </c>
      <c r="E566" s="48">
        <f t="shared" ca="1" si="360"/>
        <v>30</v>
      </c>
      <c r="F566" s="48">
        <f t="shared" ca="1" si="360"/>
        <v>41</v>
      </c>
      <c r="G566" s="48">
        <f t="shared" ca="1" si="360"/>
        <v>51</v>
      </c>
      <c r="H566" s="48">
        <f t="shared" ca="1" si="360"/>
        <v>61</v>
      </c>
      <c r="I566" s="48">
        <f t="shared" ca="1" si="360"/>
        <v>71</v>
      </c>
      <c r="J566" s="48">
        <f t="shared" ca="1" si="360"/>
        <v>81</v>
      </c>
      <c r="K566" s="48">
        <f t="shared" ca="1" si="360"/>
        <v>91</v>
      </c>
      <c r="L566" s="48">
        <f t="shared" ca="1" si="360"/>
        <v>101</v>
      </c>
      <c r="M566" s="48">
        <f t="shared" ca="1" si="360"/>
        <v>111</v>
      </c>
      <c r="N566" s="48">
        <f t="shared" ca="1" si="360"/>
        <v>121</v>
      </c>
      <c r="O566" s="48">
        <f t="shared" ca="1" si="360"/>
        <v>131</v>
      </c>
    </row>
    <row r="567" spans="1:15" x14ac:dyDescent="0.25">
      <c r="A567" s="71">
        <v>0.64</v>
      </c>
      <c r="B567" s="48">
        <f t="shared" ca="1" si="360"/>
        <v>15</v>
      </c>
      <c r="C567" s="48">
        <f t="shared" ca="1" si="360"/>
        <v>10</v>
      </c>
      <c r="D567" s="48">
        <f t="shared" ca="1" si="360"/>
        <v>20</v>
      </c>
      <c r="E567" s="48">
        <f t="shared" ca="1" si="360"/>
        <v>30</v>
      </c>
      <c r="F567" s="48">
        <f t="shared" ca="1" si="360"/>
        <v>41</v>
      </c>
      <c r="G567" s="48">
        <f t="shared" ca="1" si="360"/>
        <v>51</v>
      </c>
      <c r="H567" s="48">
        <f t="shared" ca="1" si="360"/>
        <v>61</v>
      </c>
      <c r="I567" s="48">
        <f t="shared" ca="1" si="360"/>
        <v>71</v>
      </c>
      <c r="J567" s="48">
        <f t="shared" ca="1" si="360"/>
        <v>81</v>
      </c>
      <c r="K567" s="48">
        <f t="shared" ca="1" si="360"/>
        <v>91</v>
      </c>
      <c r="L567" s="48">
        <f t="shared" ca="1" si="360"/>
        <v>101</v>
      </c>
      <c r="M567" s="48">
        <f t="shared" ca="1" si="360"/>
        <v>111</v>
      </c>
      <c r="N567" s="48">
        <f t="shared" ca="1" si="360"/>
        <v>121</v>
      </c>
      <c r="O567" s="48">
        <f t="shared" ca="1" si="360"/>
        <v>131</v>
      </c>
    </row>
    <row r="568" spans="1:15" x14ac:dyDescent="0.25">
      <c r="A568" s="71">
        <v>0.65</v>
      </c>
      <c r="B568" s="48">
        <f t="shared" ca="1" si="360"/>
        <v>16</v>
      </c>
      <c r="C568" s="48">
        <f t="shared" ca="1" si="360"/>
        <v>10</v>
      </c>
      <c r="D568" s="48">
        <f t="shared" ca="1" si="360"/>
        <v>21</v>
      </c>
      <c r="E568" s="48">
        <f t="shared" ca="1" si="360"/>
        <v>30</v>
      </c>
      <c r="F568" s="48">
        <f t="shared" ca="1" si="360"/>
        <v>41</v>
      </c>
      <c r="G568" s="48">
        <f t="shared" ca="1" si="360"/>
        <v>51</v>
      </c>
      <c r="H568" s="48">
        <f t="shared" ca="1" si="360"/>
        <v>61</v>
      </c>
      <c r="I568" s="48">
        <f t="shared" ca="1" si="360"/>
        <v>71</v>
      </c>
      <c r="J568" s="48">
        <f t="shared" ca="1" si="360"/>
        <v>81</v>
      </c>
      <c r="K568" s="48">
        <f t="shared" ca="1" si="360"/>
        <v>91</v>
      </c>
      <c r="L568" s="48">
        <f t="shared" ca="1" si="360"/>
        <v>101</v>
      </c>
      <c r="M568" s="48">
        <f t="shared" ca="1" si="360"/>
        <v>111</v>
      </c>
      <c r="N568" s="48">
        <f t="shared" ca="1" si="360"/>
        <v>121</v>
      </c>
      <c r="O568" s="48">
        <f t="shared" ca="1" si="360"/>
        <v>131</v>
      </c>
    </row>
    <row r="569" spans="1:15" x14ac:dyDescent="0.25">
      <c r="A569" s="71">
        <v>0.66</v>
      </c>
      <c r="B569" s="48">
        <f t="shared" ca="1" si="360"/>
        <v>16</v>
      </c>
      <c r="C569" s="48">
        <f t="shared" ca="1" si="360"/>
        <v>10</v>
      </c>
      <c r="D569" s="48">
        <f t="shared" ca="1" si="360"/>
        <v>21</v>
      </c>
      <c r="E569" s="48">
        <f t="shared" ca="1" si="360"/>
        <v>30</v>
      </c>
      <c r="F569" s="48">
        <f t="shared" ca="1" si="360"/>
        <v>41</v>
      </c>
      <c r="G569" s="48">
        <f t="shared" ca="1" si="360"/>
        <v>51</v>
      </c>
      <c r="H569" s="48">
        <f t="shared" ca="1" si="360"/>
        <v>61</v>
      </c>
      <c r="I569" s="48">
        <f t="shared" ca="1" si="360"/>
        <v>71</v>
      </c>
      <c r="J569" s="48">
        <f t="shared" ca="1" si="360"/>
        <v>81</v>
      </c>
      <c r="K569" s="48">
        <f t="shared" ca="1" si="360"/>
        <v>91</v>
      </c>
      <c r="L569" s="48">
        <f t="shared" ca="1" si="360"/>
        <v>101</v>
      </c>
      <c r="M569" s="48">
        <f t="shared" ca="1" si="360"/>
        <v>111</v>
      </c>
      <c r="N569" s="48">
        <f t="shared" ca="1" si="360"/>
        <v>121</v>
      </c>
      <c r="O569" s="48">
        <f t="shared" ca="1" si="360"/>
        <v>131</v>
      </c>
    </row>
    <row r="570" spans="1:15" x14ac:dyDescent="0.25">
      <c r="A570" s="71">
        <v>0.67</v>
      </c>
      <c r="B570" s="48">
        <f t="shared" ca="1" si="360"/>
        <v>16</v>
      </c>
      <c r="C570" s="48">
        <f t="shared" ca="1" si="360"/>
        <v>10</v>
      </c>
      <c r="D570" s="48">
        <f t="shared" ca="1" si="360"/>
        <v>21</v>
      </c>
      <c r="E570" s="48">
        <f t="shared" ca="1" si="360"/>
        <v>31</v>
      </c>
      <c r="F570" s="48">
        <f t="shared" ca="1" si="360"/>
        <v>41</v>
      </c>
      <c r="G570" s="48">
        <f t="shared" ca="1" si="360"/>
        <v>51</v>
      </c>
      <c r="H570" s="48">
        <f t="shared" ca="1" si="360"/>
        <v>61</v>
      </c>
      <c r="I570" s="48">
        <f t="shared" ca="1" si="360"/>
        <v>71</v>
      </c>
      <c r="J570" s="48">
        <f t="shared" ca="1" si="360"/>
        <v>81</v>
      </c>
      <c r="K570" s="48">
        <f t="shared" ca="1" si="360"/>
        <v>91.330000000000041</v>
      </c>
      <c r="L570" s="48">
        <f t="shared" ca="1" si="360"/>
        <v>102</v>
      </c>
      <c r="M570" s="48">
        <f t="shared" ca="1" si="360"/>
        <v>111</v>
      </c>
      <c r="N570" s="48">
        <f t="shared" ca="1" si="360"/>
        <v>121</v>
      </c>
      <c r="O570" s="48">
        <f t="shared" ca="1" si="360"/>
        <v>132</v>
      </c>
    </row>
    <row r="571" spans="1:15" x14ac:dyDescent="0.25">
      <c r="A571" s="71">
        <v>0.68</v>
      </c>
      <c r="B571" s="48">
        <f t="shared" ca="1" si="360"/>
        <v>16</v>
      </c>
      <c r="C571" s="48">
        <f t="shared" ca="1" si="360"/>
        <v>10</v>
      </c>
      <c r="D571" s="48">
        <f t="shared" ca="1" si="360"/>
        <v>21</v>
      </c>
      <c r="E571" s="48">
        <f t="shared" ca="1" si="360"/>
        <v>31</v>
      </c>
      <c r="F571" s="48">
        <f t="shared" ca="1" si="360"/>
        <v>41</v>
      </c>
      <c r="G571" s="48">
        <f t="shared" ca="1" si="360"/>
        <v>51</v>
      </c>
      <c r="H571" s="48">
        <f t="shared" ca="1" si="360"/>
        <v>61</v>
      </c>
      <c r="I571" s="48">
        <f t="shared" ca="1" si="360"/>
        <v>71</v>
      </c>
      <c r="J571" s="48">
        <f t="shared" ca="1" si="360"/>
        <v>81</v>
      </c>
      <c r="K571" s="48">
        <f t="shared" ca="1" si="360"/>
        <v>92</v>
      </c>
      <c r="L571" s="48">
        <f t="shared" ca="1" si="360"/>
        <v>102</v>
      </c>
      <c r="M571" s="48">
        <f t="shared" ca="1" si="360"/>
        <v>112</v>
      </c>
      <c r="N571" s="48">
        <f t="shared" ca="1" si="360"/>
        <v>122</v>
      </c>
      <c r="O571" s="48">
        <f t="shared" ca="1" si="360"/>
        <v>132</v>
      </c>
    </row>
    <row r="572" spans="1:15" x14ac:dyDescent="0.25">
      <c r="A572" s="71">
        <v>0.69</v>
      </c>
      <c r="B572" s="48">
        <f t="shared" ca="1" si="360"/>
        <v>16</v>
      </c>
      <c r="C572" s="48">
        <f t="shared" ca="1" si="360"/>
        <v>10.309999999999945</v>
      </c>
      <c r="D572" s="48">
        <f t="shared" ca="1" si="360"/>
        <v>21</v>
      </c>
      <c r="E572" s="48">
        <f t="shared" ca="1" si="360"/>
        <v>31</v>
      </c>
      <c r="F572" s="48">
        <f t="shared" ca="1" si="360"/>
        <v>41</v>
      </c>
      <c r="G572" s="48">
        <f t="shared" ca="1" si="360"/>
        <v>51</v>
      </c>
      <c r="H572" s="48">
        <f t="shared" ca="1" si="360"/>
        <v>61</v>
      </c>
      <c r="I572" s="48">
        <f t="shared" ca="1" si="360"/>
        <v>71</v>
      </c>
      <c r="J572" s="48">
        <f t="shared" ca="1" si="360"/>
        <v>81</v>
      </c>
      <c r="K572" s="48">
        <f t="shared" ca="1" si="360"/>
        <v>92</v>
      </c>
      <c r="L572" s="48">
        <f t="shared" ca="1" si="360"/>
        <v>102</v>
      </c>
      <c r="M572" s="48">
        <f t="shared" ca="1" si="360"/>
        <v>112</v>
      </c>
      <c r="N572" s="48">
        <f t="shared" ca="1" si="360"/>
        <v>122</v>
      </c>
      <c r="O572" s="48">
        <f t="shared" ca="1" si="360"/>
        <v>132</v>
      </c>
    </row>
    <row r="573" spans="1:15" x14ac:dyDescent="0.25">
      <c r="A573" s="71">
        <v>0.7</v>
      </c>
      <c r="B573" s="48">
        <f t="shared" ca="1" si="360"/>
        <v>16</v>
      </c>
      <c r="C573" s="48">
        <f t="shared" ca="1" si="360"/>
        <v>11</v>
      </c>
      <c r="D573" s="48">
        <f t="shared" ca="1" si="360"/>
        <v>21</v>
      </c>
      <c r="E573" s="48">
        <f t="shared" ca="1" si="360"/>
        <v>31</v>
      </c>
      <c r="F573" s="48">
        <f t="shared" ca="1" si="360"/>
        <v>41</v>
      </c>
      <c r="G573" s="48">
        <f t="shared" ca="1" si="360"/>
        <v>51</v>
      </c>
      <c r="H573" s="48">
        <f t="shared" ca="1" si="360"/>
        <v>61</v>
      </c>
      <c r="I573" s="48">
        <f t="shared" ca="1" si="360"/>
        <v>71</v>
      </c>
      <c r="J573" s="48">
        <f t="shared" ca="1" si="360"/>
        <v>82</v>
      </c>
      <c r="K573" s="48">
        <f t="shared" ca="1" si="360"/>
        <v>92</v>
      </c>
      <c r="L573" s="48">
        <f t="shared" ca="1" si="360"/>
        <v>102</v>
      </c>
      <c r="M573" s="48">
        <f t="shared" ca="1" si="360"/>
        <v>112</v>
      </c>
      <c r="N573" s="48">
        <f t="shared" ca="1" si="360"/>
        <v>122</v>
      </c>
      <c r="O573" s="48">
        <f t="shared" ca="1" si="360"/>
        <v>132</v>
      </c>
    </row>
    <row r="574" spans="1:15" x14ac:dyDescent="0.25">
      <c r="A574" s="71">
        <v>0.71</v>
      </c>
      <c r="B574" s="48">
        <f t="shared" ca="1" si="360"/>
        <v>16</v>
      </c>
      <c r="C574" s="48">
        <f t="shared" ca="1" si="360"/>
        <v>11</v>
      </c>
      <c r="D574" s="48">
        <f t="shared" ca="1" si="360"/>
        <v>21</v>
      </c>
      <c r="E574" s="48">
        <f t="shared" ca="1" si="360"/>
        <v>31</v>
      </c>
      <c r="F574" s="48">
        <f t="shared" ca="1" si="360"/>
        <v>41</v>
      </c>
      <c r="G574" s="48">
        <f t="shared" ca="1" si="360"/>
        <v>51</v>
      </c>
      <c r="H574" s="48">
        <f t="shared" ca="1" si="360"/>
        <v>61</v>
      </c>
      <c r="I574" s="48">
        <f t="shared" ca="1" si="360"/>
        <v>71</v>
      </c>
      <c r="J574" s="48">
        <f t="shared" ca="1" si="360"/>
        <v>82</v>
      </c>
      <c r="K574" s="48">
        <f t="shared" ca="1" si="360"/>
        <v>92</v>
      </c>
      <c r="L574" s="48">
        <f t="shared" ca="1" si="360"/>
        <v>102</v>
      </c>
      <c r="M574" s="48">
        <f t="shared" ca="1" si="360"/>
        <v>112</v>
      </c>
      <c r="N574" s="48">
        <f t="shared" ca="1" si="360"/>
        <v>122</v>
      </c>
      <c r="O574" s="48">
        <f t="shared" ca="1" si="360"/>
        <v>132</v>
      </c>
    </row>
    <row r="575" spans="1:15" x14ac:dyDescent="0.25">
      <c r="A575" s="71">
        <v>0.72</v>
      </c>
      <c r="B575" s="48">
        <f t="shared" ca="1" si="360"/>
        <v>16</v>
      </c>
      <c r="C575" s="48">
        <f t="shared" ca="1" si="360"/>
        <v>11</v>
      </c>
      <c r="D575" s="48">
        <f t="shared" ca="1" si="360"/>
        <v>21</v>
      </c>
      <c r="E575" s="48">
        <f t="shared" ca="1" si="360"/>
        <v>31</v>
      </c>
      <c r="F575" s="48">
        <f t="shared" ca="1" si="360"/>
        <v>41</v>
      </c>
      <c r="G575" s="48">
        <f t="shared" ca="1" si="360"/>
        <v>51</v>
      </c>
      <c r="H575" s="48">
        <f t="shared" ca="1" si="360"/>
        <v>61</v>
      </c>
      <c r="I575" s="48">
        <f t="shared" ca="1" si="360"/>
        <v>71</v>
      </c>
      <c r="J575" s="48">
        <f t="shared" ca="1" si="360"/>
        <v>82</v>
      </c>
      <c r="K575" s="48">
        <f t="shared" ca="1" si="360"/>
        <v>92</v>
      </c>
      <c r="L575" s="48">
        <f t="shared" ca="1" si="360"/>
        <v>102</v>
      </c>
      <c r="M575" s="48">
        <f t="shared" ca="1" si="360"/>
        <v>112</v>
      </c>
      <c r="N575" s="48">
        <f t="shared" ca="1" si="360"/>
        <v>122</v>
      </c>
      <c r="O575" s="48">
        <f t="shared" ca="1" si="360"/>
        <v>132</v>
      </c>
    </row>
    <row r="576" spans="1:15" x14ac:dyDescent="0.25">
      <c r="A576" s="71">
        <v>0.73</v>
      </c>
      <c r="B576" s="48">
        <f t="shared" ca="1" si="360"/>
        <v>16</v>
      </c>
      <c r="C576" s="48">
        <f t="shared" ca="1" si="360"/>
        <v>11</v>
      </c>
      <c r="D576" s="48">
        <f t="shared" ca="1" si="360"/>
        <v>21</v>
      </c>
      <c r="E576" s="48">
        <f t="shared" ca="1" si="360"/>
        <v>31</v>
      </c>
      <c r="F576" s="48">
        <f t="shared" ca="1" si="360"/>
        <v>41</v>
      </c>
      <c r="G576" s="48">
        <f t="shared" ca="1" si="360"/>
        <v>51</v>
      </c>
      <c r="H576" s="48">
        <f t="shared" ca="1" si="360"/>
        <v>61</v>
      </c>
      <c r="I576" s="48">
        <f t="shared" ca="1" si="360"/>
        <v>72</v>
      </c>
      <c r="J576" s="48">
        <f t="shared" ca="1" si="360"/>
        <v>82</v>
      </c>
      <c r="K576" s="48">
        <f t="shared" ca="1" si="360"/>
        <v>92</v>
      </c>
      <c r="L576" s="48">
        <f t="shared" ca="1" si="360"/>
        <v>102</v>
      </c>
      <c r="M576" s="48">
        <f t="shared" ca="1" si="360"/>
        <v>112</v>
      </c>
      <c r="N576" s="48">
        <f t="shared" ca="1" si="360"/>
        <v>122</v>
      </c>
      <c r="O576" s="48">
        <f t="shared" ca="1" si="360"/>
        <v>132</v>
      </c>
    </row>
    <row r="577" spans="1:15" x14ac:dyDescent="0.25">
      <c r="A577" s="71">
        <v>0.74</v>
      </c>
      <c r="B577" s="48">
        <f t="shared" ca="1" si="360"/>
        <v>16</v>
      </c>
      <c r="C577" s="48">
        <f t="shared" ca="1" si="360"/>
        <v>11</v>
      </c>
      <c r="D577" s="48">
        <f t="shared" ca="1" si="360"/>
        <v>21</v>
      </c>
      <c r="E577" s="48">
        <f t="shared" ca="1" si="360"/>
        <v>31</v>
      </c>
      <c r="F577" s="48">
        <f t="shared" ca="1" si="360"/>
        <v>41</v>
      </c>
      <c r="G577" s="48">
        <f t="shared" ca="1" si="360"/>
        <v>51</v>
      </c>
      <c r="H577" s="48">
        <f t="shared" ca="1" si="360"/>
        <v>62</v>
      </c>
      <c r="I577" s="48">
        <f t="shared" ca="1" si="360"/>
        <v>72</v>
      </c>
      <c r="J577" s="48">
        <f t="shared" ca="1" si="360"/>
        <v>82</v>
      </c>
      <c r="K577" s="48">
        <f t="shared" ca="1" si="360"/>
        <v>92</v>
      </c>
      <c r="L577" s="48">
        <f t="shared" ca="1" si="360"/>
        <v>102</v>
      </c>
      <c r="M577" s="48">
        <f t="shared" ca="1" si="360"/>
        <v>112</v>
      </c>
      <c r="N577" s="48">
        <f t="shared" ca="1" si="360"/>
        <v>122</v>
      </c>
      <c r="O577" s="48">
        <f t="shared" ca="1" si="360"/>
        <v>132</v>
      </c>
    </row>
    <row r="578" spans="1:15" x14ac:dyDescent="0.25">
      <c r="A578" s="71">
        <v>0.75</v>
      </c>
      <c r="B578" s="48">
        <f t="shared" ca="1" si="360"/>
        <v>16</v>
      </c>
      <c r="C578" s="48">
        <f t="shared" ca="1" si="360"/>
        <v>11</v>
      </c>
      <c r="D578" s="48">
        <f t="shared" ca="1" si="360"/>
        <v>21</v>
      </c>
      <c r="E578" s="48">
        <f t="shared" ref="C578:O597" ca="1" si="361">_xlfn.PERCENTILE.INC(E$2:E$501,$A578)</f>
        <v>31</v>
      </c>
      <c r="F578" s="48">
        <f t="shared" ca="1" si="361"/>
        <v>41</v>
      </c>
      <c r="G578" s="48">
        <f t="shared" ca="1" si="361"/>
        <v>51</v>
      </c>
      <c r="H578" s="48">
        <f t="shared" ca="1" si="361"/>
        <v>62</v>
      </c>
      <c r="I578" s="48">
        <f t="shared" ca="1" si="361"/>
        <v>72</v>
      </c>
      <c r="J578" s="48">
        <f t="shared" ca="1" si="361"/>
        <v>82</v>
      </c>
      <c r="K578" s="48">
        <f t="shared" ca="1" si="361"/>
        <v>92</v>
      </c>
      <c r="L578" s="48">
        <f t="shared" ca="1" si="361"/>
        <v>102</v>
      </c>
      <c r="M578" s="48">
        <f t="shared" ca="1" si="361"/>
        <v>112</v>
      </c>
      <c r="N578" s="48">
        <f t="shared" ca="1" si="361"/>
        <v>122</v>
      </c>
      <c r="O578" s="48">
        <f t="shared" ca="1" si="361"/>
        <v>132</v>
      </c>
    </row>
    <row r="579" spans="1:15" x14ac:dyDescent="0.25">
      <c r="A579" s="71">
        <v>0.76</v>
      </c>
      <c r="B579" s="48">
        <f t="shared" ref="B579:O603" ca="1" si="362">_xlfn.PERCENTILE.INC(B$2:B$501,$A579)</f>
        <v>16</v>
      </c>
      <c r="C579" s="48">
        <f t="shared" ca="1" si="361"/>
        <v>11</v>
      </c>
      <c r="D579" s="48">
        <f t="shared" ca="1" si="361"/>
        <v>21</v>
      </c>
      <c r="E579" s="48">
        <f t="shared" ca="1" si="361"/>
        <v>31</v>
      </c>
      <c r="F579" s="48">
        <f t="shared" ca="1" si="361"/>
        <v>41</v>
      </c>
      <c r="G579" s="48">
        <f t="shared" ca="1" si="361"/>
        <v>51</v>
      </c>
      <c r="H579" s="48">
        <f t="shared" ca="1" si="361"/>
        <v>62</v>
      </c>
      <c r="I579" s="48">
        <f t="shared" ca="1" si="361"/>
        <v>72</v>
      </c>
      <c r="J579" s="48">
        <f t="shared" ca="1" si="361"/>
        <v>82</v>
      </c>
      <c r="K579" s="48">
        <f t="shared" ca="1" si="361"/>
        <v>92</v>
      </c>
      <c r="L579" s="48">
        <f t="shared" ca="1" si="361"/>
        <v>102</v>
      </c>
      <c r="M579" s="48">
        <f t="shared" ca="1" si="361"/>
        <v>112</v>
      </c>
      <c r="N579" s="48">
        <f t="shared" ca="1" si="361"/>
        <v>123</v>
      </c>
      <c r="O579" s="48">
        <f t="shared" ca="1" si="361"/>
        <v>133</v>
      </c>
    </row>
    <row r="580" spans="1:15" x14ac:dyDescent="0.25">
      <c r="A580" s="71">
        <v>0.77</v>
      </c>
      <c r="B580" s="48">
        <f t="shared" ca="1" si="362"/>
        <v>16</v>
      </c>
      <c r="C580" s="48">
        <f t="shared" ca="1" si="361"/>
        <v>11</v>
      </c>
      <c r="D580" s="48">
        <f t="shared" ca="1" si="361"/>
        <v>21</v>
      </c>
      <c r="E580" s="48">
        <f t="shared" ca="1" si="361"/>
        <v>31</v>
      </c>
      <c r="F580" s="48">
        <f t="shared" ca="1" si="361"/>
        <v>41</v>
      </c>
      <c r="G580" s="48">
        <f t="shared" ca="1" si="361"/>
        <v>51</v>
      </c>
      <c r="H580" s="48">
        <f t="shared" ca="1" si="361"/>
        <v>62</v>
      </c>
      <c r="I580" s="48">
        <f t="shared" ca="1" si="361"/>
        <v>72</v>
      </c>
      <c r="J580" s="48">
        <f t="shared" ca="1" si="361"/>
        <v>82</v>
      </c>
      <c r="K580" s="48">
        <f t="shared" ca="1" si="361"/>
        <v>92</v>
      </c>
      <c r="L580" s="48">
        <f t="shared" ca="1" si="361"/>
        <v>102.23000000000002</v>
      </c>
      <c r="M580" s="48">
        <f t="shared" ca="1" si="361"/>
        <v>112.23000000000002</v>
      </c>
      <c r="N580" s="48">
        <f t="shared" ca="1" si="361"/>
        <v>123</v>
      </c>
      <c r="O580" s="48">
        <f t="shared" ca="1" si="361"/>
        <v>133</v>
      </c>
    </row>
    <row r="581" spans="1:15" x14ac:dyDescent="0.25">
      <c r="A581" s="71">
        <v>0.78</v>
      </c>
      <c r="B581" s="48">
        <f t="shared" ca="1" si="362"/>
        <v>16</v>
      </c>
      <c r="C581" s="48">
        <f t="shared" ca="1" si="361"/>
        <v>11</v>
      </c>
      <c r="D581" s="48">
        <f t="shared" ca="1" si="361"/>
        <v>21</v>
      </c>
      <c r="E581" s="48">
        <f t="shared" ca="1" si="361"/>
        <v>31</v>
      </c>
      <c r="F581" s="48">
        <f t="shared" ca="1" si="361"/>
        <v>41.220000000000027</v>
      </c>
      <c r="G581" s="48">
        <f t="shared" ca="1" si="361"/>
        <v>52</v>
      </c>
      <c r="H581" s="48">
        <f t="shared" ca="1" si="361"/>
        <v>62</v>
      </c>
      <c r="I581" s="48">
        <f t="shared" ca="1" si="361"/>
        <v>72</v>
      </c>
      <c r="J581" s="48">
        <f t="shared" ca="1" si="361"/>
        <v>82</v>
      </c>
      <c r="K581" s="48">
        <f t="shared" ca="1" si="361"/>
        <v>92</v>
      </c>
      <c r="L581" s="48">
        <f t="shared" ca="1" si="361"/>
        <v>103</v>
      </c>
      <c r="M581" s="48">
        <f t="shared" ca="1" si="361"/>
        <v>113</v>
      </c>
      <c r="N581" s="48">
        <f t="shared" ca="1" si="361"/>
        <v>123</v>
      </c>
      <c r="O581" s="48">
        <f t="shared" ca="1" si="361"/>
        <v>133</v>
      </c>
    </row>
    <row r="582" spans="1:15" x14ac:dyDescent="0.25">
      <c r="A582" s="71">
        <v>0.79</v>
      </c>
      <c r="B582" s="48">
        <f t="shared" ca="1" si="362"/>
        <v>16</v>
      </c>
      <c r="C582" s="48">
        <f t="shared" ca="1" si="361"/>
        <v>11</v>
      </c>
      <c r="D582" s="48">
        <f t="shared" ca="1" si="361"/>
        <v>21</v>
      </c>
      <c r="E582" s="48">
        <f t="shared" ca="1" si="361"/>
        <v>31</v>
      </c>
      <c r="F582" s="48">
        <f t="shared" ca="1" si="361"/>
        <v>42</v>
      </c>
      <c r="G582" s="48">
        <f t="shared" ca="1" si="361"/>
        <v>52</v>
      </c>
      <c r="H582" s="48">
        <f t="shared" ca="1" si="361"/>
        <v>62</v>
      </c>
      <c r="I582" s="48">
        <f t="shared" ca="1" si="361"/>
        <v>72</v>
      </c>
      <c r="J582" s="48">
        <f t="shared" ca="1" si="361"/>
        <v>82</v>
      </c>
      <c r="K582" s="48">
        <f t="shared" ca="1" si="361"/>
        <v>92</v>
      </c>
      <c r="L582" s="48">
        <f t="shared" ca="1" si="361"/>
        <v>103</v>
      </c>
      <c r="M582" s="48">
        <f t="shared" ca="1" si="361"/>
        <v>113</v>
      </c>
      <c r="N582" s="48">
        <f t="shared" ca="1" si="361"/>
        <v>123</v>
      </c>
      <c r="O582" s="48">
        <f t="shared" ca="1" si="361"/>
        <v>133</v>
      </c>
    </row>
    <row r="583" spans="1:15" x14ac:dyDescent="0.25">
      <c r="A583" s="71">
        <v>0.8</v>
      </c>
      <c r="B583" s="48">
        <f t="shared" ca="1" si="362"/>
        <v>16</v>
      </c>
      <c r="C583" s="48">
        <f t="shared" ca="1" si="361"/>
        <v>11</v>
      </c>
      <c r="D583" s="48">
        <f t="shared" ca="1" si="361"/>
        <v>21</v>
      </c>
      <c r="E583" s="48">
        <f t="shared" ca="1" si="361"/>
        <v>31</v>
      </c>
      <c r="F583" s="48">
        <f t="shared" ca="1" si="361"/>
        <v>42</v>
      </c>
      <c r="G583" s="48">
        <f t="shared" ca="1" si="361"/>
        <v>52</v>
      </c>
      <c r="H583" s="48">
        <f t="shared" ca="1" si="361"/>
        <v>62</v>
      </c>
      <c r="I583" s="48">
        <f t="shared" ca="1" si="361"/>
        <v>72</v>
      </c>
      <c r="J583" s="48">
        <f t="shared" ca="1" si="361"/>
        <v>82</v>
      </c>
      <c r="K583" s="48">
        <f t="shared" ca="1" si="361"/>
        <v>92</v>
      </c>
      <c r="L583" s="48">
        <f t="shared" ca="1" si="361"/>
        <v>103</v>
      </c>
      <c r="M583" s="48">
        <f t="shared" ca="1" si="361"/>
        <v>113</v>
      </c>
      <c r="N583" s="48">
        <f t="shared" ca="1" si="361"/>
        <v>123</v>
      </c>
      <c r="O583" s="48">
        <f t="shared" ca="1" si="361"/>
        <v>133</v>
      </c>
    </row>
    <row r="584" spans="1:15" x14ac:dyDescent="0.25">
      <c r="A584" s="71">
        <v>0.81</v>
      </c>
      <c r="B584" s="48">
        <f t="shared" ca="1" si="362"/>
        <v>16</v>
      </c>
      <c r="C584" s="48">
        <f t="shared" ca="1" si="361"/>
        <v>11</v>
      </c>
      <c r="D584" s="48">
        <f t="shared" ca="1" si="361"/>
        <v>21</v>
      </c>
      <c r="E584" s="48">
        <f t="shared" ca="1" si="361"/>
        <v>31</v>
      </c>
      <c r="F584" s="48">
        <f t="shared" ca="1" si="361"/>
        <v>42</v>
      </c>
      <c r="G584" s="48">
        <f t="shared" ca="1" si="361"/>
        <v>52</v>
      </c>
      <c r="H584" s="48">
        <f t="shared" ca="1" si="361"/>
        <v>62</v>
      </c>
      <c r="I584" s="48">
        <f t="shared" ca="1" si="361"/>
        <v>72</v>
      </c>
      <c r="J584" s="48">
        <f t="shared" ca="1" si="361"/>
        <v>82</v>
      </c>
      <c r="K584" s="48">
        <f t="shared" ca="1" si="361"/>
        <v>93</v>
      </c>
      <c r="L584" s="48">
        <f t="shared" ca="1" si="361"/>
        <v>103</v>
      </c>
      <c r="M584" s="48">
        <f t="shared" ca="1" si="361"/>
        <v>113</v>
      </c>
      <c r="N584" s="48">
        <f t="shared" ca="1" si="361"/>
        <v>123</v>
      </c>
      <c r="O584" s="48">
        <f t="shared" ca="1" si="361"/>
        <v>133</v>
      </c>
    </row>
    <row r="585" spans="1:15" x14ac:dyDescent="0.25">
      <c r="A585" s="71">
        <v>0.82</v>
      </c>
      <c r="B585" s="48">
        <f t="shared" ca="1" si="362"/>
        <v>16</v>
      </c>
      <c r="C585" s="48">
        <f t="shared" ca="1" si="361"/>
        <v>11</v>
      </c>
      <c r="D585" s="48">
        <f t="shared" ca="1" si="361"/>
        <v>21</v>
      </c>
      <c r="E585" s="48">
        <f t="shared" ca="1" si="361"/>
        <v>32</v>
      </c>
      <c r="F585" s="48">
        <f t="shared" ca="1" si="361"/>
        <v>42</v>
      </c>
      <c r="G585" s="48">
        <f t="shared" ca="1" si="361"/>
        <v>52</v>
      </c>
      <c r="H585" s="48">
        <f t="shared" ca="1" si="361"/>
        <v>62</v>
      </c>
      <c r="I585" s="48">
        <f t="shared" ca="1" si="361"/>
        <v>72</v>
      </c>
      <c r="J585" s="48">
        <f t="shared" ca="1" si="361"/>
        <v>82.17999999999995</v>
      </c>
      <c r="K585" s="48">
        <f t="shared" ca="1" si="361"/>
        <v>93</v>
      </c>
      <c r="L585" s="48">
        <f t="shared" ca="1" si="361"/>
        <v>103</v>
      </c>
      <c r="M585" s="48">
        <f t="shared" ca="1" si="361"/>
        <v>113</v>
      </c>
      <c r="N585" s="48">
        <f t="shared" ca="1" si="361"/>
        <v>123</v>
      </c>
      <c r="O585" s="48">
        <f t="shared" ca="1" si="361"/>
        <v>133</v>
      </c>
    </row>
    <row r="586" spans="1:15" x14ac:dyDescent="0.25">
      <c r="A586" s="71">
        <v>0.83</v>
      </c>
      <c r="B586" s="48">
        <f t="shared" ca="1" si="362"/>
        <v>16</v>
      </c>
      <c r="C586" s="48">
        <f t="shared" ca="1" si="361"/>
        <v>11</v>
      </c>
      <c r="D586" s="48">
        <f t="shared" ca="1" si="361"/>
        <v>21</v>
      </c>
      <c r="E586" s="48">
        <f t="shared" ca="1" si="361"/>
        <v>32</v>
      </c>
      <c r="F586" s="48">
        <f t="shared" ca="1" si="361"/>
        <v>42</v>
      </c>
      <c r="G586" s="48">
        <f t="shared" ca="1" si="361"/>
        <v>52</v>
      </c>
      <c r="H586" s="48">
        <f t="shared" ca="1" si="361"/>
        <v>62</v>
      </c>
      <c r="I586" s="48">
        <f t="shared" ca="1" si="361"/>
        <v>72</v>
      </c>
      <c r="J586" s="48">
        <f t="shared" ca="1" si="361"/>
        <v>83</v>
      </c>
      <c r="K586" s="48">
        <f t="shared" ca="1" si="361"/>
        <v>93</v>
      </c>
      <c r="L586" s="48">
        <f t="shared" ca="1" si="361"/>
        <v>103</v>
      </c>
      <c r="M586" s="48">
        <f t="shared" ca="1" si="361"/>
        <v>113.16999999999996</v>
      </c>
      <c r="N586" s="48">
        <f t="shared" ca="1" si="361"/>
        <v>123.16999999999996</v>
      </c>
      <c r="O586" s="48">
        <f t="shared" ca="1" si="361"/>
        <v>134</v>
      </c>
    </row>
    <row r="587" spans="1:15" x14ac:dyDescent="0.25">
      <c r="A587" s="71">
        <v>0.84</v>
      </c>
      <c r="B587" s="48">
        <f t="shared" ca="1" si="362"/>
        <v>16</v>
      </c>
      <c r="C587" s="48">
        <f t="shared" ca="1" si="361"/>
        <v>11</v>
      </c>
      <c r="D587" s="48">
        <f t="shared" ca="1" si="361"/>
        <v>21</v>
      </c>
      <c r="E587" s="48">
        <f t="shared" ca="1" si="361"/>
        <v>32</v>
      </c>
      <c r="F587" s="48">
        <f t="shared" ca="1" si="361"/>
        <v>42</v>
      </c>
      <c r="G587" s="48">
        <f t="shared" ca="1" si="361"/>
        <v>52</v>
      </c>
      <c r="H587" s="48">
        <f t="shared" ca="1" si="361"/>
        <v>62</v>
      </c>
      <c r="I587" s="48">
        <f t="shared" ca="1" si="361"/>
        <v>73</v>
      </c>
      <c r="J587" s="48">
        <f t="shared" ca="1" si="361"/>
        <v>83</v>
      </c>
      <c r="K587" s="48">
        <f t="shared" ca="1" si="361"/>
        <v>93</v>
      </c>
      <c r="L587" s="48">
        <f t="shared" ca="1" si="361"/>
        <v>103</v>
      </c>
      <c r="M587" s="48">
        <f t="shared" ca="1" si="361"/>
        <v>114</v>
      </c>
      <c r="N587" s="48">
        <f t="shared" ca="1" si="361"/>
        <v>124</v>
      </c>
      <c r="O587" s="48">
        <f t="shared" ca="1" si="361"/>
        <v>134</v>
      </c>
    </row>
    <row r="588" spans="1:15" x14ac:dyDescent="0.25">
      <c r="A588" s="71">
        <v>0.85</v>
      </c>
      <c r="B588" s="48">
        <f t="shared" ca="1" si="362"/>
        <v>16</v>
      </c>
      <c r="C588" s="48">
        <f t="shared" ca="1" si="361"/>
        <v>11</v>
      </c>
      <c r="D588" s="48">
        <f t="shared" ca="1" si="361"/>
        <v>21</v>
      </c>
      <c r="E588" s="48">
        <f t="shared" ca="1" si="361"/>
        <v>32</v>
      </c>
      <c r="F588" s="48">
        <f t="shared" ca="1" si="361"/>
        <v>42</v>
      </c>
      <c r="G588" s="48">
        <f t="shared" ca="1" si="361"/>
        <v>52</v>
      </c>
      <c r="H588" s="48">
        <f t="shared" ca="1" si="361"/>
        <v>62</v>
      </c>
      <c r="I588" s="48">
        <f t="shared" ca="1" si="361"/>
        <v>73</v>
      </c>
      <c r="J588" s="48">
        <f t="shared" ca="1" si="361"/>
        <v>83</v>
      </c>
      <c r="K588" s="48">
        <f t="shared" ca="1" si="361"/>
        <v>93</v>
      </c>
      <c r="L588" s="48">
        <f t="shared" ca="1" si="361"/>
        <v>103</v>
      </c>
      <c r="M588" s="48">
        <f t="shared" ca="1" si="361"/>
        <v>114</v>
      </c>
      <c r="N588" s="48">
        <f t="shared" ca="1" si="361"/>
        <v>124</v>
      </c>
      <c r="O588" s="48">
        <f t="shared" ca="1" si="361"/>
        <v>134</v>
      </c>
    </row>
    <row r="589" spans="1:15" x14ac:dyDescent="0.25">
      <c r="A589" s="71">
        <v>0.86</v>
      </c>
      <c r="B589" s="48">
        <f t="shared" ca="1" si="362"/>
        <v>16</v>
      </c>
      <c r="C589" s="48">
        <f t="shared" ca="1" si="361"/>
        <v>11</v>
      </c>
      <c r="D589" s="48">
        <f t="shared" ca="1" si="361"/>
        <v>22</v>
      </c>
      <c r="E589" s="48">
        <f t="shared" ca="1" si="361"/>
        <v>32</v>
      </c>
      <c r="F589" s="48">
        <f t="shared" ca="1" si="361"/>
        <v>42</v>
      </c>
      <c r="G589" s="48">
        <f t="shared" ca="1" si="361"/>
        <v>52</v>
      </c>
      <c r="H589" s="48">
        <f t="shared" ca="1" si="361"/>
        <v>63</v>
      </c>
      <c r="I589" s="48">
        <f t="shared" ca="1" si="361"/>
        <v>73</v>
      </c>
      <c r="J589" s="48">
        <f t="shared" ca="1" si="361"/>
        <v>83</v>
      </c>
      <c r="K589" s="48">
        <f t="shared" ca="1" si="361"/>
        <v>93</v>
      </c>
      <c r="L589" s="48">
        <f t="shared" ca="1" si="361"/>
        <v>103</v>
      </c>
      <c r="M589" s="48">
        <f t="shared" ca="1" si="361"/>
        <v>114</v>
      </c>
      <c r="N589" s="48">
        <f t="shared" ca="1" si="361"/>
        <v>124</v>
      </c>
      <c r="O589" s="48">
        <f t="shared" ca="1" si="361"/>
        <v>134</v>
      </c>
    </row>
    <row r="590" spans="1:15" x14ac:dyDescent="0.25">
      <c r="A590" s="71">
        <v>0.87</v>
      </c>
      <c r="B590" s="48">
        <f t="shared" ca="1" si="362"/>
        <v>16</v>
      </c>
      <c r="C590" s="48">
        <f t="shared" ca="1" si="361"/>
        <v>11</v>
      </c>
      <c r="D590" s="48">
        <f t="shared" ca="1" si="361"/>
        <v>22</v>
      </c>
      <c r="E590" s="48">
        <f t="shared" ca="1" si="361"/>
        <v>32</v>
      </c>
      <c r="F590" s="48">
        <f t="shared" ca="1" si="361"/>
        <v>42</v>
      </c>
      <c r="G590" s="48">
        <f t="shared" ca="1" si="361"/>
        <v>53</v>
      </c>
      <c r="H590" s="48">
        <f t="shared" ca="1" si="361"/>
        <v>63</v>
      </c>
      <c r="I590" s="48">
        <f t="shared" ca="1" si="361"/>
        <v>73</v>
      </c>
      <c r="J590" s="48">
        <f t="shared" ca="1" si="361"/>
        <v>83</v>
      </c>
      <c r="K590" s="48">
        <f t="shared" ca="1" si="361"/>
        <v>93</v>
      </c>
      <c r="L590" s="48">
        <f t="shared" ca="1" si="361"/>
        <v>103.13</v>
      </c>
      <c r="M590" s="48">
        <f t="shared" ca="1" si="361"/>
        <v>114</v>
      </c>
      <c r="N590" s="48">
        <f t="shared" ca="1" si="361"/>
        <v>124</v>
      </c>
      <c r="O590" s="48">
        <f t="shared" ca="1" si="361"/>
        <v>134</v>
      </c>
    </row>
    <row r="591" spans="1:15" x14ac:dyDescent="0.25">
      <c r="A591" s="71">
        <v>0.88</v>
      </c>
      <c r="B591" s="48">
        <f t="shared" ca="1" si="362"/>
        <v>16</v>
      </c>
      <c r="C591" s="48">
        <f t="shared" ca="1" si="361"/>
        <v>11</v>
      </c>
      <c r="D591" s="48">
        <f t="shared" ca="1" si="361"/>
        <v>22</v>
      </c>
      <c r="E591" s="48">
        <f t="shared" ca="1" si="361"/>
        <v>32</v>
      </c>
      <c r="F591" s="48">
        <f t="shared" ca="1" si="361"/>
        <v>42</v>
      </c>
      <c r="G591" s="48">
        <f t="shared" ca="1" si="361"/>
        <v>53</v>
      </c>
      <c r="H591" s="48">
        <f t="shared" ca="1" si="361"/>
        <v>63</v>
      </c>
      <c r="I591" s="48">
        <f t="shared" ca="1" si="361"/>
        <v>73</v>
      </c>
      <c r="J591" s="48">
        <f t="shared" ca="1" si="361"/>
        <v>83</v>
      </c>
      <c r="K591" s="48">
        <f t="shared" ca="1" si="361"/>
        <v>93</v>
      </c>
      <c r="L591" s="48">
        <f t="shared" ca="1" si="361"/>
        <v>104</v>
      </c>
      <c r="M591" s="48">
        <f t="shared" ca="1" si="361"/>
        <v>114</v>
      </c>
      <c r="N591" s="48">
        <f t="shared" ca="1" si="361"/>
        <v>124</v>
      </c>
      <c r="O591" s="48">
        <f t="shared" ca="1" si="361"/>
        <v>134</v>
      </c>
    </row>
    <row r="592" spans="1:15" x14ac:dyDescent="0.25">
      <c r="A592" s="71">
        <v>0.89</v>
      </c>
      <c r="B592" s="48">
        <f t="shared" ca="1" si="362"/>
        <v>17</v>
      </c>
      <c r="C592" s="48">
        <f t="shared" ca="1" si="361"/>
        <v>11</v>
      </c>
      <c r="D592" s="48">
        <f t="shared" ca="1" si="361"/>
        <v>22</v>
      </c>
      <c r="E592" s="48">
        <f t="shared" ca="1" si="361"/>
        <v>32</v>
      </c>
      <c r="F592" s="48">
        <f t="shared" ca="1" si="361"/>
        <v>42</v>
      </c>
      <c r="G592" s="48">
        <f t="shared" ca="1" si="361"/>
        <v>53</v>
      </c>
      <c r="H592" s="48">
        <f t="shared" ca="1" si="361"/>
        <v>63</v>
      </c>
      <c r="I592" s="48">
        <f t="shared" ca="1" si="361"/>
        <v>73</v>
      </c>
      <c r="J592" s="48">
        <f t="shared" ca="1" si="361"/>
        <v>83</v>
      </c>
      <c r="K592" s="48">
        <f t="shared" ca="1" si="361"/>
        <v>93</v>
      </c>
      <c r="L592" s="48">
        <f t="shared" ca="1" si="361"/>
        <v>104</v>
      </c>
      <c r="M592" s="48">
        <f t="shared" ca="1" si="361"/>
        <v>114</v>
      </c>
      <c r="N592" s="48">
        <f t="shared" ca="1" si="361"/>
        <v>124</v>
      </c>
      <c r="O592" s="48">
        <f t="shared" ca="1" si="361"/>
        <v>134</v>
      </c>
    </row>
    <row r="593" spans="1:15" x14ac:dyDescent="0.25">
      <c r="A593" s="71">
        <v>0.9</v>
      </c>
      <c r="B593" s="48">
        <f t="shared" ca="1" si="362"/>
        <v>17</v>
      </c>
      <c r="C593" s="48">
        <f t="shared" ca="1" si="361"/>
        <v>11</v>
      </c>
      <c r="D593" s="48">
        <f t="shared" ca="1" si="361"/>
        <v>22</v>
      </c>
      <c r="E593" s="48">
        <f t="shared" ca="1" si="361"/>
        <v>32</v>
      </c>
      <c r="F593" s="48">
        <f t="shared" ca="1" si="361"/>
        <v>42</v>
      </c>
      <c r="G593" s="48">
        <f t="shared" ca="1" si="361"/>
        <v>53</v>
      </c>
      <c r="H593" s="48">
        <f t="shared" ca="1" si="361"/>
        <v>63</v>
      </c>
      <c r="I593" s="48">
        <f t="shared" ca="1" si="361"/>
        <v>73</v>
      </c>
      <c r="J593" s="48">
        <f t="shared" ca="1" si="361"/>
        <v>84</v>
      </c>
      <c r="K593" s="48">
        <f t="shared" ca="1" si="361"/>
        <v>94</v>
      </c>
      <c r="L593" s="48">
        <f t="shared" ca="1" si="361"/>
        <v>104</v>
      </c>
      <c r="M593" s="48">
        <f t="shared" ca="1" si="361"/>
        <v>114</v>
      </c>
      <c r="N593" s="48">
        <f t="shared" ca="1" si="361"/>
        <v>125</v>
      </c>
      <c r="O593" s="48">
        <f t="shared" ca="1" si="361"/>
        <v>134</v>
      </c>
    </row>
    <row r="594" spans="1:15" x14ac:dyDescent="0.25">
      <c r="A594" s="71">
        <v>0.91</v>
      </c>
      <c r="B594" s="48">
        <f t="shared" ca="1" si="362"/>
        <v>17</v>
      </c>
      <c r="C594" s="48">
        <f t="shared" ca="1" si="361"/>
        <v>11</v>
      </c>
      <c r="D594" s="48">
        <f t="shared" ca="1" si="361"/>
        <v>22</v>
      </c>
      <c r="E594" s="48">
        <f t="shared" ca="1" si="361"/>
        <v>32</v>
      </c>
      <c r="F594" s="48">
        <f t="shared" ca="1" si="361"/>
        <v>43</v>
      </c>
      <c r="G594" s="48">
        <f t="shared" ca="1" si="361"/>
        <v>53</v>
      </c>
      <c r="H594" s="48">
        <f t="shared" ca="1" si="361"/>
        <v>63</v>
      </c>
      <c r="I594" s="48">
        <f t="shared" ca="1" si="361"/>
        <v>74</v>
      </c>
      <c r="J594" s="48">
        <f t="shared" ca="1" si="361"/>
        <v>84</v>
      </c>
      <c r="K594" s="48">
        <f t="shared" ca="1" si="361"/>
        <v>94</v>
      </c>
      <c r="L594" s="48">
        <f t="shared" ca="1" si="361"/>
        <v>104</v>
      </c>
      <c r="M594" s="48">
        <f t="shared" ca="1" si="361"/>
        <v>114</v>
      </c>
      <c r="N594" s="48">
        <f t="shared" ca="1" si="361"/>
        <v>125</v>
      </c>
      <c r="O594" s="48">
        <f t="shared" ca="1" si="361"/>
        <v>135</v>
      </c>
    </row>
    <row r="595" spans="1:15" x14ac:dyDescent="0.25">
      <c r="A595" s="71">
        <v>0.92</v>
      </c>
      <c r="B595" s="48">
        <f t="shared" ca="1" si="362"/>
        <v>17</v>
      </c>
      <c r="C595" s="48">
        <f t="shared" ca="1" si="361"/>
        <v>11</v>
      </c>
      <c r="D595" s="48">
        <f t="shared" ca="1" si="361"/>
        <v>22</v>
      </c>
      <c r="E595" s="48">
        <f t="shared" ca="1" si="361"/>
        <v>32</v>
      </c>
      <c r="F595" s="48">
        <f t="shared" ca="1" si="361"/>
        <v>43</v>
      </c>
      <c r="G595" s="48">
        <f t="shared" ca="1" si="361"/>
        <v>53</v>
      </c>
      <c r="H595" s="48">
        <f t="shared" ca="1" si="361"/>
        <v>63</v>
      </c>
      <c r="I595" s="48">
        <f t="shared" ca="1" si="361"/>
        <v>74</v>
      </c>
      <c r="J595" s="48">
        <f t="shared" ca="1" si="361"/>
        <v>84</v>
      </c>
      <c r="K595" s="48">
        <f t="shared" ca="1" si="361"/>
        <v>94</v>
      </c>
      <c r="L595" s="48">
        <f t="shared" ca="1" si="361"/>
        <v>104</v>
      </c>
      <c r="M595" s="48">
        <f t="shared" ca="1" si="361"/>
        <v>115</v>
      </c>
      <c r="N595" s="48">
        <f t="shared" ca="1" si="361"/>
        <v>125</v>
      </c>
      <c r="O595" s="48">
        <f t="shared" ca="1" si="361"/>
        <v>135</v>
      </c>
    </row>
    <row r="596" spans="1:15" x14ac:dyDescent="0.25">
      <c r="A596" s="71">
        <v>0.93</v>
      </c>
      <c r="B596" s="48">
        <f t="shared" ca="1" si="362"/>
        <v>17</v>
      </c>
      <c r="C596" s="48">
        <f t="shared" ca="1" si="361"/>
        <v>11</v>
      </c>
      <c r="D596" s="48">
        <f t="shared" ca="1" si="361"/>
        <v>22</v>
      </c>
      <c r="E596" s="48">
        <f t="shared" ca="1" si="361"/>
        <v>32</v>
      </c>
      <c r="F596" s="48">
        <f t="shared" ca="1" si="361"/>
        <v>43</v>
      </c>
      <c r="G596" s="48">
        <f t="shared" ca="1" si="361"/>
        <v>53</v>
      </c>
      <c r="H596" s="48">
        <f t="shared" ca="1" si="361"/>
        <v>64</v>
      </c>
      <c r="I596" s="48">
        <f t="shared" ca="1" si="361"/>
        <v>74</v>
      </c>
      <c r="J596" s="48">
        <f t="shared" ca="1" si="361"/>
        <v>84</v>
      </c>
      <c r="K596" s="48">
        <f t="shared" ca="1" si="361"/>
        <v>94</v>
      </c>
      <c r="L596" s="48">
        <f t="shared" ca="1" si="361"/>
        <v>105</v>
      </c>
      <c r="M596" s="48">
        <f t="shared" ca="1" si="361"/>
        <v>115</v>
      </c>
      <c r="N596" s="48">
        <f t="shared" ca="1" si="361"/>
        <v>125</v>
      </c>
      <c r="O596" s="48">
        <f t="shared" ca="1" si="361"/>
        <v>135</v>
      </c>
    </row>
    <row r="597" spans="1:15" x14ac:dyDescent="0.25">
      <c r="A597" s="71">
        <v>0.94</v>
      </c>
      <c r="B597" s="48">
        <f t="shared" ca="1" si="362"/>
        <v>17</v>
      </c>
      <c r="C597" s="48">
        <f t="shared" ca="1" si="361"/>
        <v>11</v>
      </c>
      <c r="D597" s="48">
        <f t="shared" ca="1" si="361"/>
        <v>22</v>
      </c>
      <c r="E597" s="48">
        <f t="shared" ca="1" si="361"/>
        <v>32.059999999999945</v>
      </c>
      <c r="F597" s="48">
        <f t="shared" ca="1" si="361"/>
        <v>43</v>
      </c>
      <c r="G597" s="48">
        <f t="shared" ca="1" si="361"/>
        <v>53</v>
      </c>
      <c r="H597" s="48">
        <f t="shared" ca="1" si="361"/>
        <v>64</v>
      </c>
      <c r="I597" s="48">
        <f t="shared" ca="1" si="361"/>
        <v>74</v>
      </c>
      <c r="J597" s="48">
        <f t="shared" ca="1" si="361"/>
        <v>84</v>
      </c>
      <c r="K597" s="48">
        <f t="shared" ca="1" si="361"/>
        <v>95</v>
      </c>
      <c r="L597" s="48">
        <f t="shared" ca="1" si="361"/>
        <v>105</v>
      </c>
      <c r="M597" s="48">
        <f t="shared" ref="M597:O597" ca="1" si="363">_xlfn.PERCENTILE.INC(M$2:M$501,$A597)</f>
        <v>115</v>
      </c>
      <c r="N597" s="48">
        <f t="shared" ca="1" si="363"/>
        <v>125</v>
      </c>
      <c r="O597" s="48">
        <f t="shared" ca="1" si="363"/>
        <v>136</v>
      </c>
    </row>
    <row r="598" spans="1:15" x14ac:dyDescent="0.25">
      <c r="A598" s="71">
        <v>0.95</v>
      </c>
      <c r="B598" s="48">
        <f t="shared" ca="1" si="362"/>
        <v>17</v>
      </c>
      <c r="C598" s="48">
        <f t="shared" ca="1" si="362"/>
        <v>12</v>
      </c>
      <c r="D598" s="48">
        <f t="shared" ca="1" si="362"/>
        <v>22</v>
      </c>
      <c r="E598" s="48">
        <f t="shared" ca="1" si="362"/>
        <v>33</v>
      </c>
      <c r="F598" s="48">
        <f t="shared" ca="1" si="362"/>
        <v>43</v>
      </c>
      <c r="G598" s="48">
        <f t="shared" ca="1" si="362"/>
        <v>53.049999999999955</v>
      </c>
      <c r="H598" s="48">
        <f t="shared" ca="1" si="362"/>
        <v>64</v>
      </c>
      <c r="I598" s="48">
        <f t="shared" ca="1" si="362"/>
        <v>74.049999999999955</v>
      </c>
      <c r="J598" s="48">
        <f t="shared" ca="1" si="362"/>
        <v>85</v>
      </c>
      <c r="K598" s="48">
        <f t="shared" ca="1" si="362"/>
        <v>95</v>
      </c>
      <c r="L598" s="48">
        <f t="shared" ca="1" si="362"/>
        <v>105</v>
      </c>
      <c r="M598" s="48">
        <f t="shared" ca="1" si="362"/>
        <v>115</v>
      </c>
      <c r="N598" s="48">
        <f t="shared" ca="1" si="362"/>
        <v>126</v>
      </c>
      <c r="O598" s="48">
        <f t="shared" ca="1" si="362"/>
        <v>136</v>
      </c>
    </row>
    <row r="599" spans="1:15" x14ac:dyDescent="0.25">
      <c r="A599" s="71">
        <v>0.96</v>
      </c>
      <c r="B599" s="48">
        <f t="shared" ca="1" si="362"/>
        <v>17</v>
      </c>
      <c r="C599" s="48">
        <f t="shared" ca="1" si="362"/>
        <v>12</v>
      </c>
      <c r="D599" s="48">
        <f t="shared" ca="1" si="362"/>
        <v>22</v>
      </c>
      <c r="E599" s="48">
        <f t="shared" ca="1" si="362"/>
        <v>33</v>
      </c>
      <c r="F599" s="48">
        <f t="shared" ca="1" si="362"/>
        <v>43</v>
      </c>
      <c r="G599" s="48">
        <f t="shared" ca="1" si="362"/>
        <v>54</v>
      </c>
      <c r="H599" s="48">
        <f t="shared" ca="1" si="362"/>
        <v>64</v>
      </c>
      <c r="I599" s="48">
        <f t="shared" ca="1" si="362"/>
        <v>75</v>
      </c>
      <c r="J599" s="48">
        <f t="shared" ca="1" si="362"/>
        <v>85</v>
      </c>
      <c r="K599" s="48">
        <f t="shared" ca="1" si="362"/>
        <v>95</v>
      </c>
      <c r="L599" s="48">
        <f t="shared" ca="1" si="362"/>
        <v>105</v>
      </c>
      <c r="M599" s="48">
        <f t="shared" ca="1" si="362"/>
        <v>116</v>
      </c>
      <c r="N599" s="48">
        <f t="shared" ca="1" si="362"/>
        <v>126</v>
      </c>
      <c r="O599" s="48">
        <f t="shared" ca="1" si="362"/>
        <v>136</v>
      </c>
    </row>
    <row r="600" spans="1:15" x14ac:dyDescent="0.25">
      <c r="A600" s="71">
        <v>0.97</v>
      </c>
      <c r="B600" s="48">
        <f t="shared" ca="1" si="362"/>
        <v>17</v>
      </c>
      <c r="C600" s="48">
        <f t="shared" ca="1" si="362"/>
        <v>12</v>
      </c>
      <c r="D600" s="48">
        <f t="shared" ca="1" si="362"/>
        <v>22.029999999999973</v>
      </c>
      <c r="E600" s="48">
        <f t="shared" ca="1" si="362"/>
        <v>33</v>
      </c>
      <c r="F600" s="48">
        <f t="shared" ca="1" si="362"/>
        <v>44</v>
      </c>
      <c r="G600" s="48">
        <f t="shared" ca="1" si="362"/>
        <v>54</v>
      </c>
      <c r="H600" s="48">
        <f t="shared" ca="1" si="362"/>
        <v>65</v>
      </c>
      <c r="I600" s="48">
        <f t="shared" ca="1" si="362"/>
        <v>75</v>
      </c>
      <c r="J600" s="48">
        <f t="shared" ca="1" si="362"/>
        <v>85</v>
      </c>
      <c r="K600" s="48">
        <f t="shared" ca="1" si="362"/>
        <v>96</v>
      </c>
      <c r="L600" s="48">
        <f t="shared" ca="1" si="362"/>
        <v>106</v>
      </c>
      <c r="M600" s="48">
        <f t="shared" ca="1" si="362"/>
        <v>116</v>
      </c>
      <c r="N600" s="48">
        <f t="shared" ca="1" si="362"/>
        <v>127</v>
      </c>
      <c r="O600" s="48">
        <f t="shared" ca="1" si="362"/>
        <v>137</v>
      </c>
    </row>
    <row r="601" spans="1:15" x14ac:dyDescent="0.25">
      <c r="A601" s="71">
        <v>0.98</v>
      </c>
      <c r="B601" s="48">
        <f t="shared" ca="1" si="362"/>
        <v>17</v>
      </c>
      <c r="C601" s="48">
        <f t="shared" ca="1" si="362"/>
        <v>12</v>
      </c>
      <c r="D601" s="48">
        <f t="shared" ca="1" si="362"/>
        <v>23</v>
      </c>
      <c r="E601" s="48">
        <f t="shared" ca="1" si="362"/>
        <v>33</v>
      </c>
      <c r="F601" s="48">
        <f t="shared" ca="1" si="362"/>
        <v>44</v>
      </c>
      <c r="G601" s="48">
        <f t="shared" ca="1" si="362"/>
        <v>54</v>
      </c>
      <c r="H601" s="48">
        <f t="shared" ca="1" si="362"/>
        <v>65</v>
      </c>
      <c r="I601" s="48">
        <f t="shared" ca="1" si="362"/>
        <v>76</v>
      </c>
      <c r="J601" s="48">
        <f t="shared" ca="1" si="362"/>
        <v>86</v>
      </c>
      <c r="K601" s="48">
        <f t="shared" ca="1" si="362"/>
        <v>96</v>
      </c>
      <c r="L601" s="48">
        <f t="shared" ca="1" si="362"/>
        <v>106.01999999999998</v>
      </c>
      <c r="M601" s="48">
        <f t="shared" ca="1" si="362"/>
        <v>117</v>
      </c>
      <c r="N601" s="48">
        <f t="shared" ca="1" si="362"/>
        <v>128</v>
      </c>
      <c r="O601" s="48">
        <f t="shared" ca="1" si="362"/>
        <v>138</v>
      </c>
    </row>
    <row r="602" spans="1:15" x14ac:dyDescent="0.25">
      <c r="A602" s="71">
        <v>0.99</v>
      </c>
      <c r="B602" s="48">
        <f t="shared" ca="1" si="362"/>
        <v>18</v>
      </c>
      <c r="C602" s="48">
        <f t="shared" ca="1" si="362"/>
        <v>12</v>
      </c>
      <c r="D602" s="48">
        <f t="shared" ca="1" si="362"/>
        <v>23</v>
      </c>
      <c r="E602" s="48">
        <f t="shared" ca="1" si="362"/>
        <v>33.009999999999991</v>
      </c>
      <c r="F602" s="48">
        <f t="shared" ca="1" si="362"/>
        <v>44</v>
      </c>
      <c r="G602" s="48">
        <f t="shared" ca="1" si="362"/>
        <v>55</v>
      </c>
      <c r="H602" s="48">
        <f t="shared" ca="1" si="362"/>
        <v>65</v>
      </c>
      <c r="I602" s="48">
        <f t="shared" ca="1" si="362"/>
        <v>76</v>
      </c>
      <c r="J602" s="48">
        <f t="shared" ca="1" si="362"/>
        <v>87</v>
      </c>
      <c r="K602" s="48">
        <f t="shared" ca="1" si="362"/>
        <v>97</v>
      </c>
      <c r="L602" s="48">
        <f t="shared" ca="1" si="362"/>
        <v>108</v>
      </c>
      <c r="M602" s="48">
        <f t="shared" ca="1" si="362"/>
        <v>118.00999999999999</v>
      </c>
      <c r="N602" s="48">
        <f t="shared" ca="1" si="362"/>
        <v>129.01</v>
      </c>
      <c r="O602" s="48">
        <f t="shared" ca="1" si="362"/>
        <v>140</v>
      </c>
    </row>
    <row r="603" spans="1:15" x14ac:dyDescent="0.25">
      <c r="A603" s="71">
        <v>1</v>
      </c>
      <c r="B603" s="48">
        <f t="shared" ca="1" si="362"/>
        <v>18</v>
      </c>
      <c r="C603" s="48">
        <f t="shared" ca="1" si="362"/>
        <v>12</v>
      </c>
      <c r="D603" s="48">
        <f t="shared" ca="1" si="362"/>
        <v>24</v>
      </c>
      <c r="E603" s="48">
        <f t="shared" ca="1" si="362"/>
        <v>35</v>
      </c>
      <c r="F603" s="48">
        <f t="shared" ca="1" si="362"/>
        <v>46</v>
      </c>
      <c r="G603" s="48">
        <f t="shared" ca="1" si="362"/>
        <v>56</v>
      </c>
      <c r="H603" s="48">
        <f t="shared" ca="1" si="362"/>
        <v>67</v>
      </c>
      <c r="I603" s="48">
        <f t="shared" ca="1" si="362"/>
        <v>77</v>
      </c>
      <c r="J603" s="48">
        <f t="shared" ca="1" si="362"/>
        <v>88</v>
      </c>
      <c r="K603" s="48">
        <f t="shared" ca="1" si="362"/>
        <v>100</v>
      </c>
      <c r="L603" s="48">
        <f t="shared" ca="1" si="362"/>
        <v>112</v>
      </c>
      <c r="M603" s="48">
        <f t="shared" ca="1" si="362"/>
        <v>120</v>
      </c>
      <c r="N603" s="48">
        <f t="shared" ca="1" si="362"/>
        <v>131</v>
      </c>
      <c r="O603" s="48">
        <f t="shared" ca="1" si="362"/>
        <v>142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Props1.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3.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4.xml><?xml version="1.0" encoding="utf-8"?>
<ds:datastoreItem xmlns:ds="http://schemas.openxmlformats.org/officeDocument/2006/customXml" ds:itemID="{ADB723B0-64BF-4958-92B5-38813F2A2B9E}">
  <ds:schemaRefs>
    <ds:schemaRef ds:uri="http://schemas.microsoft.com/office/2006/documentManagement/types"/>
    <ds:schemaRef ds:uri="http://schemas.microsoft.com/office/2006/metadata/properties"/>
    <ds:schemaRef ds:uri="http://purl.org/dc/terms/"/>
    <ds:schemaRef ds:uri="a18d08b5-7392-4554-9b1f-853e4c1fce4f"/>
    <ds:schemaRef ds:uri="http://www.w3.org/XML/1998/namespace"/>
    <ds:schemaRef ds:uri="http://purl.org/dc/dcmitype/"/>
    <ds:schemaRef ds:uri="http://purl.org/dc/elements/1.1/"/>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Kanban Board</vt:lpstr>
      <vt:lpstr>Dashboard</vt:lpstr>
      <vt:lpstr>Board</vt:lpstr>
      <vt:lpstr>Forecast</vt:lpstr>
      <vt:lpstr>Settings</vt:lpstr>
      <vt:lpstr>Defects</vt:lpstr>
      <vt:lpstr>Blocks</vt:lpstr>
      <vt:lpstr>Risks</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2017-03-16T18:50:30Z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