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6090" windowHeight="10900"/>
  </bookViews>
  <sheets>
    <sheet name="Лист1" sheetId="1" r:id="rId1"/>
    <sheet name="Лист2" sheetId="4" r:id="rId2"/>
    <sheet name="Лист 3" sheetId="6" r:id="rId3"/>
    <sheet name="Лист 4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7" l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6" i="4"/>
  <c r="E7" i="4"/>
  <c r="E8" i="4"/>
  <c r="E9" i="4"/>
  <c r="E10" i="4"/>
  <c r="E11" i="4"/>
  <c r="E12" i="4"/>
  <c r="E13" i="4"/>
  <c r="F13" i="4" s="1"/>
  <c r="E14" i="4"/>
  <c r="E15" i="4"/>
  <c r="E16" i="4"/>
  <c r="E17" i="4"/>
  <c r="E18" i="4"/>
  <c r="E19" i="4"/>
  <c r="G19" i="4" s="1"/>
  <c r="E20" i="4"/>
  <c r="E21" i="4"/>
  <c r="E22" i="4"/>
  <c r="E23" i="4"/>
  <c r="E24" i="4"/>
  <c r="B3" i="7"/>
  <c r="F7" i="6"/>
  <c r="F9" i="6"/>
  <c r="F15" i="6"/>
  <c r="G16" i="6"/>
  <c r="G17" i="6"/>
  <c r="F22" i="6"/>
  <c r="F23" i="6"/>
  <c r="H23" i="6" s="1"/>
  <c r="F24" i="6"/>
  <c r="E5" i="6"/>
  <c r="F5" i="6" s="1"/>
  <c r="H5" i="6" s="1"/>
  <c r="G24" i="6"/>
  <c r="G23" i="6"/>
  <c r="G20" i="6"/>
  <c r="G14" i="6"/>
  <c r="G9" i="6"/>
  <c r="G8" i="6"/>
  <c r="F8" i="6"/>
  <c r="G7" i="6"/>
  <c r="G6" i="6"/>
  <c r="G5" i="6"/>
  <c r="F8" i="4"/>
  <c r="F15" i="4"/>
  <c r="G16" i="4"/>
  <c r="G21" i="4"/>
  <c r="E5" i="4"/>
  <c r="G24" i="4"/>
  <c r="G23" i="4"/>
  <c r="F23" i="4"/>
  <c r="H23" i="4" s="1"/>
  <c r="G22" i="4"/>
  <c r="F22" i="4"/>
  <c r="G20" i="4"/>
  <c r="F20" i="4"/>
  <c r="G18" i="4"/>
  <c r="F18" i="4"/>
  <c r="G17" i="4"/>
  <c r="F17" i="4"/>
  <c r="F16" i="4"/>
  <c r="G15" i="4"/>
  <c r="G14" i="4"/>
  <c r="F14" i="4"/>
  <c r="H14" i="4" s="1"/>
  <c r="G11" i="4"/>
  <c r="F11" i="4"/>
  <c r="G10" i="4"/>
  <c r="F10" i="4"/>
  <c r="G9" i="4"/>
  <c r="F9" i="4"/>
  <c r="G8" i="4"/>
  <c r="G7" i="4"/>
  <c r="G6" i="4"/>
  <c r="F6" i="4"/>
  <c r="H6" i="4" s="1"/>
  <c r="G5" i="4"/>
  <c r="G13" i="1"/>
  <c r="G14" i="1"/>
  <c r="G15" i="1"/>
  <c r="H15" i="1" s="1"/>
  <c r="G16" i="1"/>
  <c r="G17" i="1"/>
  <c r="G18" i="1"/>
  <c r="G19" i="1"/>
  <c r="G20" i="1"/>
  <c r="H20" i="1" s="1"/>
  <c r="G21" i="1"/>
  <c r="G22" i="1"/>
  <c r="G9" i="1"/>
  <c r="G10" i="1"/>
  <c r="G11" i="1"/>
  <c r="H11" i="1" s="1"/>
  <c r="G12" i="1"/>
  <c r="G5" i="1"/>
  <c r="G6" i="1"/>
  <c r="H6" i="1" s="1"/>
  <c r="G7" i="1"/>
  <c r="G8" i="1"/>
  <c r="G4" i="1"/>
  <c r="H4" i="1" s="1"/>
  <c r="G3" i="1"/>
  <c r="E24" i="1"/>
  <c r="F24" i="1"/>
  <c r="F23" i="1"/>
  <c r="E23" i="1"/>
  <c r="I7" i="1"/>
  <c r="J7" i="1" s="1"/>
  <c r="I8" i="1"/>
  <c r="J8" i="1" s="1"/>
  <c r="H5" i="1"/>
  <c r="H7" i="1"/>
  <c r="H8" i="1"/>
  <c r="H9" i="1"/>
  <c r="I9" i="1" s="1"/>
  <c r="J9" i="1" s="1"/>
  <c r="H10" i="1"/>
  <c r="H12" i="1"/>
  <c r="H13" i="1"/>
  <c r="I13" i="1" s="1"/>
  <c r="H14" i="1"/>
  <c r="I14" i="1" s="1"/>
  <c r="H16" i="1"/>
  <c r="I16" i="1" s="1"/>
  <c r="J16" i="1" s="1"/>
  <c r="H17" i="1"/>
  <c r="H18" i="1"/>
  <c r="I18" i="1" s="1"/>
  <c r="J18" i="1" s="1"/>
  <c r="H19" i="1"/>
  <c r="I19" i="1" s="1"/>
  <c r="J19" i="1" s="1"/>
  <c r="H21" i="1"/>
  <c r="H22" i="1"/>
  <c r="I22" i="1" s="1"/>
  <c r="H3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6" i="1"/>
  <c r="F7" i="1"/>
  <c r="F4" i="1"/>
  <c r="F5" i="1"/>
  <c r="F3" i="1"/>
  <c r="G10" i="6" l="1"/>
  <c r="F20" i="6"/>
  <c r="H9" i="6"/>
  <c r="F21" i="6"/>
  <c r="G21" i="6"/>
  <c r="F12" i="6"/>
  <c r="H12" i="6" s="1"/>
  <c r="I12" i="6" s="1"/>
  <c r="J12" i="6" s="1"/>
  <c r="G12" i="6"/>
  <c r="G18" i="6"/>
  <c r="F18" i="6"/>
  <c r="G11" i="6"/>
  <c r="F11" i="6"/>
  <c r="G12" i="4"/>
  <c r="G25" i="4" s="1"/>
  <c r="G15" i="6"/>
  <c r="H15" i="6" s="1"/>
  <c r="I15" i="6" s="1"/>
  <c r="J15" i="6" s="1"/>
  <c r="F12" i="4"/>
  <c r="G13" i="4"/>
  <c r="E25" i="4"/>
  <c r="F17" i="6"/>
  <c r="H17" i="6" s="1"/>
  <c r="I17" i="6" s="1"/>
  <c r="J17" i="6" s="1"/>
  <c r="G22" i="6"/>
  <c r="H22" i="6" s="1"/>
  <c r="I22" i="6" s="1"/>
  <c r="J22" i="6" s="1"/>
  <c r="E25" i="6"/>
  <c r="F19" i="4"/>
  <c r="H19" i="4" s="1"/>
  <c r="H7" i="6"/>
  <c r="I7" i="6" s="1"/>
  <c r="J7" i="6" s="1"/>
  <c r="F16" i="6"/>
  <c r="H16" i="6" s="1"/>
  <c r="I16" i="6" s="1"/>
  <c r="J16" i="6" s="1"/>
  <c r="F10" i="6"/>
  <c r="H10" i="6" s="1"/>
  <c r="I10" i="6" s="1"/>
  <c r="J10" i="6" s="1"/>
  <c r="H20" i="6"/>
  <c r="I20" i="6" s="1"/>
  <c r="J20" i="6" s="1"/>
  <c r="F6" i="6"/>
  <c r="H6" i="6" s="1"/>
  <c r="F14" i="6"/>
  <c r="H14" i="6" s="1"/>
  <c r="I14" i="6" s="1"/>
  <c r="J14" i="6" s="1"/>
  <c r="H24" i="6"/>
  <c r="I24" i="6" s="1"/>
  <c r="J24" i="6" s="1"/>
  <c r="H8" i="6"/>
  <c r="I8" i="6" s="1"/>
  <c r="J8" i="6" s="1"/>
  <c r="H11" i="6"/>
  <c r="I11" i="6" s="1"/>
  <c r="J11" i="6" s="1"/>
  <c r="E26" i="6"/>
  <c r="I5" i="6"/>
  <c r="J5" i="6" s="1"/>
  <c r="I9" i="6"/>
  <c r="J9" i="6" s="1"/>
  <c r="I23" i="6"/>
  <c r="J23" i="6" s="1"/>
  <c r="H8" i="4"/>
  <c r="I8" i="4" s="1"/>
  <c r="H20" i="4"/>
  <c r="I20" i="4" s="1"/>
  <c r="H15" i="4"/>
  <c r="I15" i="4" s="1"/>
  <c r="J15" i="4" s="1"/>
  <c r="H24" i="4"/>
  <c r="I24" i="4" s="1"/>
  <c r="H13" i="4"/>
  <c r="I13" i="4" s="1"/>
  <c r="J13" i="4" s="1"/>
  <c r="H10" i="4"/>
  <c r="H17" i="4"/>
  <c r="H16" i="4"/>
  <c r="I16" i="4" s="1"/>
  <c r="F24" i="4"/>
  <c r="F7" i="4"/>
  <c r="H7" i="4" s="1"/>
  <c r="F21" i="4"/>
  <c r="H21" i="4" s="1"/>
  <c r="I21" i="4" s="1"/>
  <c r="J21" i="4" s="1"/>
  <c r="H11" i="4"/>
  <c r="I11" i="4" s="1"/>
  <c r="J11" i="4" s="1"/>
  <c r="H18" i="4"/>
  <c r="I18" i="4" s="1"/>
  <c r="J18" i="4" s="1"/>
  <c r="H22" i="4"/>
  <c r="I22" i="4" s="1"/>
  <c r="J22" i="4" s="1"/>
  <c r="H9" i="4"/>
  <c r="E26" i="4"/>
  <c r="F5" i="4"/>
  <c r="H5" i="4" s="1"/>
  <c r="I6" i="4"/>
  <c r="J6" i="4" s="1"/>
  <c r="I23" i="4"/>
  <c r="J23" i="4" s="1"/>
  <c r="I10" i="4"/>
  <c r="J10" i="4" s="1"/>
  <c r="I19" i="4"/>
  <c r="J19" i="4" s="1"/>
  <c r="I9" i="4"/>
  <c r="J9" i="4" s="1"/>
  <c r="I7" i="4"/>
  <c r="J7" i="4" s="1"/>
  <c r="I14" i="4"/>
  <c r="J14" i="4" s="1"/>
  <c r="J8" i="4"/>
  <c r="J16" i="4"/>
  <c r="J20" i="4"/>
  <c r="J21" i="1"/>
  <c r="J17" i="1"/>
  <c r="I20" i="1"/>
  <c r="J20" i="1"/>
  <c r="I15" i="1"/>
  <c r="J15" i="1"/>
  <c r="I21" i="1"/>
  <c r="I17" i="1"/>
  <c r="J22" i="1"/>
  <c r="J14" i="1"/>
  <c r="J13" i="1"/>
  <c r="J12" i="1"/>
  <c r="J10" i="1"/>
  <c r="I11" i="1"/>
  <c r="J11" i="1" s="1"/>
  <c r="I12" i="1"/>
  <c r="I10" i="1"/>
  <c r="I6" i="1"/>
  <c r="J6" i="1"/>
  <c r="I4" i="1"/>
  <c r="J4" i="1" s="1"/>
  <c r="I5" i="1"/>
  <c r="J5" i="1" s="1"/>
  <c r="G23" i="1"/>
  <c r="H24" i="1"/>
  <c r="G24" i="1"/>
  <c r="I3" i="1"/>
  <c r="J3" i="1" s="1"/>
  <c r="H23" i="1"/>
  <c r="H12" i="4" l="1"/>
  <c r="I12" i="4" s="1"/>
  <c r="H18" i="6"/>
  <c r="I18" i="6" s="1"/>
  <c r="J18" i="6" s="1"/>
  <c r="G19" i="6"/>
  <c r="F19" i="6"/>
  <c r="H19" i="6" s="1"/>
  <c r="I19" i="6" s="1"/>
  <c r="J19" i="6" s="1"/>
  <c r="G13" i="6"/>
  <c r="G25" i="6" s="1"/>
  <c r="F13" i="6"/>
  <c r="F26" i="6" s="1"/>
  <c r="H21" i="6"/>
  <c r="I21" i="6" s="1"/>
  <c r="J21" i="6" s="1"/>
  <c r="G26" i="4"/>
  <c r="J24" i="4"/>
  <c r="I6" i="6"/>
  <c r="I17" i="4"/>
  <c r="I25" i="4" s="1"/>
  <c r="J12" i="4"/>
  <c r="H26" i="4"/>
  <c r="I5" i="4"/>
  <c r="H25" i="4"/>
  <c r="F26" i="4"/>
  <c r="F25" i="4"/>
  <c r="J24" i="1"/>
  <c r="K3" i="1"/>
  <c r="J23" i="1"/>
  <c r="I24" i="1"/>
  <c r="I23" i="1"/>
  <c r="J6" i="6" l="1"/>
  <c r="G26" i="6"/>
  <c r="J17" i="4"/>
  <c r="B4" i="7" s="1"/>
  <c r="H13" i="6"/>
  <c r="I26" i="4"/>
  <c r="F25" i="6"/>
  <c r="J5" i="4"/>
  <c r="J25" i="4" s="1"/>
  <c r="K4" i="1"/>
  <c r="K22" i="1"/>
  <c r="K16" i="1"/>
  <c r="K17" i="1"/>
  <c r="K7" i="1"/>
  <c r="K5" i="1"/>
  <c r="K9" i="1"/>
  <c r="K23" i="1"/>
  <c r="K8" i="1"/>
  <c r="K15" i="1"/>
  <c r="K11" i="1"/>
  <c r="K12" i="1"/>
  <c r="K20" i="1"/>
  <c r="K21" i="1"/>
  <c r="K14" i="1"/>
  <c r="K18" i="1"/>
  <c r="K10" i="1"/>
  <c r="K6" i="1"/>
  <c r="K13" i="1"/>
  <c r="K19" i="1"/>
  <c r="K24" i="1"/>
  <c r="I13" i="6" l="1"/>
  <c r="H25" i="6"/>
  <c r="H26" i="6"/>
  <c r="K5" i="4"/>
  <c r="J26" i="4"/>
  <c r="K26" i="4" s="1"/>
  <c r="K6" i="4"/>
  <c r="J13" i="6" l="1"/>
  <c r="I26" i="6"/>
  <c r="I25" i="6"/>
  <c r="K22" i="4"/>
  <c r="K23" i="4"/>
  <c r="K17" i="4"/>
  <c r="K11" i="4"/>
  <c r="K24" i="4"/>
  <c r="K19" i="4"/>
  <c r="K16" i="4"/>
  <c r="K18" i="4"/>
  <c r="K21" i="4"/>
  <c r="K20" i="4"/>
  <c r="K12" i="4"/>
  <c r="K8" i="4"/>
  <c r="K14" i="4"/>
  <c r="K9" i="4"/>
  <c r="K15" i="4"/>
  <c r="K13" i="4"/>
  <c r="K7" i="4"/>
  <c r="K10" i="4"/>
  <c r="K25" i="4"/>
  <c r="J25" i="6" l="1"/>
  <c r="J26" i="6"/>
  <c r="K26" i="6" s="1"/>
  <c r="K5" i="6"/>
  <c r="K10" i="6" l="1"/>
  <c r="K16" i="6"/>
  <c r="K22" i="6"/>
  <c r="K20" i="6"/>
  <c r="K21" i="6"/>
  <c r="K19" i="6"/>
  <c r="K15" i="6"/>
  <c r="K23" i="6"/>
  <c r="K24" i="6"/>
  <c r="K14" i="6"/>
  <c r="K17" i="6"/>
  <c r="K18" i="6"/>
  <c r="K25" i="6"/>
  <c r="K11" i="6"/>
  <c r="K8" i="6"/>
  <c r="K9" i="6"/>
  <c r="K12" i="6"/>
  <c r="K13" i="6"/>
  <c r="K7" i="6"/>
  <c r="K6" i="6"/>
</calcChain>
</file>

<file path=xl/sharedStrings.xml><?xml version="1.0" encoding="utf-8"?>
<sst xmlns="http://schemas.openxmlformats.org/spreadsheetml/2006/main" count="168" uniqueCount="62">
  <si>
    <t>Зарплата работников за январь</t>
  </si>
  <si>
    <t>Номер</t>
  </si>
  <si>
    <t>Фамилия</t>
  </si>
  <si>
    <t>Должность</t>
  </si>
  <si>
    <t>Стаж</t>
  </si>
  <si>
    <t>Оклад</t>
  </si>
  <si>
    <t>Премия</t>
  </si>
  <si>
    <t>Надбавка за стаж</t>
  </si>
  <si>
    <t>Итого</t>
  </si>
  <si>
    <t>Налоги</t>
  </si>
  <si>
    <t>Получить</t>
  </si>
  <si>
    <t>Доля</t>
  </si>
  <si>
    <t>Смирнов</t>
  </si>
  <si>
    <t>Николаев</t>
  </si>
  <si>
    <t>Иванов</t>
  </si>
  <si>
    <t>Дмитриев</t>
  </si>
  <si>
    <t>Николаева</t>
  </si>
  <si>
    <t>Жуховцов</t>
  </si>
  <si>
    <t>Жукович</t>
  </si>
  <si>
    <t>Синяк</t>
  </si>
  <si>
    <t>Федорцов</t>
  </si>
  <si>
    <t>Миневич</t>
  </si>
  <si>
    <t>Позняк</t>
  </si>
  <si>
    <t>Карпин</t>
  </si>
  <si>
    <t>Буранко</t>
  </si>
  <si>
    <t>Крылов</t>
  </si>
  <si>
    <t>Лафюк</t>
  </si>
  <si>
    <t>Филипчук</t>
  </si>
  <si>
    <t>Сеч</t>
  </si>
  <si>
    <t>Котова</t>
  </si>
  <si>
    <t>Карпук</t>
  </si>
  <si>
    <t>Гусев</t>
  </si>
  <si>
    <t>менеджер</t>
  </si>
  <si>
    <t>сторож</t>
  </si>
  <si>
    <t>бухгалтер</t>
  </si>
  <si>
    <t>юрист</t>
  </si>
  <si>
    <t>слесарь</t>
  </si>
  <si>
    <t>водитель</t>
  </si>
  <si>
    <t>инженер</t>
  </si>
  <si>
    <t>секретарь</t>
  </si>
  <si>
    <t>ткач</t>
  </si>
  <si>
    <t>программист</t>
  </si>
  <si>
    <t>текстильщик</t>
  </si>
  <si>
    <t>раскройщик</t>
  </si>
  <si>
    <t>швея</t>
  </si>
  <si>
    <t>директор</t>
  </si>
  <si>
    <t>модельер</t>
  </si>
  <si>
    <t>закройщик</t>
  </si>
  <si>
    <t>вязальщица</t>
  </si>
  <si>
    <t>электрик</t>
  </si>
  <si>
    <t>разнорабочий</t>
  </si>
  <si>
    <t>экономист</t>
  </si>
  <si>
    <t>Сумма</t>
  </si>
  <si>
    <t>Среднее</t>
  </si>
  <si>
    <t>Зарплата работников за февраль</t>
  </si>
  <si>
    <t>Зарплата работников за март</t>
  </si>
  <si>
    <t>Месяц</t>
  </si>
  <si>
    <t>Всего получить</t>
  </si>
  <si>
    <t>январь</t>
  </si>
  <si>
    <t>февраль</t>
  </si>
  <si>
    <t>март</t>
  </si>
  <si>
    <t>Директор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</si>
</sst>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3" x14ac:knownFonts="1">
    <font>
      <sz val="11"/>
      <color theme="1"/>
      <name val="Calibri"/>
      <family val="2"/>
      <charset val="204"/>
      <scheme val="minor"/>
    </font>
    <font>
      <b/>
      <sz val="15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0" borderId="2" xfId="0" applyFont="1" applyBorder="1"/>
    <xf numFmtId="4" fontId="2" fillId="0" borderId="2" xfId="0" applyNumberFormat="1" applyFont="1" applyBorder="1"/>
    <xf numFmtId="165" fontId="2" fillId="0" borderId="2" xfId="0" applyNumberFormat="1" applyFont="1" applyBorder="1"/>
    <xf numFmtId="0" fontId="2" fillId="4" borderId="2" xfId="0" applyFont="1" applyFill="1" applyBorder="1" applyAlignment="1"/>
    <xf numFmtId="0" fontId="2" fillId="0" borderId="2" xfId="0" applyFont="1" applyFill="1" applyBorder="1"/>
    <xf numFmtId="0" fontId="2" fillId="2" borderId="2" xfId="0" applyFont="1" applyFill="1" applyBorder="1" applyAlignment="1">
      <alignment horizontal="center"/>
    </xf>
    <xf numFmtId="4" fontId="2" fillId="2" borderId="2" xfId="0" applyNumberFormat="1" applyFont="1" applyFill="1" applyBorder="1"/>
    <xf numFmtId="165" fontId="2" fillId="2" borderId="2" xfId="0" applyNumberFormat="1" applyFont="1" applyFill="1" applyBorder="1"/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2" borderId="2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Зарплата</a:t>
            </a:r>
            <a:r>
              <a:rPr lang="ru-RU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работников за январь</a:t>
            </a:r>
            <a:endParaRPr lang="ru-RU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Смирнов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Лист1!$J$3</c:f>
              <c:numCache>
                <c:formatCode>#,##0.00</c:formatCode>
                <c:ptCount val="1"/>
                <c:pt idx="0">
                  <c:v>240</c:v>
                </c:pt>
              </c:numCache>
            </c:numRef>
          </c:val>
        </c:ser>
        <c:ser>
          <c:idx val="1"/>
          <c:order val="1"/>
          <c:tx>
            <c:strRef>
              <c:f>Лист1!$B$4</c:f>
              <c:strCache>
                <c:ptCount val="1"/>
                <c:pt idx="0">
                  <c:v>Николаев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Лист1!$J$4</c:f>
              <c:numCache>
                <c:formatCode>#,##0.00</c:formatCode>
                <c:ptCount val="1"/>
                <c:pt idx="0">
                  <c:v>307.2</c:v>
                </c:pt>
              </c:numCache>
            </c:numRef>
          </c:val>
        </c:ser>
        <c:ser>
          <c:idx val="2"/>
          <c:order val="2"/>
          <c:tx>
            <c:strRef>
              <c:f>Лист1!$B$5</c:f>
              <c:strCache>
                <c:ptCount val="1"/>
                <c:pt idx="0">
                  <c:v>Иванов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Лист1!$J$5</c:f>
              <c:numCache>
                <c:formatCode>#,##0.00</c:formatCode>
                <c:ptCount val="1"/>
                <c:pt idx="0">
                  <c:v>468</c:v>
                </c:pt>
              </c:numCache>
            </c:numRef>
          </c:val>
        </c:ser>
        <c:ser>
          <c:idx val="3"/>
          <c:order val="3"/>
          <c:tx>
            <c:strRef>
              <c:f>Лист1!$B$6</c:f>
              <c:strCache>
                <c:ptCount val="1"/>
                <c:pt idx="0">
                  <c:v>Дмитриев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Лист1!$J$6</c:f>
              <c:numCache>
                <c:formatCode>#,##0.00</c:formatCode>
                <c:ptCount val="1"/>
                <c:pt idx="0">
                  <c:v>432</c:v>
                </c:pt>
              </c:numCache>
            </c:numRef>
          </c:val>
        </c:ser>
        <c:ser>
          <c:idx val="4"/>
          <c:order val="4"/>
          <c:tx>
            <c:strRef>
              <c:f>Лист1!$B$7</c:f>
              <c:strCache>
                <c:ptCount val="1"/>
                <c:pt idx="0">
                  <c:v>Николаева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Лист1!$J$7</c:f>
              <c:numCache>
                <c:formatCode>#,##0.00</c:formatCode>
                <c:ptCount val="1"/>
                <c:pt idx="0">
                  <c:v>141.6</c:v>
                </c:pt>
              </c:numCache>
            </c:numRef>
          </c:val>
        </c:ser>
        <c:ser>
          <c:idx val="5"/>
          <c:order val="5"/>
          <c:tx>
            <c:strRef>
              <c:f>Лист1!$B$8</c:f>
              <c:strCache>
                <c:ptCount val="1"/>
                <c:pt idx="0">
                  <c:v>Жуховцов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Лист1!$J$8</c:f>
              <c:numCache>
                <c:formatCode>#,##0.00</c:formatCode>
                <c:ptCount val="1"/>
                <c:pt idx="0">
                  <c:v>757.52</c:v>
                </c:pt>
              </c:numCache>
            </c:numRef>
          </c:val>
        </c:ser>
        <c:ser>
          <c:idx val="6"/>
          <c:order val="6"/>
          <c:tx>
            <c:strRef>
              <c:f>Лист1!$B$9</c:f>
              <c:strCache>
                <c:ptCount val="1"/>
                <c:pt idx="0">
                  <c:v>Жукович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Лист1!$J$9</c:f>
              <c:numCache>
                <c:formatCode>#,##0.00</c:formatCode>
                <c:ptCount val="1"/>
                <c:pt idx="0">
                  <c:v>455.6</c:v>
                </c:pt>
              </c:numCache>
            </c:numRef>
          </c:val>
        </c:ser>
        <c:ser>
          <c:idx val="7"/>
          <c:order val="7"/>
          <c:tx>
            <c:strRef>
              <c:f>Лист1!$B$10</c:f>
              <c:strCache>
                <c:ptCount val="1"/>
                <c:pt idx="0">
                  <c:v>Синяк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Лист1!$J$10</c:f>
              <c:numCache>
                <c:formatCode>#,##0.00</c:formatCode>
                <c:ptCount val="1"/>
                <c:pt idx="0">
                  <c:v>605.20000000000005</c:v>
                </c:pt>
              </c:numCache>
            </c:numRef>
          </c:val>
        </c:ser>
        <c:ser>
          <c:idx val="8"/>
          <c:order val="8"/>
          <c:tx>
            <c:strRef>
              <c:f>Лист1!$B$11</c:f>
              <c:strCache>
                <c:ptCount val="1"/>
                <c:pt idx="0">
                  <c:v>Федорцов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Лист1!$J$11</c:f>
              <c:numCache>
                <c:formatCode>#,##0.00</c:formatCode>
                <c:ptCount val="1"/>
                <c:pt idx="0">
                  <c:v>598.4</c:v>
                </c:pt>
              </c:numCache>
            </c:numRef>
          </c:val>
        </c:ser>
        <c:ser>
          <c:idx val="9"/>
          <c:order val="9"/>
          <c:tx>
            <c:strRef>
              <c:f>Лист1!$B$12</c:f>
              <c:strCache>
                <c:ptCount val="1"/>
                <c:pt idx="0">
                  <c:v>Миневич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Лист1!$J$12</c:f>
              <c:numCache>
                <c:formatCode>#,##0.00</c:formatCode>
                <c:ptCount val="1"/>
                <c:pt idx="0">
                  <c:v>795.6</c:v>
                </c:pt>
              </c:numCache>
            </c:numRef>
          </c:val>
        </c:ser>
        <c:ser>
          <c:idx val="10"/>
          <c:order val="10"/>
          <c:tx>
            <c:strRef>
              <c:f>Лист1!$B$13</c:f>
              <c:strCache>
                <c:ptCount val="1"/>
                <c:pt idx="0">
                  <c:v>Позняк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Лист1!$J$13</c:f>
              <c:numCache>
                <c:formatCode>#,##0.00</c:formatCode>
                <c:ptCount val="1"/>
                <c:pt idx="0">
                  <c:v>1028.1600000000001</c:v>
                </c:pt>
              </c:numCache>
            </c:numRef>
          </c:val>
        </c:ser>
        <c:ser>
          <c:idx val="11"/>
          <c:order val="11"/>
          <c:tx>
            <c:strRef>
              <c:f>Лист1!$B$14</c:f>
              <c:strCache>
                <c:ptCount val="1"/>
                <c:pt idx="0">
                  <c:v>Карпин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Лист1!$J$14</c:f>
              <c:numCache>
                <c:formatCode>#,##0.00</c:formatCode>
                <c:ptCount val="1"/>
                <c:pt idx="0">
                  <c:v>884</c:v>
                </c:pt>
              </c:numCache>
            </c:numRef>
          </c:val>
        </c:ser>
        <c:ser>
          <c:idx val="12"/>
          <c:order val="12"/>
          <c:tx>
            <c:strRef>
              <c:f>Лист1!$B$15</c:f>
              <c:strCache>
                <c:ptCount val="1"/>
                <c:pt idx="0">
                  <c:v>Буранко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Лист1!$J$15</c:f>
              <c:numCache>
                <c:formatCode>#,##0.00</c:formatCode>
                <c:ptCount val="1"/>
                <c:pt idx="0">
                  <c:v>1074.4000000000001</c:v>
                </c:pt>
              </c:numCache>
            </c:numRef>
          </c:val>
        </c:ser>
        <c:ser>
          <c:idx val="13"/>
          <c:order val="13"/>
          <c:tx>
            <c:strRef>
              <c:f>Лист1!$B$16</c:f>
              <c:strCache>
                <c:ptCount val="1"/>
                <c:pt idx="0">
                  <c:v>Крылов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Лист1!$J$16</c:f>
              <c:numCache>
                <c:formatCode>#,##0.00</c:formatCode>
                <c:ptCount val="1"/>
                <c:pt idx="0">
                  <c:v>869.04</c:v>
                </c:pt>
              </c:numCache>
            </c:numRef>
          </c:val>
        </c:ser>
        <c:ser>
          <c:idx val="14"/>
          <c:order val="14"/>
          <c:tx>
            <c:strRef>
              <c:f>Лист1!$B$17</c:f>
              <c:strCache>
                <c:ptCount val="1"/>
                <c:pt idx="0">
                  <c:v>Лафюк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Лист1!$J$17</c:f>
              <c:numCache>
                <c:formatCode>#,##0.00</c:formatCode>
                <c:ptCount val="1"/>
                <c:pt idx="0">
                  <c:v>979.2</c:v>
                </c:pt>
              </c:numCache>
            </c:numRef>
          </c:val>
        </c:ser>
        <c:ser>
          <c:idx val="15"/>
          <c:order val="15"/>
          <c:tx>
            <c:strRef>
              <c:f>Лист1!$B$18</c:f>
              <c:strCache>
                <c:ptCount val="1"/>
                <c:pt idx="0">
                  <c:v>Филипчук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Лист1!$J$18</c:f>
              <c:numCache>
                <c:formatCode>#,##0.00</c:formatCode>
                <c:ptCount val="1"/>
                <c:pt idx="0">
                  <c:v>1080</c:v>
                </c:pt>
              </c:numCache>
            </c:numRef>
          </c:val>
        </c:ser>
        <c:ser>
          <c:idx val="16"/>
          <c:order val="16"/>
          <c:tx>
            <c:strRef>
              <c:f>Лист1!$B$19</c:f>
              <c:strCache>
                <c:ptCount val="1"/>
                <c:pt idx="0">
                  <c:v>Сеч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Лист1!$J$19</c:f>
              <c:numCache>
                <c:formatCode>#,##0.00</c:formatCode>
                <c:ptCount val="1"/>
                <c:pt idx="0">
                  <c:v>1346.4</c:v>
                </c:pt>
              </c:numCache>
            </c:numRef>
          </c:val>
        </c:ser>
        <c:ser>
          <c:idx val="17"/>
          <c:order val="17"/>
          <c:tx>
            <c:strRef>
              <c:f>Лист1!$B$20</c:f>
              <c:strCache>
                <c:ptCount val="1"/>
                <c:pt idx="0">
                  <c:v>Котова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Лист1!$J$20</c:f>
              <c:numCache>
                <c:formatCode>#,##0.00</c:formatCode>
                <c:ptCount val="1"/>
                <c:pt idx="0">
                  <c:v>1161.44</c:v>
                </c:pt>
              </c:numCache>
            </c:numRef>
          </c:val>
        </c:ser>
        <c:ser>
          <c:idx val="18"/>
          <c:order val="18"/>
          <c:tx>
            <c:strRef>
              <c:f>Лист1!$B$21</c:f>
              <c:strCache>
                <c:ptCount val="1"/>
                <c:pt idx="0">
                  <c:v>Карпук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Лист1!$J$21</c:f>
              <c:numCache>
                <c:formatCode>#,##0.00</c:formatCode>
                <c:ptCount val="1"/>
                <c:pt idx="0">
                  <c:v>1056</c:v>
                </c:pt>
              </c:numCache>
            </c:numRef>
          </c:val>
        </c:ser>
        <c:ser>
          <c:idx val="19"/>
          <c:order val="19"/>
          <c:tx>
            <c:strRef>
              <c:f>Лист1!$B$22</c:f>
              <c:strCache>
                <c:ptCount val="1"/>
                <c:pt idx="0">
                  <c:v>Гусев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Лист1!$J$22</c:f>
              <c:numCache>
                <c:formatCode>#,##0.00</c:formatCode>
                <c:ptCount val="1"/>
                <c:pt idx="0">
                  <c:v>1140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085768"/>
        <c:axId val="432086552"/>
      </c:barChart>
      <c:catAx>
        <c:axId val="43208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2086552"/>
        <c:crosses val="autoZero"/>
        <c:auto val="1"/>
        <c:lblAlgn val="ctr"/>
        <c:lblOffset val="100"/>
        <c:noMultiLvlLbl val="0"/>
      </c:catAx>
      <c:valAx>
        <c:axId val="43208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3208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Зарплата</a:t>
            </a:r>
            <a:r>
              <a:rPr lang="ru-RU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директора фирмы</a:t>
            </a:r>
            <a:endParaRPr lang="ru-RU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'Лист 4'!$A$3:$A$5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'Лист 4'!$B$3:$B$5</c:f>
              <c:numCache>
                <c:formatCode>#,##0.00</c:formatCode>
                <c:ptCount val="3"/>
                <c:pt idx="0">
                  <c:v>1074.4000000000001</c:v>
                </c:pt>
                <c:pt idx="1">
                  <c:v>1181.8399999999999</c:v>
                </c:pt>
                <c:pt idx="2">
                  <c:v>1240.9320000000002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349624"/>
        <c:axId val="431348056"/>
      </c:lineChart>
      <c:catAx>
        <c:axId val="43134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31348056"/>
        <c:crosses val="autoZero"/>
        <c:auto val="1"/>
        <c:lblAlgn val="ctr"/>
        <c:lblOffset val="100"/>
        <c:noMultiLvlLbl val="0"/>
      </c:catAx>
      <c:valAx>
        <c:axId val="43134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31349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160618</xdr:colOff>
      <xdr:row>9</xdr:row>
      <xdr:rowOff>141195</xdr:rowOff>
    </xdr:from>
    <xdr:to>
      <xdr:col>18</xdr:col>
      <xdr:colOff>444500</xdr:colOff>
      <xdr:row>24</xdr:row>
      <xdr:rowOff>82924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244475</xdr:colOff>
      <xdr:row>0</xdr:row>
      <xdr:rowOff>15875</xdr:rowOff>
    </xdr:from>
    <xdr:to>
      <xdr:col>9</xdr:col>
      <xdr:colOff>107950</xdr:colOff>
      <xdr:row>13</xdr:row>
      <xdr:rowOff>82550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zoomScale="85" zoomScaleNormal="85" workbookViewId="0">
      <selection activeCell="K2" sqref="K2"/>
    </sheetView>
  </sheetViews>
  <sheetFormatPr defaultRowHeight="14.5" x14ac:dyDescent="0.35"/>
  <cols>
    <col min="1" max="2" width="10.90625" customWidth="1"/>
    <col min="3" max="3" width="16" customWidth="1"/>
    <col min="4" max="11" width="10.90625" customWidth="1"/>
  </cols>
  <sheetData>
    <row r="1" spans="1:11" ht="19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8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</row>
    <row r="3" spans="1:11" x14ac:dyDescent="0.35">
      <c r="A3" s="4">
        <v>1</v>
      </c>
      <c r="B3" s="4" t="s">
        <v>12</v>
      </c>
      <c r="C3" s="4" t="s">
        <v>32</v>
      </c>
      <c r="D3" s="4">
        <v>3</v>
      </c>
      <c r="E3" s="5">
        <v>200</v>
      </c>
      <c r="F3" s="5">
        <f>E3*0.5</f>
        <v>100</v>
      </c>
      <c r="G3" s="5">
        <f>IF(D3&gt;10,0.2*E3,0)</f>
        <v>0</v>
      </c>
      <c r="H3" s="5">
        <f>SUM(E3,F3,G3)</f>
        <v>300</v>
      </c>
      <c r="I3" s="5">
        <f>H3:H22*0.2</f>
        <v>60</v>
      </c>
      <c r="J3" s="5">
        <f>H3:H22-I3:I22</f>
        <v>240</v>
      </c>
      <c r="K3" s="6">
        <f>J3:J22/SUM(J3:J22)</f>
        <v>1.5564444582795061E-2</v>
      </c>
    </row>
    <row r="4" spans="1:11" x14ac:dyDescent="0.35">
      <c r="A4" s="4">
        <v>2</v>
      </c>
      <c r="B4" s="4" t="s">
        <v>13</v>
      </c>
      <c r="C4" s="4" t="s">
        <v>33</v>
      </c>
      <c r="D4" s="4">
        <v>6</v>
      </c>
      <c r="E4" s="5">
        <v>256</v>
      </c>
      <c r="F4" s="5">
        <f t="shared" ref="F4:F22" si="0">E4*0.5</f>
        <v>128</v>
      </c>
      <c r="G4" s="5">
        <f>IF(D4&gt;10,0.2*E4,0)</f>
        <v>0</v>
      </c>
      <c r="H4" s="5">
        <f t="shared" ref="H4:H22" si="1">SUM(E4,F4,G4)</f>
        <v>384</v>
      </c>
      <c r="I4" s="5">
        <f t="shared" ref="I4:I23" si="2">H4:H23*0.2</f>
        <v>76.800000000000011</v>
      </c>
      <c r="J4" s="5">
        <f t="shared" ref="J4:J23" si="3">H4:H23-I4:I23</f>
        <v>307.2</v>
      </c>
      <c r="K4" s="6">
        <f t="shared" ref="K4:K24" si="4">J4:J23/SUM(J4:J23)</f>
        <v>1.0039373166637906E-2</v>
      </c>
    </row>
    <row r="5" spans="1:11" x14ac:dyDescent="0.35">
      <c r="A5" s="4">
        <v>3</v>
      </c>
      <c r="B5" s="4" t="s">
        <v>14</v>
      </c>
      <c r="C5" s="4" t="s">
        <v>34</v>
      </c>
      <c r="D5" s="4">
        <v>7</v>
      </c>
      <c r="E5" s="5">
        <v>390</v>
      </c>
      <c r="F5" s="5">
        <f t="shared" si="0"/>
        <v>195</v>
      </c>
      <c r="G5" s="5">
        <f t="shared" ref="G5:G22" si="5">IF(D5&gt;10,0.2*E5,0)</f>
        <v>0</v>
      </c>
      <c r="H5" s="5">
        <f t="shared" si="1"/>
        <v>585</v>
      </c>
      <c r="I5" s="5">
        <f t="shared" si="2"/>
        <v>117</v>
      </c>
      <c r="J5" s="5">
        <f t="shared" si="3"/>
        <v>468</v>
      </c>
      <c r="K5" s="6">
        <f t="shared" si="4"/>
        <v>1.5066006492289874E-2</v>
      </c>
    </row>
    <row r="6" spans="1:11" x14ac:dyDescent="0.35">
      <c r="A6" s="4">
        <v>4</v>
      </c>
      <c r="B6" s="4" t="s">
        <v>15</v>
      </c>
      <c r="C6" s="4" t="s">
        <v>35</v>
      </c>
      <c r="D6" s="4">
        <v>4</v>
      </c>
      <c r="E6" s="5">
        <v>360</v>
      </c>
      <c r="F6" s="5">
        <f t="shared" si="0"/>
        <v>180</v>
      </c>
      <c r="G6" s="5">
        <f t="shared" si="5"/>
        <v>0</v>
      </c>
      <c r="H6" s="5">
        <f t="shared" si="1"/>
        <v>540</v>
      </c>
      <c r="I6" s="5">
        <f t="shared" si="2"/>
        <v>108</v>
      </c>
      <c r="J6" s="5">
        <f t="shared" si="3"/>
        <v>432</v>
      </c>
      <c r="K6" s="6">
        <f t="shared" si="4"/>
        <v>1.4119812096678354E-2</v>
      </c>
    </row>
    <row r="7" spans="1:11" x14ac:dyDescent="0.35">
      <c r="A7" s="4">
        <v>5</v>
      </c>
      <c r="B7" s="4" t="s">
        <v>16</v>
      </c>
      <c r="C7" s="4" t="s">
        <v>36</v>
      </c>
      <c r="D7" s="4">
        <v>2</v>
      </c>
      <c r="E7" s="5">
        <v>118</v>
      </c>
      <c r="F7" s="5">
        <f t="shared" si="0"/>
        <v>59</v>
      </c>
      <c r="G7" s="5">
        <f t="shared" si="5"/>
        <v>0</v>
      </c>
      <c r="H7" s="5">
        <f t="shared" si="1"/>
        <v>177</v>
      </c>
      <c r="I7" s="5">
        <f t="shared" si="2"/>
        <v>35.4</v>
      </c>
      <c r="J7" s="5">
        <f t="shared" si="3"/>
        <v>141.6</v>
      </c>
      <c r="K7" s="6">
        <f t="shared" si="4"/>
        <v>4.6944453174698206E-3</v>
      </c>
    </row>
    <row r="8" spans="1:11" x14ac:dyDescent="0.35">
      <c r="A8" s="4">
        <v>6</v>
      </c>
      <c r="B8" s="4" t="s">
        <v>17</v>
      </c>
      <c r="C8" s="4" t="s">
        <v>37</v>
      </c>
      <c r="D8" s="4">
        <v>13</v>
      </c>
      <c r="E8" s="5">
        <v>557</v>
      </c>
      <c r="F8" s="5">
        <f t="shared" si="0"/>
        <v>278.5</v>
      </c>
      <c r="G8" s="5">
        <f t="shared" si="5"/>
        <v>111.4</v>
      </c>
      <c r="H8" s="5">
        <f t="shared" si="1"/>
        <v>946.9</v>
      </c>
      <c r="I8" s="5">
        <f t="shared" si="2"/>
        <v>189.38</v>
      </c>
      <c r="J8" s="5">
        <f t="shared" si="3"/>
        <v>757.52</v>
      </c>
      <c r="K8" s="6">
        <f t="shared" si="4"/>
        <v>2.5232408495879047E-2</v>
      </c>
    </row>
    <row r="9" spans="1:11" x14ac:dyDescent="0.35">
      <c r="A9" s="7">
        <v>7</v>
      </c>
      <c r="B9" s="7" t="s">
        <v>18</v>
      </c>
      <c r="C9" s="7" t="s">
        <v>38</v>
      </c>
      <c r="D9" s="7">
        <v>19</v>
      </c>
      <c r="E9" s="5">
        <v>335</v>
      </c>
      <c r="F9" s="5">
        <f t="shared" si="0"/>
        <v>167.5</v>
      </c>
      <c r="G9" s="5">
        <f t="shared" si="5"/>
        <v>67</v>
      </c>
      <c r="H9" s="5">
        <f t="shared" si="1"/>
        <v>569.5</v>
      </c>
      <c r="I9" s="5">
        <f t="shared" si="2"/>
        <v>113.9</v>
      </c>
      <c r="J9" s="5">
        <f t="shared" si="3"/>
        <v>455.6</v>
      </c>
      <c r="K9" s="6">
        <f t="shared" si="4"/>
        <v>1.5568516714012361E-2</v>
      </c>
    </row>
    <row r="10" spans="1:11" x14ac:dyDescent="0.35">
      <c r="A10" s="4">
        <v>8</v>
      </c>
      <c r="B10" s="7" t="s">
        <v>19</v>
      </c>
      <c r="C10" s="7" t="s">
        <v>39</v>
      </c>
      <c r="D10" s="7">
        <v>15</v>
      </c>
      <c r="E10" s="5">
        <v>445</v>
      </c>
      <c r="F10" s="5">
        <f t="shared" si="0"/>
        <v>222.5</v>
      </c>
      <c r="G10" s="5">
        <f t="shared" si="5"/>
        <v>89</v>
      </c>
      <c r="H10" s="5">
        <f t="shared" si="1"/>
        <v>756.5</v>
      </c>
      <c r="I10" s="5">
        <f t="shared" si="2"/>
        <v>151.30000000000001</v>
      </c>
      <c r="J10" s="5">
        <f t="shared" si="3"/>
        <v>605.20000000000005</v>
      </c>
      <c r="K10" s="6">
        <f t="shared" si="4"/>
        <v>2.1007624531962484E-2</v>
      </c>
    </row>
    <row r="11" spans="1:11" x14ac:dyDescent="0.35">
      <c r="A11" s="7">
        <v>9</v>
      </c>
      <c r="B11" s="8" t="s">
        <v>20</v>
      </c>
      <c r="C11" s="8" t="s">
        <v>40</v>
      </c>
      <c r="D11" s="4">
        <v>11</v>
      </c>
      <c r="E11" s="5">
        <v>440</v>
      </c>
      <c r="F11" s="5">
        <f t="shared" si="0"/>
        <v>220</v>
      </c>
      <c r="G11" s="5">
        <f t="shared" si="5"/>
        <v>88</v>
      </c>
      <c r="H11" s="5">
        <f t="shared" si="1"/>
        <v>748</v>
      </c>
      <c r="I11" s="5">
        <f t="shared" si="2"/>
        <v>149.6</v>
      </c>
      <c r="J11" s="5">
        <f t="shared" si="3"/>
        <v>598.4</v>
      </c>
      <c r="K11" s="6">
        <f t="shared" si="4"/>
        <v>2.1217309069392652E-2</v>
      </c>
    </row>
    <row r="12" spans="1:11" x14ac:dyDescent="0.35">
      <c r="A12" s="4">
        <v>10</v>
      </c>
      <c r="B12" s="8" t="s">
        <v>21</v>
      </c>
      <c r="C12" s="8" t="s">
        <v>41</v>
      </c>
      <c r="D12" s="4">
        <v>18</v>
      </c>
      <c r="E12" s="5">
        <v>585</v>
      </c>
      <c r="F12" s="5">
        <f t="shared" si="0"/>
        <v>292.5</v>
      </c>
      <c r="G12" s="5">
        <f t="shared" si="5"/>
        <v>117</v>
      </c>
      <c r="H12" s="5">
        <f t="shared" si="1"/>
        <v>994.5</v>
      </c>
      <c r="I12" s="5">
        <f t="shared" si="2"/>
        <v>198.9</v>
      </c>
      <c r="J12" s="5">
        <f t="shared" si="3"/>
        <v>795.6</v>
      </c>
      <c r="K12" s="6">
        <f t="shared" si="4"/>
        <v>2.8820878313730834E-2</v>
      </c>
    </row>
    <row r="13" spans="1:11" x14ac:dyDescent="0.35">
      <c r="A13" s="7">
        <v>11</v>
      </c>
      <c r="B13" s="8" t="s">
        <v>22</v>
      </c>
      <c r="C13" s="8" t="s">
        <v>42</v>
      </c>
      <c r="D13" s="4">
        <v>25</v>
      </c>
      <c r="E13" s="5">
        <v>756</v>
      </c>
      <c r="F13" s="5">
        <f t="shared" si="0"/>
        <v>378</v>
      </c>
      <c r="G13" s="5">
        <f t="shared" si="5"/>
        <v>151.20000000000002</v>
      </c>
      <c r="H13" s="5">
        <f t="shared" si="1"/>
        <v>1285.2</v>
      </c>
      <c r="I13" s="5">
        <f t="shared" si="2"/>
        <v>257.04000000000002</v>
      </c>
      <c r="J13" s="5">
        <f t="shared" si="3"/>
        <v>1028.1600000000001</v>
      </c>
      <c r="K13" s="6">
        <f>J13:J32/SUM(J13:J32)</f>
        <v>3.8350744895780539E-2</v>
      </c>
    </row>
    <row r="14" spans="1:11" x14ac:dyDescent="0.35">
      <c r="A14" s="4">
        <v>12</v>
      </c>
      <c r="B14" s="8" t="s">
        <v>23</v>
      </c>
      <c r="C14" s="8" t="s">
        <v>43</v>
      </c>
      <c r="D14" s="4">
        <v>27</v>
      </c>
      <c r="E14" s="5">
        <v>650</v>
      </c>
      <c r="F14" s="5">
        <f t="shared" si="0"/>
        <v>325</v>
      </c>
      <c r="G14" s="5">
        <f t="shared" si="5"/>
        <v>130</v>
      </c>
      <c r="H14" s="5">
        <f t="shared" si="1"/>
        <v>1105</v>
      </c>
      <c r="I14" s="5">
        <f t="shared" si="2"/>
        <v>221</v>
      </c>
      <c r="J14" s="5">
        <f t="shared" si="3"/>
        <v>884</v>
      </c>
      <c r="K14" s="6">
        <f t="shared" si="4"/>
        <v>3.4288514108016879E-2</v>
      </c>
    </row>
    <row r="15" spans="1:11" x14ac:dyDescent="0.35">
      <c r="A15" s="7">
        <v>13</v>
      </c>
      <c r="B15" s="8" t="s">
        <v>24</v>
      </c>
      <c r="C15" s="8" t="s">
        <v>45</v>
      </c>
      <c r="D15" s="4">
        <v>29</v>
      </c>
      <c r="E15" s="5">
        <v>790</v>
      </c>
      <c r="F15" s="5">
        <f t="shared" si="0"/>
        <v>395</v>
      </c>
      <c r="G15" s="5">
        <f t="shared" si="5"/>
        <v>158</v>
      </c>
      <c r="H15" s="5">
        <f t="shared" si="1"/>
        <v>1343</v>
      </c>
      <c r="I15" s="5">
        <f t="shared" si="2"/>
        <v>268.60000000000002</v>
      </c>
      <c r="J15" s="5">
        <f t="shared" si="3"/>
        <v>1074.4000000000001</v>
      </c>
      <c r="K15" s="6">
        <f t="shared" si="4"/>
        <v>4.3153398442589669E-2</v>
      </c>
    </row>
    <row r="16" spans="1:11" x14ac:dyDescent="0.35">
      <c r="A16" s="4">
        <v>14</v>
      </c>
      <c r="B16" s="8" t="s">
        <v>25</v>
      </c>
      <c r="C16" s="8" t="s">
        <v>44</v>
      </c>
      <c r="D16" s="4">
        <v>22</v>
      </c>
      <c r="E16" s="5">
        <v>639</v>
      </c>
      <c r="F16" s="5">
        <f t="shared" si="0"/>
        <v>319.5</v>
      </c>
      <c r="G16" s="5">
        <f t="shared" si="5"/>
        <v>127.80000000000001</v>
      </c>
      <c r="H16" s="5">
        <f t="shared" si="1"/>
        <v>1086.3</v>
      </c>
      <c r="I16" s="5">
        <f t="shared" si="2"/>
        <v>217.26</v>
      </c>
      <c r="J16" s="5">
        <f t="shared" si="3"/>
        <v>869.04</v>
      </c>
      <c r="K16" s="6">
        <f t="shared" si="4"/>
        <v>3.6479296244761525E-2</v>
      </c>
    </row>
    <row r="17" spans="1:11" x14ac:dyDescent="0.35">
      <c r="A17" s="7">
        <v>15</v>
      </c>
      <c r="B17" s="8" t="s">
        <v>26</v>
      </c>
      <c r="C17" s="8" t="s">
        <v>46</v>
      </c>
      <c r="D17" s="4">
        <v>23</v>
      </c>
      <c r="E17" s="5">
        <v>720</v>
      </c>
      <c r="F17" s="5">
        <f t="shared" si="0"/>
        <v>360</v>
      </c>
      <c r="G17" s="5">
        <f t="shared" si="5"/>
        <v>144</v>
      </c>
      <c r="H17" s="5">
        <f t="shared" si="1"/>
        <v>1224</v>
      </c>
      <c r="I17" s="5">
        <f t="shared" si="2"/>
        <v>244.8</v>
      </c>
      <c r="J17" s="5">
        <f t="shared" si="3"/>
        <v>979.2</v>
      </c>
      <c r="K17" s="6">
        <f t="shared" si="4"/>
        <v>4.2659625504949332E-2</v>
      </c>
    </row>
    <row r="18" spans="1:11" x14ac:dyDescent="0.35">
      <c r="A18" s="4">
        <v>16</v>
      </c>
      <c r="B18" s="8" t="s">
        <v>27</v>
      </c>
      <c r="C18" s="8" t="s">
        <v>47</v>
      </c>
      <c r="D18" s="4">
        <v>8</v>
      </c>
      <c r="E18" s="5">
        <v>900</v>
      </c>
      <c r="F18" s="5">
        <f t="shared" si="0"/>
        <v>450</v>
      </c>
      <c r="G18" s="5">
        <f t="shared" si="5"/>
        <v>0</v>
      </c>
      <c r="H18" s="5">
        <f t="shared" si="1"/>
        <v>1350</v>
      </c>
      <c r="I18" s="5">
        <f t="shared" si="2"/>
        <v>270</v>
      </c>
      <c r="J18" s="5">
        <f t="shared" si="3"/>
        <v>1080</v>
      </c>
      <c r="K18" s="6">
        <f t="shared" si="4"/>
        <v>4.9147679128273065E-2</v>
      </c>
    </row>
    <row r="19" spans="1:11" x14ac:dyDescent="0.35">
      <c r="A19" s="7">
        <v>17</v>
      </c>
      <c r="B19" s="8" t="s">
        <v>28</v>
      </c>
      <c r="C19" s="8" t="s">
        <v>48</v>
      </c>
      <c r="D19" s="4">
        <v>28</v>
      </c>
      <c r="E19" s="5">
        <v>990</v>
      </c>
      <c r="F19" s="5">
        <f t="shared" si="0"/>
        <v>495</v>
      </c>
      <c r="G19" s="5">
        <f t="shared" si="5"/>
        <v>198</v>
      </c>
      <c r="H19" s="5">
        <f t="shared" si="1"/>
        <v>1683</v>
      </c>
      <c r="I19" s="5">
        <f t="shared" si="2"/>
        <v>336.6</v>
      </c>
      <c r="J19" s="5">
        <f t="shared" si="3"/>
        <v>1346.4</v>
      </c>
      <c r="K19" s="6">
        <f>J19:J38/SUM(J19:J38)</f>
        <v>6.4437738614420148E-2</v>
      </c>
    </row>
    <row r="20" spans="1:11" x14ac:dyDescent="0.35">
      <c r="A20" s="4">
        <v>18</v>
      </c>
      <c r="B20" s="8" t="s">
        <v>29</v>
      </c>
      <c r="C20" s="8" t="s">
        <v>49</v>
      </c>
      <c r="D20" s="4">
        <v>13</v>
      </c>
      <c r="E20" s="5">
        <v>854</v>
      </c>
      <c r="F20" s="5">
        <f t="shared" si="0"/>
        <v>427</v>
      </c>
      <c r="G20" s="5">
        <f t="shared" si="5"/>
        <v>170.8</v>
      </c>
      <c r="H20" s="5">
        <f t="shared" si="1"/>
        <v>1451.8</v>
      </c>
      <c r="I20" s="5">
        <f t="shared" si="2"/>
        <v>290.36</v>
      </c>
      <c r="J20" s="5">
        <f t="shared" si="3"/>
        <v>1161.44</v>
      </c>
      <c r="K20" s="6">
        <f t="shared" si="4"/>
        <v>5.9414202482603498E-2</v>
      </c>
    </row>
    <row r="21" spans="1:11" x14ac:dyDescent="0.35">
      <c r="A21" s="7">
        <v>19</v>
      </c>
      <c r="B21" s="8" t="s">
        <v>30</v>
      </c>
      <c r="C21" s="8" t="s">
        <v>50</v>
      </c>
      <c r="D21" s="4">
        <v>5</v>
      </c>
      <c r="E21" s="5">
        <v>880</v>
      </c>
      <c r="F21" s="5">
        <f t="shared" si="0"/>
        <v>440</v>
      </c>
      <c r="G21" s="5">
        <f t="shared" si="5"/>
        <v>0</v>
      </c>
      <c r="H21" s="5">
        <f t="shared" si="1"/>
        <v>1320</v>
      </c>
      <c r="I21" s="5">
        <f t="shared" si="2"/>
        <v>264</v>
      </c>
      <c r="J21" s="5">
        <f t="shared" si="3"/>
        <v>1056</v>
      </c>
      <c r="K21" s="6">
        <f t="shared" si="4"/>
        <v>5.7432668354403936E-2</v>
      </c>
    </row>
    <row r="22" spans="1:11" x14ac:dyDescent="0.35">
      <c r="A22" s="4">
        <v>20</v>
      </c>
      <c r="B22" s="8" t="s">
        <v>31</v>
      </c>
      <c r="C22" s="8" t="s">
        <v>51</v>
      </c>
      <c r="D22" s="4">
        <v>1</v>
      </c>
      <c r="E22" s="5">
        <v>950</v>
      </c>
      <c r="F22" s="5">
        <f t="shared" si="0"/>
        <v>475</v>
      </c>
      <c r="G22" s="5">
        <f t="shared" si="5"/>
        <v>0</v>
      </c>
      <c r="H22" s="5">
        <f t="shared" si="1"/>
        <v>1425</v>
      </c>
      <c r="I22" s="5">
        <f t="shared" si="2"/>
        <v>285</v>
      </c>
      <c r="J22" s="5">
        <f t="shared" si="3"/>
        <v>1140</v>
      </c>
      <c r="K22" s="6">
        <f t="shared" si="4"/>
        <v>6.5779041966336355E-2</v>
      </c>
    </row>
    <row r="23" spans="1:11" x14ac:dyDescent="0.35">
      <c r="A23" s="9" t="s">
        <v>52</v>
      </c>
      <c r="B23" s="9"/>
      <c r="C23" s="9"/>
      <c r="D23" s="9"/>
      <c r="E23" s="10">
        <f>SUM(E3:E22)</f>
        <v>11815</v>
      </c>
      <c r="F23" s="10">
        <f>SUM(F3:F22)</f>
        <v>5907.5</v>
      </c>
      <c r="G23" s="10">
        <f>SUM(G3:G22)</f>
        <v>1552.2</v>
      </c>
      <c r="H23" s="10">
        <f>SUM(H3:H22)</f>
        <v>19274.699999999997</v>
      </c>
      <c r="I23" s="10">
        <f>SUM(I3:I22)</f>
        <v>3854.9400000000005</v>
      </c>
      <c r="J23" s="10">
        <f>SUM(J3:J22)</f>
        <v>15419.760000000002</v>
      </c>
      <c r="K23" s="11">
        <f t="shared" si="4"/>
        <v>0.95238095238095244</v>
      </c>
    </row>
    <row r="24" spans="1:11" x14ac:dyDescent="0.35">
      <c r="A24" s="9" t="s">
        <v>53</v>
      </c>
      <c r="B24" s="9"/>
      <c r="C24" s="9"/>
      <c r="D24" s="9"/>
      <c r="E24" s="10">
        <f>AVERAGE(E3:E22)</f>
        <v>590.75</v>
      </c>
      <c r="F24" s="10">
        <f>AVERAGE(F3:F22)</f>
        <v>295.375</v>
      </c>
      <c r="G24" s="10">
        <f>AVERAGE(G3:G22)</f>
        <v>77.61</v>
      </c>
      <c r="H24" s="10">
        <f>AVERAGE(H3:H22)</f>
        <v>963.7349999999999</v>
      </c>
      <c r="I24" s="10">
        <f>AVERAGE(I3:I22)</f>
        <v>192.74700000000001</v>
      </c>
      <c r="J24" s="10">
        <f>AVERAGE(J3:J22)</f>
        <v>770.98800000000006</v>
      </c>
      <c r="K24" s="11">
        <f t="shared" si="4"/>
        <v>1</v>
      </c>
    </row>
  </sheetData>
  <mergeCells count="3">
    <mergeCell ref="A1:K1"/>
    <mergeCell ref="A23:D23"/>
    <mergeCell ref="A24:D2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6"/>
  <sheetViews>
    <sheetView topLeftCell="A3" zoomScale="85" zoomScaleNormal="85" workbookViewId="0">
      <selection activeCell="J17" sqref="J17"/>
    </sheetView>
  </sheetViews>
  <sheetFormatPr defaultRowHeight="14.5" x14ac:dyDescent="0.35"/>
  <cols>
    <col min="2" max="2" width="14.6328125" customWidth="1"/>
    <col min="3" max="3" width="14.81640625" customWidth="1"/>
    <col min="5" max="5" width="12.81640625" customWidth="1"/>
    <col min="10" max="10" width="9.90625" customWidth="1"/>
  </cols>
  <sheetData>
    <row r="3" spans="1:11" ht="19" x14ac:dyDescent="0.4">
      <c r="A3" s="1" t="s">
        <v>54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ht="28" x14ac:dyDescent="0.3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</row>
    <row r="5" spans="1:11" x14ac:dyDescent="0.35">
      <c r="A5" s="4">
        <v>1</v>
      </c>
      <c r="B5" s="4" t="s">
        <v>12</v>
      </c>
      <c r="C5" s="4" t="s">
        <v>32</v>
      </c>
      <c r="D5" s="4">
        <v>3</v>
      </c>
      <c r="E5" s="5">
        <f>Лист1!E3+Лист1!E3*0.1</f>
        <v>220</v>
      </c>
      <c r="F5" s="5">
        <f>E5*0.5</f>
        <v>110</v>
      </c>
      <c r="G5" s="5">
        <f>IF(D5&gt;10,0.2*E5,0)</f>
        <v>0</v>
      </c>
      <c r="H5" s="5">
        <f>SUM(E5,F5,G5)</f>
        <v>330</v>
      </c>
      <c r="I5" s="5">
        <f>H5:H24*0.2</f>
        <v>66</v>
      </c>
      <c r="J5" s="5">
        <f>H5:H24-I5:I24</f>
        <v>264</v>
      </c>
      <c r="K5" s="6">
        <f>J5:J24/SUM(J5:J24)</f>
        <v>1.5564444582795062E-2</v>
      </c>
    </row>
    <row r="6" spans="1:11" x14ac:dyDescent="0.35">
      <c r="A6" s="4">
        <v>2</v>
      </c>
      <c r="B6" s="4" t="s">
        <v>13</v>
      </c>
      <c r="C6" s="4" t="s">
        <v>33</v>
      </c>
      <c r="D6" s="4">
        <v>6</v>
      </c>
      <c r="E6" s="5">
        <f>Лист1!E4+Лист1!E4*0.1</f>
        <v>281.60000000000002</v>
      </c>
      <c r="F6" s="5">
        <f t="shared" ref="F6:F24" si="0">E6*0.5</f>
        <v>140.80000000000001</v>
      </c>
      <c r="G6" s="5">
        <f>IF(D6&gt;10,0.2*E6,0)</f>
        <v>0</v>
      </c>
      <c r="H6" s="5">
        <f t="shared" ref="H6:H24" si="1">SUM(E6,F6,G6)</f>
        <v>422.40000000000003</v>
      </c>
      <c r="I6" s="5">
        <f t="shared" ref="I6:I24" si="2">H6:H25*0.2</f>
        <v>84.480000000000018</v>
      </c>
      <c r="J6" s="5">
        <f t="shared" ref="J6:J24" si="3">H6:H25-I6:I25</f>
        <v>337.92</v>
      </c>
      <c r="K6" s="6">
        <f t="shared" ref="K6:K26" si="4">J6:J25/SUM(J6:J25)</f>
        <v>1.0039373166637907E-2</v>
      </c>
    </row>
    <row r="7" spans="1:11" x14ac:dyDescent="0.35">
      <c r="A7" s="4">
        <v>3</v>
      </c>
      <c r="B7" s="4" t="s">
        <v>14</v>
      </c>
      <c r="C7" s="4" t="s">
        <v>34</v>
      </c>
      <c r="D7" s="4">
        <v>7</v>
      </c>
      <c r="E7" s="5">
        <f>Лист1!E5+Лист1!E5*0.1</f>
        <v>429</v>
      </c>
      <c r="F7" s="5">
        <f t="shared" si="0"/>
        <v>214.5</v>
      </c>
      <c r="G7" s="5">
        <f t="shared" ref="G7:G24" si="5">IF(D7&gt;10,0.2*E7,0)</f>
        <v>0</v>
      </c>
      <c r="H7" s="5">
        <f t="shared" si="1"/>
        <v>643.5</v>
      </c>
      <c r="I7" s="5">
        <f t="shared" si="2"/>
        <v>128.70000000000002</v>
      </c>
      <c r="J7" s="5">
        <f t="shared" si="3"/>
        <v>514.79999999999995</v>
      </c>
      <c r="K7" s="6">
        <f t="shared" si="4"/>
        <v>1.5066006492289874E-2</v>
      </c>
    </row>
    <row r="8" spans="1:11" x14ac:dyDescent="0.35">
      <c r="A8" s="4">
        <v>4</v>
      </c>
      <c r="B8" s="4" t="s">
        <v>15</v>
      </c>
      <c r="C8" s="4" t="s">
        <v>35</v>
      </c>
      <c r="D8" s="4">
        <v>4</v>
      </c>
      <c r="E8" s="5">
        <f>Лист1!E6+Лист1!E6*0.1</f>
        <v>396</v>
      </c>
      <c r="F8" s="5">
        <f t="shared" si="0"/>
        <v>198</v>
      </c>
      <c r="G8" s="5">
        <f t="shared" si="5"/>
        <v>0</v>
      </c>
      <c r="H8" s="5">
        <f t="shared" si="1"/>
        <v>594</v>
      </c>
      <c r="I8" s="5">
        <f t="shared" si="2"/>
        <v>118.80000000000001</v>
      </c>
      <c r="J8" s="5">
        <f t="shared" si="3"/>
        <v>475.2</v>
      </c>
      <c r="K8" s="6">
        <f t="shared" si="4"/>
        <v>1.4119812096678354E-2</v>
      </c>
    </row>
    <row r="9" spans="1:11" x14ac:dyDescent="0.35">
      <c r="A9" s="4">
        <v>5</v>
      </c>
      <c r="B9" s="4" t="s">
        <v>16</v>
      </c>
      <c r="C9" s="4" t="s">
        <v>36</v>
      </c>
      <c r="D9" s="4">
        <v>2</v>
      </c>
      <c r="E9" s="5">
        <f>Лист1!E7+Лист1!E7*0.1</f>
        <v>129.80000000000001</v>
      </c>
      <c r="F9" s="5">
        <f t="shared" si="0"/>
        <v>64.900000000000006</v>
      </c>
      <c r="G9" s="5">
        <f t="shared" si="5"/>
        <v>0</v>
      </c>
      <c r="H9" s="5">
        <f t="shared" si="1"/>
        <v>194.70000000000002</v>
      </c>
      <c r="I9" s="5">
        <f t="shared" si="2"/>
        <v>38.940000000000005</v>
      </c>
      <c r="J9" s="5">
        <f t="shared" si="3"/>
        <v>155.76000000000002</v>
      </c>
      <c r="K9" s="6">
        <f t="shared" si="4"/>
        <v>4.6944453174698215E-3</v>
      </c>
    </row>
    <row r="10" spans="1:11" x14ac:dyDescent="0.35">
      <c r="A10" s="4">
        <v>6</v>
      </c>
      <c r="B10" s="4" t="s">
        <v>17</v>
      </c>
      <c r="C10" s="4" t="s">
        <v>37</v>
      </c>
      <c r="D10" s="4">
        <v>13</v>
      </c>
      <c r="E10" s="5">
        <f>Лист1!E8+Лист1!E8*0.1</f>
        <v>612.70000000000005</v>
      </c>
      <c r="F10" s="5">
        <f t="shared" si="0"/>
        <v>306.35000000000002</v>
      </c>
      <c r="G10" s="5">
        <f t="shared" si="5"/>
        <v>122.54000000000002</v>
      </c>
      <c r="H10" s="5">
        <f t="shared" si="1"/>
        <v>1041.5900000000001</v>
      </c>
      <c r="I10" s="5">
        <f t="shared" si="2"/>
        <v>208.31800000000004</v>
      </c>
      <c r="J10" s="5">
        <f t="shared" si="3"/>
        <v>833.27200000000016</v>
      </c>
      <c r="K10" s="6">
        <f t="shared" si="4"/>
        <v>2.5232408495879054E-2</v>
      </c>
    </row>
    <row r="11" spans="1:11" x14ac:dyDescent="0.35">
      <c r="A11" s="7">
        <v>7</v>
      </c>
      <c r="B11" s="7" t="s">
        <v>18</v>
      </c>
      <c r="C11" s="7" t="s">
        <v>38</v>
      </c>
      <c r="D11" s="7">
        <v>19</v>
      </c>
      <c r="E11" s="5">
        <f>Лист1!E9+Лист1!E9*0.1</f>
        <v>368.5</v>
      </c>
      <c r="F11" s="5">
        <f t="shared" si="0"/>
        <v>184.25</v>
      </c>
      <c r="G11" s="5">
        <f t="shared" si="5"/>
        <v>73.7</v>
      </c>
      <c r="H11" s="5">
        <f t="shared" si="1"/>
        <v>626.45000000000005</v>
      </c>
      <c r="I11" s="5">
        <f t="shared" si="2"/>
        <v>125.29000000000002</v>
      </c>
      <c r="J11" s="5">
        <f t="shared" si="3"/>
        <v>501.16</v>
      </c>
      <c r="K11" s="6">
        <f t="shared" si="4"/>
        <v>1.5568516714012362E-2</v>
      </c>
    </row>
    <row r="12" spans="1:11" x14ac:dyDescent="0.35">
      <c r="A12" s="4">
        <v>8</v>
      </c>
      <c r="B12" s="7" t="s">
        <v>19</v>
      </c>
      <c r="C12" s="7" t="s">
        <v>39</v>
      </c>
      <c r="D12" s="7">
        <v>15</v>
      </c>
      <c r="E12" s="5">
        <f>Лист1!E10+Лист1!E10*0.1</f>
        <v>489.5</v>
      </c>
      <c r="F12" s="5">
        <f t="shared" si="0"/>
        <v>244.75</v>
      </c>
      <c r="G12" s="5">
        <f t="shared" si="5"/>
        <v>97.9</v>
      </c>
      <c r="H12" s="5">
        <f t="shared" si="1"/>
        <v>832.15</v>
      </c>
      <c r="I12" s="5">
        <f t="shared" si="2"/>
        <v>166.43</v>
      </c>
      <c r="J12" s="5">
        <f t="shared" si="3"/>
        <v>665.72</v>
      </c>
      <c r="K12" s="6">
        <f t="shared" si="4"/>
        <v>2.1007624531962484E-2</v>
      </c>
    </row>
    <row r="13" spans="1:11" x14ac:dyDescent="0.35">
      <c r="A13" s="7">
        <v>9</v>
      </c>
      <c r="B13" s="8" t="s">
        <v>20</v>
      </c>
      <c r="C13" s="8" t="s">
        <v>40</v>
      </c>
      <c r="D13" s="4">
        <v>11</v>
      </c>
      <c r="E13" s="5">
        <f>Лист1!E11+Лист1!E11*0.1</f>
        <v>484</v>
      </c>
      <c r="F13" s="5">
        <f t="shared" si="0"/>
        <v>242</v>
      </c>
      <c r="G13" s="5">
        <f t="shared" si="5"/>
        <v>96.800000000000011</v>
      </c>
      <c r="H13" s="5">
        <f t="shared" si="1"/>
        <v>822.8</v>
      </c>
      <c r="I13" s="5">
        <f t="shared" si="2"/>
        <v>164.56</v>
      </c>
      <c r="J13" s="5">
        <f t="shared" si="3"/>
        <v>658.24</v>
      </c>
      <c r="K13" s="6">
        <f t="shared" si="4"/>
        <v>2.1217309069392655E-2</v>
      </c>
    </row>
    <row r="14" spans="1:11" x14ac:dyDescent="0.35">
      <c r="A14" s="4">
        <v>10</v>
      </c>
      <c r="B14" s="8" t="s">
        <v>21</v>
      </c>
      <c r="C14" s="8" t="s">
        <v>41</v>
      </c>
      <c r="D14" s="4">
        <v>18</v>
      </c>
      <c r="E14" s="5">
        <f>Лист1!E12+Лист1!E12*0.1</f>
        <v>643.5</v>
      </c>
      <c r="F14" s="5">
        <f t="shared" si="0"/>
        <v>321.75</v>
      </c>
      <c r="G14" s="5">
        <f t="shared" si="5"/>
        <v>128.70000000000002</v>
      </c>
      <c r="H14" s="5">
        <f t="shared" si="1"/>
        <v>1093.95</v>
      </c>
      <c r="I14" s="5">
        <f t="shared" si="2"/>
        <v>218.79000000000002</v>
      </c>
      <c r="J14" s="5">
        <f t="shared" si="3"/>
        <v>875.16000000000008</v>
      </c>
      <c r="K14" s="6">
        <f t="shared" si="4"/>
        <v>2.8820878313730838E-2</v>
      </c>
    </row>
    <row r="15" spans="1:11" x14ac:dyDescent="0.35">
      <c r="A15" s="7">
        <v>11</v>
      </c>
      <c r="B15" s="8" t="s">
        <v>22</v>
      </c>
      <c r="C15" s="8" t="s">
        <v>42</v>
      </c>
      <c r="D15" s="4">
        <v>25</v>
      </c>
      <c r="E15" s="5">
        <f>Лист1!E13+Лист1!E13*0.1</f>
        <v>831.6</v>
      </c>
      <c r="F15" s="5">
        <f t="shared" si="0"/>
        <v>415.8</v>
      </c>
      <c r="G15" s="5">
        <f t="shared" si="5"/>
        <v>166.32000000000002</v>
      </c>
      <c r="H15" s="5">
        <f t="shared" si="1"/>
        <v>1413.72</v>
      </c>
      <c r="I15" s="5">
        <f t="shared" si="2"/>
        <v>282.74400000000003</v>
      </c>
      <c r="J15" s="5">
        <f t="shared" si="3"/>
        <v>1130.9760000000001</v>
      </c>
      <c r="K15" s="6">
        <f>J15:J34/SUM(J15:J34)</f>
        <v>3.8350744895780539E-2</v>
      </c>
    </row>
    <row r="16" spans="1:11" x14ac:dyDescent="0.35">
      <c r="A16" s="4">
        <v>12</v>
      </c>
      <c r="B16" s="8" t="s">
        <v>23</v>
      </c>
      <c r="C16" s="8" t="s">
        <v>43</v>
      </c>
      <c r="D16" s="4">
        <v>27</v>
      </c>
      <c r="E16" s="5">
        <f>Лист1!E14+Лист1!E14*0.1</f>
        <v>715</v>
      </c>
      <c r="F16" s="5">
        <f t="shared" si="0"/>
        <v>357.5</v>
      </c>
      <c r="G16" s="5">
        <f t="shared" si="5"/>
        <v>143</v>
      </c>
      <c r="H16" s="5">
        <f t="shared" si="1"/>
        <v>1215.5</v>
      </c>
      <c r="I16" s="5">
        <f t="shared" si="2"/>
        <v>243.10000000000002</v>
      </c>
      <c r="J16" s="5">
        <f t="shared" si="3"/>
        <v>972.4</v>
      </c>
      <c r="K16" s="6">
        <f t="shared" si="4"/>
        <v>3.4288514108016879E-2</v>
      </c>
    </row>
    <row r="17" spans="1:11" x14ac:dyDescent="0.35">
      <c r="A17" s="7">
        <v>13</v>
      </c>
      <c r="B17" s="8" t="s">
        <v>24</v>
      </c>
      <c r="C17" s="8" t="s">
        <v>45</v>
      </c>
      <c r="D17" s="4">
        <v>29</v>
      </c>
      <c r="E17" s="5">
        <f>Лист1!E15+Лист1!E15*0.1</f>
        <v>869</v>
      </c>
      <c r="F17" s="5">
        <f t="shared" si="0"/>
        <v>434.5</v>
      </c>
      <c r="G17" s="5">
        <f t="shared" si="5"/>
        <v>173.8</v>
      </c>
      <c r="H17" s="5">
        <f t="shared" si="1"/>
        <v>1477.3</v>
      </c>
      <c r="I17" s="5">
        <f t="shared" si="2"/>
        <v>295.45999999999998</v>
      </c>
      <c r="J17" s="5">
        <f t="shared" si="3"/>
        <v>1181.8399999999999</v>
      </c>
      <c r="K17" s="6">
        <f t="shared" si="4"/>
        <v>4.3153398442589669E-2</v>
      </c>
    </row>
    <row r="18" spans="1:11" x14ac:dyDescent="0.35">
      <c r="A18" s="4">
        <v>14</v>
      </c>
      <c r="B18" s="8" t="s">
        <v>25</v>
      </c>
      <c r="C18" s="8" t="s">
        <v>44</v>
      </c>
      <c r="D18" s="4">
        <v>22</v>
      </c>
      <c r="E18" s="5">
        <f>Лист1!E16+Лист1!E16*0.1</f>
        <v>702.9</v>
      </c>
      <c r="F18" s="5">
        <f t="shared" si="0"/>
        <v>351.45</v>
      </c>
      <c r="G18" s="5">
        <f t="shared" si="5"/>
        <v>140.58000000000001</v>
      </c>
      <c r="H18" s="5">
        <f t="shared" si="1"/>
        <v>1194.9299999999998</v>
      </c>
      <c r="I18" s="5">
        <f t="shared" si="2"/>
        <v>238.98599999999999</v>
      </c>
      <c r="J18" s="5">
        <f t="shared" si="3"/>
        <v>955.94399999999985</v>
      </c>
      <c r="K18" s="6">
        <f t="shared" si="4"/>
        <v>3.6479296244761532E-2</v>
      </c>
    </row>
    <row r="19" spans="1:11" x14ac:dyDescent="0.35">
      <c r="A19" s="7">
        <v>15</v>
      </c>
      <c r="B19" s="8" t="s">
        <v>26</v>
      </c>
      <c r="C19" s="8" t="s">
        <v>46</v>
      </c>
      <c r="D19" s="4">
        <v>23</v>
      </c>
      <c r="E19" s="5">
        <f>Лист1!E17+Лист1!E17*0.1</f>
        <v>792</v>
      </c>
      <c r="F19" s="5">
        <f t="shared" si="0"/>
        <v>396</v>
      </c>
      <c r="G19" s="5">
        <f t="shared" si="5"/>
        <v>158.4</v>
      </c>
      <c r="H19" s="5">
        <f t="shared" si="1"/>
        <v>1346.4</v>
      </c>
      <c r="I19" s="5">
        <f t="shared" si="2"/>
        <v>269.28000000000003</v>
      </c>
      <c r="J19" s="5">
        <f t="shared" si="3"/>
        <v>1077.1200000000001</v>
      </c>
      <c r="K19" s="6">
        <f t="shared" si="4"/>
        <v>4.2659625504949339E-2</v>
      </c>
    </row>
    <row r="20" spans="1:11" x14ac:dyDescent="0.35">
      <c r="A20" s="4">
        <v>16</v>
      </c>
      <c r="B20" s="8" t="s">
        <v>27</v>
      </c>
      <c r="C20" s="8" t="s">
        <v>47</v>
      </c>
      <c r="D20" s="4">
        <v>8</v>
      </c>
      <c r="E20" s="5">
        <f>Лист1!E18+Лист1!E18*0.1</f>
        <v>990</v>
      </c>
      <c r="F20" s="5">
        <f t="shared" si="0"/>
        <v>495</v>
      </c>
      <c r="G20" s="5">
        <f t="shared" si="5"/>
        <v>0</v>
      </c>
      <c r="H20" s="5">
        <f t="shared" si="1"/>
        <v>1485</v>
      </c>
      <c r="I20" s="5">
        <f t="shared" si="2"/>
        <v>297</v>
      </c>
      <c r="J20" s="5">
        <f t="shared" si="3"/>
        <v>1188</v>
      </c>
      <c r="K20" s="6">
        <f t="shared" si="4"/>
        <v>4.9147679128273079E-2</v>
      </c>
    </row>
    <row r="21" spans="1:11" x14ac:dyDescent="0.35">
      <c r="A21" s="7">
        <v>17</v>
      </c>
      <c r="B21" s="8" t="s">
        <v>28</v>
      </c>
      <c r="C21" s="8" t="s">
        <v>48</v>
      </c>
      <c r="D21" s="4">
        <v>28</v>
      </c>
      <c r="E21" s="5">
        <f>Лист1!E19+Лист1!E19*0.1</f>
        <v>1089</v>
      </c>
      <c r="F21" s="5">
        <f t="shared" si="0"/>
        <v>544.5</v>
      </c>
      <c r="G21" s="5">
        <f t="shared" si="5"/>
        <v>217.8</v>
      </c>
      <c r="H21" s="5">
        <f t="shared" si="1"/>
        <v>1851.3</v>
      </c>
      <c r="I21" s="5">
        <f t="shared" si="2"/>
        <v>370.26</v>
      </c>
      <c r="J21" s="5">
        <f t="shared" si="3"/>
        <v>1481.04</v>
      </c>
      <c r="K21" s="6">
        <f>J21:J40/SUM(J21:J40)</f>
        <v>6.4437738614420148E-2</v>
      </c>
    </row>
    <row r="22" spans="1:11" x14ac:dyDescent="0.35">
      <c r="A22" s="4">
        <v>18</v>
      </c>
      <c r="B22" s="8" t="s">
        <v>29</v>
      </c>
      <c r="C22" s="8" t="s">
        <v>49</v>
      </c>
      <c r="D22" s="4">
        <v>13</v>
      </c>
      <c r="E22" s="5">
        <f>Лист1!E20+Лист1!E20*0.1</f>
        <v>939.4</v>
      </c>
      <c r="F22" s="5">
        <f t="shared" si="0"/>
        <v>469.7</v>
      </c>
      <c r="G22" s="5">
        <f t="shared" si="5"/>
        <v>187.88</v>
      </c>
      <c r="H22" s="5">
        <f t="shared" si="1"/>
        <v>1596.98</v>
      </c>
      <c r="I22" s="5">
        <f t="shared" si="2"/>
        <v>319.39600000000002</v>
      </c>
      <c r="J22" s="5">
        <f t="shared" si="3"/>
        <v>1277.5840000000001</v>
      </c>
      <c r="K22" s="6">
        <f t="shared" si="4"/>
        <v>5.9414202482603498E-2</v>
      </c>
    </row>
    <row r="23" spans="1:11" x14ac:dyDescent="0.35">
      <c r="A23" s="7">
        <v>19</v>
      </c>
      <c r="B23" s="8" t="s">
        <v>30</v>
      </c>
      <c r="C23" s="8" t="s">
        <v>50</v>
      </c>
      <c r="D23" s="4">
        <v>5</v>
      </c>
      <c r="E23" s="5">
        <f>Лист1!E21+Лист1!E21*0.1</f>
        <v>968</v>
      </c>
      <c r="F23" s="5">
        <f t="shared" si="0"/>
        <v>484</v>
      </c>
      <c r="G23" s="5">
        <f t="shared" si="5"/>
        <v>0</v>
      </c>
      <c r="H23" s="5">
        <f t="shared" si="1"/>
        <v>1452</v>
      </c>
      <c r="I23" s="5">
        <f t="shared" si="2"/>
        <v>290.40000000000003</v>
      </c>
      <c r="J23" s="5">
        <f t="shared" si="3"/>
        <v>1161.5999999999999</v>
      </c>
      <c r="K23" s="6">
        <f t="shared" si="4"/>
        <v>5.7432668354403936E-2</v>
      </c>
    </row>
    <row r="24" spans="1:11" x14ac:dyDescent="0.35">
      <c r="A24" s="4">
        <v>20</v>
      </c>
      <c r="B24" s="8" t="s">
        <v>31</v>
      </c>
      <c r="C24" s="8" t="s">
        <v>51</v>
      </c>
      <c r="D24" s="4">
        <v>1</v>
      </c>
      <c r="E24" s="5">
        <f>Лист1!E22+Лист1!E22*0.1</f>
        <v>1045</v>
      </c>
      <c r="F24" s="5">
        <f t="shared" si="0"/>
        <v>522.5</v>
      </c>
      <c r="G24" s="5">
        <f t="shared" si="5"/>
        <v>0</v>
      </c>
      <c r="H24" s="5">
        <f t="shared" si="1"/>
        <v>1567.5</v>
      </c>
      <c r="I24" s="5">
        <f t="shared" si="2"/>
        <v>313.5</v>
      </c>
      <c r="J24" s="5">
        <f t="shared" si="3"/>
        <v>1254</v>
      </c>
      <c r="K24" s="6">
        <f t="shared" si="4"/>
        <v>6.5779041966336355E-2</v>
      </c>
    </row>
    <row r="25" spans="1:11" x14ac:dyDescent="0.35">
      <c r="A25" s="9" t="s">
        <v>52</v>
      </c>
      <c r="B25" s="9"/>
      <c r="C25" s="9"/>
      <c r="D25" s="9"/>
      <c r="E25" s="10">
        <f>SUM(E5:E24)</f>
        <v>12996.499999999998</v>
      </c>
      <c r="F25" s="10">
        <f>SUM(F5:F24)</f>
        <v>6498.2499999999991</v>
      </c>
      <c r="G25" s="10">
        <f>SUM(G5:G24)</f>
        <v>1707.42</v>
      </c>
      <c r="H25" s="10">
        <f>SUM(H5:H24)</f>
        <v>21202.17</v>
      </c>
      <c r="I25" s="10">
        <f>SUM(I5:I24)</f>
        <v>4240.4340000000002</v>
      </c>
      <c r="J25" s="10">
        <f>SUM(J5:J24)</f>
        <v>16961.736000000001</v>
      </c>
      <c r="K25" s="11">
        <f t="shared" si="4"/>
        <v>0.95238095238095233</v>
      </c>
    </row>
    <row r="26" spans="1:11" x14ac:dyDescent="0.35">
      <c r="A26" s="9" t="s">
        <v>53</v>
      </c>
      <c r="B26" s="9"/>
      <c r="C26" s="9"/>
      <c r="D26" s="9"/>
      <c r="E26" s="10">
        <f>AVERAGE(E5:E24)</f>
        <v>649.82499999999993</v>
      </c>
      <c r="F26" s="10">
        <f>AVERAGE(F5:F24)</f>
        <v>324.91249999999997</v>
      </c>
      <c r="G26" s="10">
        <f>AVERAGE(G5:G24)</f>
        <v>85.371000000000009</v>
      </c>
      <c r="H26" s="10">
        <f>AVERAGE(H5:H24)</f>
        <v>1060.1084999999998</v>
      </c>
      <c r="I26" s="10">
        <f>AVERAGE(I5:I24)</f>
        <v>212.02170000000001</v>
      </c>
      <c r="J26" s="10">
        <f>AVERAGE(J5:J24)</f>
        <v>848.08680000000004</v>
      </c>
      <c r="K26" s="11">
        <f t="shared" si="4"/>
        <v>1</v>
      </c>
    </row>
  </sheetData>
  <mergeCells count="3">
    <mergeCell ref="A3:K3"/>
    <mergeCell ref="A25:D25"/>
    <mergeCell ref="A26:D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6"/>
  <sheetViews>
    <sheetView topLeftCell="A3" zoomScale="85" zoomScaleNormal="85" workbookViewId="0">
      <selection activeCell="M15" sqref="M15"/>
    </sheetView>
  </sheetViews>
  <sheetFormatPr defaultRowHeight="14.5" x14ac:dyDescent="0.35"/>
  <cols>
    <col min="2" max="2" width="14.6328125" customWidth="1"/>
    <col min="3" max="3" width="14.81640625" customWidth="1"/>
    <col min="5" max="5" width="12.81640625" customWidth="1"/>
    <col min="10" max="10" width="9.90625" customWidth="1"/>
  </cols>
  <sheetData>
    <row r="3" spans="1:11" ht="19" x14ac:dyDescent="0.4">
      <c r="A3" s="1" t="s">
        <v>55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ht="28" x14ac:dyDescent="0.3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</row>
    <row r="5" spans="1:11" x14ac:dyDescent="0.35">
      <c r="A5" s="4">
        <v>1</v>
      </c>
      <c r="B5" s="4" t="s">
        <v>12</v>
      </c>
      <c r="C5" s="4" t="s">
        <v>32</v>
      </c>
      <c r="D5" s="4">
        <v>3</v>
      </c>
      <c r="E5" s="5">
        <f>Лист1!E3+Лист1!E3*0.1+0.05*Лист2!E5</f>
        <v>231</v>
      </c>
      <c r="F5" s="5">
        <f>E5*0.5</f>
        <v>115.5</v>
      </c>
      <c r="G5" s="5">
        <f>IF(D5&gt;10,0.2*E5,0)</f>
        <v>0</v>
      </c>
      <c r="H5" s="5">
        <f>SUM(E5,F5,G5)</f>
        <v>346.5</v>
      </c>
      <c r="I5" s="5">
        <f>H5:H24*0.2</f>
        <v>69.3</v>
      </c>
      <c r="J5" s="5">
        <f>H5:H24-I5:I24</f>
        <v>277.2</v>
      </c>
      <c r="K5" s="6">
        <f>J5:J24/SUM(J5:J24)</f>
        <v>1.5564444582795061E-2</v>
      </c>
    </row>
    <row r="6" spans="1:11" x14ac:dyDescent="0.35">
      <c r="A6" s="4">
        <v>2</v>
      </c>
      <c r="B6" s="4" t="s">
        <v>13</v>
      </c>
      <c r="C6" s="4" t="s">
        <v>33</v>
      </c>
      <c r="D6" s="4">
        <v>6</v>
      </c>
      <c r="E6" s="5">
        <f>Лист1!E4+Лист1!E4*0.1+0.05*Лист2!E6</f>
        <v>295.68</v>
      </c>
      <c r="F6" s="5">
        <f t="shared" ref="F6:F24" si="0">E6*0.5</f>
        <v>147.84</v>
      </c>
      <c r="G6" s="5">
        <f>IF(D6&gt;10,0.2*E6,0)</f>
        <v>0</v>
      </c>
      <c r="H6" s="5">
        <f t="shared" ref="H6:H24" si="1">SUM(E6,F6,G6)</f>
        <v>443.52</v>
      </c>
      <c r="I6" s="5">
        <f t="shared" ref="I6:I24" si="2">H6:H25*0.2</f>
        <v>88.704000000000008</v>
      </c>
      <c r="J6" s="5">
        <f t="shared" ref="J6:J24" si="3">H6:H25-I6:I25</f>
        <v>354.81599999999997</v>
      </c>
      <c r="K6" s="6">
        <f t="shared" ref="K6:K26" si="4">J6:J25/SUM(J6:J25)</f>
        <v>1.0039373166637906E-2</v>
      </c>
    </row>
    <row r="7" spans="1:11" x14ac:dyDescent="0.35">
      <c r="A7" s="4">
        <v>3</v>
      </c>
      <c r="B7" s="4" t="s">
        <v>14</v>
      </c>
      <c r="C7" s="4" t="s">
        <v>34</v>
      </c>
      <c r="D7" s="4">
        <v>7</v>
      </c>
      <c r="E7" s="5">
        <f>Лист1!E5+Лист1!E5*0.1+0.05*Лист2!E7</f>
        <v>450.45</v>
      </c>
      <c r="F7" s="5">
        <f t="shared" si="0"/>
        <v>225.22499999999999</v>
      </c>
      <c r="G7" s="5">
        <f t="shared" ref="G7:G24" si="5">IF(D7&gt;10,0.2*E7,0)</f>
        <v>0</v>
      </c>
      <c r="H7" s="5">
        <f t="shared" si="1"/>
        <v>675.67499999999995</v>
      </c>
      <c r="I7" s="5">
        <f t="shared" si="2"/>
        <v>135.13499999999999</v>
      </c>
      <c r="J7" s="5">
        <f t="shared" si="3"/>
        <v>540.54</v>
      </c>
      <c r="K7" s="6">
        <f t="shared" si="4"/>
        <v>1.5066006492289874E-2</v>
      </c>
    </row>
    <row r="8" spans="1:11" x14ac:dyDescent="0.35">
      <c r="A8" s="4">
        <v>4</v>
      </c>
      <c r="B8" s="4" t="s">
        <v>15</v>
      </c>
      <c r="C8" s="4" t="s">
        <v>35</v>
      </c>
      <c r="D8" s="4">
        <v>4</v>
      </c>
      <c r="E8" s="5">
        <f>Лист1!E6+Лист1!E6*0.1+0.05*Лист2!E8</f>
        <v>415.8</v>
      </c>
      <c r="F8" s="5">
        <f t="shared" si="0"/>
        <v>207.9</v>
      </c>
      <c r="G8" s="5">
        <f t="shared" si="5"/>
        <v>0</v>
      </c>
      <c r="H8" s="5">
        <f t="shared" si="1"/>
        <v>623.70000000000005</v>
      </c>
      <c r="I8" s="5">
        <f t="shared" si="2"/>
        <v>124.74000000000001</v>
      </c>
      <c r="J8" s="5">
        <f t="shared" si="3"/>
        <v>498.96000000000004</v>
      </c>
      <c r="K8" s="6">
        <f t="shared" si="4"/>
        <v>1.4119812096678352E-2</v>
      </c>
    </row>
    <row r="9" spans="1:11" x14ac:dyDescent="0.35">
      <c r="A9" s="4">
        <v>5</v>
      </c>
      <c r="B9" s="4" t="s">
        <v>16</v>
      </c>
      <c r="C9" s="4" t="s">
        <v>36</v>
      </c>
      <c r="D9" s="4">
        <v>2</v>
      </c>
      <c r="E9" s="5">
        <f>Лист1!E7+Лист1!E7*0.1+0.05*Лист2!E9</f>
        <v>136.29000000000002</v>
      </c>
      <c r="F9" s="5">
        <f t="shared" si="0"/>
        <v>68.14500000000001</v>
      </c>
      <c r="G9" s="5">
        <f t="shared" si="5"/>
        <v>0</v>
      </c>
      <c r="H9" s="5">
        <f t="shared" si="1"/>
        <v>204.43500000000003</v>
      </c>
      <c r="I9" s="5">
        <f t="shared" si="2"/>
        <v>40.887000000000008</v>
      </c>
      <c r="J9" s="5">
        <f t="shared" si="3"/>
        <v>163.54800000000003</v>
      </c>
      <c r="K9" s="6">
        <f t="shared" si="4"/>
        <v>4.6944453174698215E-3</v>
      </c>
    </row>
    <row r="10" spans="1:11" x14ac:dyDescent="0.35">
      <c r="A10" s="4">
        <v>6</v>
      </c>
      <c r="B10" s="4" t="s">
        <v>17</v>
      </c>
      <c r="C10" s="4" t="s">
        <v>37</v>
      </c>
      <c r="D10" s="4">
        <v>13</v>
      </c>
      <c r="E10" s="5">
        <f>Лист1!E8+Лист1!E8*0.1+0.05*Лист2!E10</f>
        <v>643.33500000000004</v>
      </c>
      <c r="F10" s="5">
        <f t="shared" si="0"/>
        <v>321.66750000000002</v>
      </c>
      <c r="G10" s="5">
        <f t="shared" si="5"/>
        <v>128.667</v>
      </c>
      <c r="H10" s="5">
        <f t="shared" si="1"/>
        <v>1093.6695</v>
      </c>
      <c r="I10" s="5">
        <f t="shared" si="2"/>
        <v>218.73390000000001</v>
      </c>
      <c r="J10" s="5">
        <f t="shared" si="3"/>
        <v>874.93560000000002</v>
      </c>
      <c r="K10" s="6">
        <f t="shared" si="4"/>
        <v>2.5232408495879047E-2</v>
      </c>
    </row>
    <row r="11" spans="1:11" x14ac:dyDescent="0.35">
      <c r="A11" s="7">
        <v>7</v>
      </c>
      <c r="B11" s="7" t="s">
        <v>18</v>
      </c>
      <c r="C11" s="7" t="s">
        <v>38</v>
      </c>
      <c r="D11" s="7">
        <v>19</v>
      </c>
      <c r="E11" s="5">
        <f>Лист1!E9+Лист1!E9*0.1+0.05*Лист2!E11</f>
        <v>386.92500000000001</v>
      </c>
      <c r="F11" s="5">
        <f t="shared" si="0"/>
        <v>193.46250000000001</v>
      </c>
      <c r="G11" s="5">
        <f t="shared" si="5"/>
        <v>77.385000000000005</v>
      </c>
      <c r="H11" s="5">
        <f t="shared" si="1"/>
        <v>657.77250000000004</v>
      </c>
      <c r="I11" s="5">
        <f t="shared" si="2"/>
        <v>131.55450000000002</v>
      </c>
      <c r="J11" s="5">
        <f t="shared" si="3"/>
        <v>526.21800000000007</v>
      </c>
      <c r="K11" s="6">
        <f t="shared" si="4"/>
        <v>1.5568516714012364E-2</v>
      </c>
    </row>
    <row r="12" spans="1:11" x14ac:dyDescent="0.35">
      <c r="A12" s="4">
        <v>8</v>
      </c>
      <c r="B12" s="7" t="s">
        <v>19</v>
      </c>
      <c r="C12" s="7" t="s">
        <v>39</v>
      </c>
      <c r="D12" s="7">
        <v>15</v>
      </c>
      <c r="E12" s="5">
        <f>Лист1!E10+Лист1!E10*0.1+0.05*Лист2!E12</f>
        <v>513.97500000000002</v>
      </c>
      <c r="F12" s="5">
        <f t="shared" si="0"/>
        <v>256.98750000000001</v>
      </c>
      <c r="G12" s="5">
        <f t="shared" si="5"/>
        <v>102.79500000000002</v>
      </c>
      <c r="H12" s="5">
        <f t="shared" si="1"/>
        <v>873.75750000000016</v>
      </c>
      <c r="I12" s="5">
        <f t="shared" si="2"/>
        <v>174.75150000000005</v>
      </c>
      <c r="J12" s="5">
        <f t="shared" si="3"/>
        <v>699.00600000000009</v>
      </c>
      <c r="K12" s="6">
        <f t="shared" si="4"/>
        <v>2.1007624531962484E-2</v>
      </c>
    </row>
    <row r="13" spans="1:11" x14ac:dyDescent="0.35">
      <c r="A13" s="7">
        <v>9</v>
      </c>
      <c r="B13" s="8" t="s">
        <v>20</v>
      </c>
      <c r="C13" s="8" t="s">
        <v>40</v>
      </c>
      <c r="D13" s="4">
        <v>11</v>
      </c>
      <c r="E13" s="5">
        <f>Лист1!E11+Лист1!E11*0.1+0.05*Лист2!E13</f>
        <v>508.2</v>
      </c>
      <c r="F13" s="5">
        <f t="shared" si="0"/>
        <v>254.1</v>
      </c>
      <c r="G13" s="5">
        <f t="shared" si="5"/>
        <v>101.64</v>
      </c>
      <c r="H13" s="5">
        <f t="shared" si="1"/>
        <v>863.93999999999994</v>
      </c>
      <c r="I13" s="5">
        <f t="shared" si="2"/>
        <v>172.78800000000001</v>
      </c>
      <c r="J13" s="5">
        <f t="shared" si="3"/>
        <v>691.15199999999993</v>
      </c>
      <c r="K13" s="6">
        <f t="shared" si="4"/>
        <v>2.1217309069392652E-2</v>
      </c>
    </row>
    <row r="14" spans="1:11" x14ac:dyDescent="0.35">
      <c r="A14" s="4">
        <v>10</v>
      </c>
      <c r="B14" s="8" t="s">
        <v>21</v>
      </c>
      <c r="C14" s="8" t="s">
        <v>41</v>
      </c>
      <c r="D14" s="4">
        <v>18</v>
      </c>
      <c r="E14" s="5">
        <f>Лист1!E12+Лист1!E12*0.1+0.05*Лист2!E14</f>
        <v>675.67499999999995</v>
      </c>
      <c r="F14" s="5">
        <f t="shared" si="0"/>
        <v>337.83749999999998</v>
      </c>
      <c r="G14" s="5">
        <f t="shared" si="5"/>
        <v>135.13499999999999</v>
      </c>
      <c r="H14" s="5">
        <f t="shared" si="1"/>
        <v>1148.6475</v>
      </c>
      <c r="I14" s="5">
        <f t="shared" si="2"/>
        <v>229.72950000000003</v>
      </c>
      <c r="J14" s="5">
        <f t="shared" si="3"/>
        <v>918.91800000000001</v>
      </c>
      <c r="K14" s="6">
        <f t="shared" si="4"/>
        <v>2.8820878313730834E-2</v>
      </c>
    </row>
    <row r="15" spans="1:11" x14ac:dyDescent="0.35">
      <c r="A15" s="7">
        <v>11</v>
      </c>
      <c r="B15" s="8" t="s">
        <v>22</v>
      </c>
      <c r="C15" s="8" t="s">
        <v>42</v>
      </c>
      <c r="D15" s="4">
        <v>25</v>
      </c>
      <c r="E15" s="5">
        <f>Лист1!E13+Лист1!E13*0.1+0.05*Лист2!E15</f>
        <v>873.18000000000006</v>
      </c>
      <c r="F15" s="5">
        <f t="shared" si="0"/>
        <v>436.59000000000003</v>
      </c>
      <c r="G15" s="5">
        <f t="shared" si="5"/>
        <v>174.63600000000002</v>
      </c>
      <c r="H15" s="5">
        <f t="shared" si="1"/>
        <v>1484.4059999999999</v>
      </c>
      <c r="I15" s="5">
        <f t="shared" si="2"/>
        <v>296.88119999999998</v>
      </c>
      <c r="J15" s="5">
        <f t="shared" si="3"/>
        <v>1187.5247999999999</v>
      </c>
      <c r="K15" s="6">
        <f>J15:J34/SUM(J15:J34)</f>
        <v>3.8350744895780532E-2</v>
      </c>
    </row>
    <row r="16" spans="1:11" x14ac:dyDescent="0.35">
      <c r="A16" s="4">
        <v>12</v>
      </c>
      <c r="B16" s="8" t="s">
        <v>23</v>
      </c>
      <c r="C16" s="8" t="s">
        <v>43</v>
      </c>
      <c r="D16" s="4">
        <v>27</v>
      </c>
      <c r="E16" s="5">
        <f>Лист1!E14+Лист1!E14*0.1+0.05*Лист2!E16</f>
        <v>750.75</v>
      </c>
      <c r="F16" s="5">
        <f t="shared" si="0"/>
        <v>375.375</v>
      </c>
      <c r="G16" s="5">
        <f t="shared" si="5"/>
        <v>150.15</v>
      </c>
      <c r="H16" s="5">
        <f t="shared" si="1"/>
        <v>1276.2750000000001</v>
      </c>
      <c r="I16" s="5">
        <f t="shared" si="2"/>
        <v>255.25500000000002</v>
      </c>
      <c r="J16" s="5">
        <f t="shared" si="3"/>
        <v>1021.0200000000001</v>
      </c>
      <c r="K16" s="6">
        <f t="shared" si="4"/>
        <v>3.4288514108016886E-2</v>
      </c>
    </row>
    <row r="17" spans="1:11" x14ac:dyDescent="0.35">
      <c r="A17" s="7">
        <v>13</v>
      </c>
      <c r="B17" s="8" t="s">
        <v>24</v>
      </c>
      <c r="C17" s="8" t="s">
        <v>45</v>
      </c>
      <c r="D17" s="4">
        <v>29</v>
      </c>
      <c r="E17" s="5">
        <f>Лист1!E15+Лист1!E15*0.1+0.05*Лист2!E17</f>
        <v>912.45</v>
      </c>
      <c r="F17" s="5">
        <f t="shared" si="0"/>
        <v>456.22500000000002</v>
      </c>
      <c r="G17" s="5">
        <f t="shared" si="5"/>
        <v>182.49</v>
      </c>
      <c r="H17" s="5">
        <f t="shared" si="1"/>
        <v>1551.1650000000002</v>
      </c>
      <c r="I17" s="5">
        <f t="shared" si="2"/>
        <v>310.23300000000006</v>
      </c>
      <c r="J17" s="5">
        <f t="shared" si="3"/>
        <v>1240.9320000000002</v>
      </c>
      <c r="K17" s="6">
        <f t="shared" si="4"/>
        <v>4.3153398442589683E-2</v>
      </c>
    </row>
    <row r="18" spans="1:11" x14ac:dyDescent="0.35">
      <c r="A18" s="4">
        <v>14</v>
      </c>
      <c r="B18" s="8" t="s">
        <v>25</v>
      </c>
      <c r="C18" s="8" t="s">
        <v>44</v>
      </c>
      <c r="D18" s="4">
        <v>22</v>
      </c>
      <c r="E18" s="5">
        <f>Лист1!E16+Лист1!E16*0.1+0.05*Лист2!E18</f>
        <v>738.04499999999996</v>
      </c>
      <c r="F18" s="5">
        <f t="shared" si="0"/>
        <v>369.02249999999998</v>
      </c>
      <c r="G18" s="5">
        <f t="shared" si="5"/>
        <v>147.60900000000001</v>
      </c>
      <c r="H18" s="5">
        <f t="shared" si="1"/>
        <v>1254.6764999999998</v>
      </c>
      <c r="I18" s="5">
        <f t="shared" si="2"/>
        <v>250.93529999999998</v>
      </c>
      <c r="J18" s="5">
        <f t="shared" si="3"/>
        <v>1003.7411999999998</v>
      </c>
      <c r="K18" s="6">
        <f t="shared" si="4"/>
        <v>3.6479296244761532E-2</v>
      </c>
    </row>
    <row r="19" spans="1:11" x14ac:dyDescent="0.35">
      <c r="A19" s="7">
        <v>15</v>
      </c>
      <c r="B19" s="8" t="s">
        <v>26</v>
      </c>
      <c r="C19" s="8" t="s">
        <v>46</v>
      </c>
      <c r="D19" s="4">
        <v>23</v>
      </c>
      <c r="E19" s="5">
        <f>Лист1!E17+Лист1!E17*0.1+0.05*Лист2!E19</f>
        <v>831.6</v>
      </c>
      <c r="F19" s="5">
        <f t="shared" si="0"/>
        <v>415.8</v>
      </c>
      <c r="G19" s="5">
        <f t="shared" si="5"/>
        <v>166.32000000000002</v>
      </c>
      <c r="H19" s="5">
        <f t="shared" si="1"/>
        <v>1413.72</v>
      </c>
      <c r="I19" s="5">
        <f t="shared" si="2"/>
        <v>282.74400000000003</v>
      </c>
      <c r="J19" s="5">
        <f t="shared" si="3"/>
        <v>1130.9760000000001</v>
      </c>
      <c r="K19" s="6">
        <f t="shared" si="4"/>
        <v>4.2659625504949332E-2</v>
      </c>
    </row>
    <row r="20" spans="1:11" x14ac:dyDescent="0.35">
      <c r="A20" s="4">
        <v>16</v>
      </c>
      <c r="B20" s="8" t="s">
        <v>27</v>
      </c>
      <c r="C20" s="8" t="s">
        <v>47</v>
      </c>
      <c r="D20" s="4">
        <v>8</v>
      </c>
      <c r="E20" s="5">
        <f>Лист1!E18+Лист1!E18*0.1+0.05*Лист2!E20</f>
        <v>1039.5</v>
      </c>
      <c r="F20" s="5">
        <f t="shared" si="0"/>
        <v>519.75</v>
      </c>
      <c r="G20" s="5">
        <f t="shared" si="5"/>
        <v>0</v>
      </c>
      <c r="H20" s="5">
        <f t="shared" si="1"/>
        <v>1559.25</v>
      </c>
      <c r="I20" s="5">
        <f t="shared" si="2"/>
        <v>311.85000000000002</v>
      </c>
      <c r="J20" s="5">
        <f t="shared" si="3"/>
        <v>1247.4000000000001</v>
      </c>
      <c r="K20" s="6">
        <f t="shared" si="4"/>
        <v>4.9147679128273079E-2</v>
      </c>
    </row>
    <row r="21" spans="1:11" x14ac:dyDescent="0.35">
      <c r="A21" s="7">
        <v>17</v>
      </c>
      <c r="B21" s="8" t="s">
        <v>28</v>
      </c>
      <c r="C21" s="8" t="s">
        <v>48</v>
      </c>
      <c r="D21" s="4">
        <v>28</v>
      </c>
      <c r="E21" s="5">
        <f>Лист1!E19+Лист1!E19*0.1+0.05*Лист2!E21</f>
        <v>1143.45</v>
      </c>
      <c r="F21" s="5">
        <f t="shared" si="0"/>
        <v>571.72500000000002</v>
      </c>
      <c r="G21" s="5">
        <f t="shared" si="5"/>
        <v>228.69000000000003</v>
      </c>
      <c r="H21" s="5">
        <f t="shared" si="1"/>
        <v>1943.8650000000002</v>
      </c>
      <c r="I21" s="5">
        <f t="shared" si="2"/>
        <v>388.77300000000008</v>
      </c>
      <c r="J21" s="5">
        <f t="shared" si="3"/>
        <v>1555.0920000000001</v>
      </c>
      <c r="K21" s="6">
        <f>J21:J40/SUM(J21:J40)</f>
        <v>6.4437738614420162E-2</v>
      </c>
    </row>
    <row r="22" spans="1:11" x14ac:dyDescent="0.35">
      <c r="A22" s="4">
        <v>18</v>
      </c>
      <c r="B22" s="8" t="s">
        <v>29</v>
      </c>
      <c r="C22" s="8" t="s">
        <v>49</v>
      </c>
      <c r="D22" s="4">
        <v>13</v>
      </c>
      <c r="E22" s="5">
        <f>Лист1!E20+Лист1!E20*0.1+0.05*Лист2!E22</f>
        <v>986.37</v>
      </c>
      <c r="F22" s="5">
        <f t="shared" si="0"/>
        <v>493.185</v>
      </c>
      <c r="G22" s="5">
        <f t="shared" si="5"/>
        <v>197.274</v>
      </c>
      <c r="H22" s="5">
        <f t="shared" si="1"/>
        <v>1676.8290000000002</v>
      </c>
      <c r="I22" s="5">
        <f t="shared" si="2"/>
        <v>335.36580000000004</v>
      </c>
      <c r="J22" s="5">
        <f t="shared" si="3"/>
        <v>1341.4632000000001</v>
      </c>
      <c r="K22" s="6">
        <f t="shared" si="4"/>
        <v>5.9414202482603498E-2</v>
      </c>
    </row>
    <row r="23" spans="1:11" x14ac:dyDescent="0.35">
      <c r="A23" s="7">
        <v>19</v>
      </c>
      <c r="B23" s="8" t="s">
        <v>30</v>
      </c>
      <c r="C23" s="8" t="s">
        <v>50</v>
      </c>
      <c r="D23" s="4">
        <v>5</v>
      </c>
      <c r="E23" s="5">
        <f>Лист1!E21+Лист1!E21*0.1+0.05*Лист2!E23</f>
        <v>1016.4</v>
      </c>
      <c r="F23" s="5">
        <f t="shared" si="0"/>
        <v>508.2</v>
      </c>
      <c r="G23" s="5">
        <f t="shared" si="5"/>
        <v>0</v>
      </c>
      <c r="H23" s="5">
        <f t="shared" si="1"/>
        <v>1524.6</v>
      </c>
      <c r="I23" s="5">
        <f t="shared" si="2"/>
        <v>304.92</v>
      </c>
      <c r="J23" s="5">
        <f t="shared" si="3"/>
        <v>1219.6799999999998</v>
      </c>
      <c r="K23" s="6">
        <f t="shared" si="4"/>
        <v>5.7432668354403922E-2</v>
      </c>
    </row>
    <row r="24" spans="1:11" x14ac:dyDescent="0.35">
      <c r="A24" s="4">
        <v>20</v>
      </c>
      <c r="B24" s="8" t="s">
        <v>31</v>
      </c>
      <c r="C24" s="8" t="s">
        <v>51</v>
      </c>
      <c r="D24" s="4">
        <v>1</v>
      </c>
      <c r="E24" s="5">
        <f>Лист1!E22+Лист1!E22*0.1+0.05*Лист2!E24</f>
        <v>1097.25</v>
      </c>
      <c r="F24" s="5">
        <f t="shared" si="0"/>
        <v>548.625</v>
      </c>
      <c r="G24" s="5">
        <f t="shared" si="5"/>
        <v>0</v>
      </c>
      <c r="H24" s="5">
        <f t="shared" si="1"/>
        <v>1645.875</v>
      </c>
      <c r="I24" s="5">
        <f t="shared" si="2"/>
        <v>329.17500000000001</v>
      </c>
      <c r="J24" s="5">
        <f t="shared" si="3"/>
        <v>1316.7</v>
      </c>
      <c r="K24" s="6">
        <f t="shared" si="4"/>
        <v>6.5779041966336355E-2</v>
      </c>
    </row>
    <row r="25" spans="1:11" x14ac:dyDescent="0.35">
      <c r="A25" s="9" t="s">
        <v>52</v>
      </c>
      <c r="B25" s="9"/>
      <c r="C25" s="9"/>
      <c r="D25" s="9"/>
      <c r="E25" s="10">
        <f>SUM(E5:E24)</f>
        <v>13646.325000000001</v>
      </c>
      <c r="F25" s="10">
        <f>SUM(F5:F24)</f>
        <v>6823.1625000000004</v>
      </c>
      <c r="G25" s="10">
        <f>SUM(G5:G24)</f>
        <v>1792.7910000000002</v>
      </c>
      <c r="H25" s="10">
        <f>SUM(H5:H24)</f>
        <v>22262.2785</v>
      </c>
      <c r="I25" s="10">
        <f>SUM(I5:I24)</f>
        <v>4452.4557000000004</v>
      </c>
      <c r="J25" s="10">
        <f>SUM(J5:J24)</f>
        <v>17809.822800000002</v>
      </c>
      <c r="K25" s="11">
        <f t="shared" si="4"/>
        <v>0.95238095238095244</v>
      </c>
    </row>
    <row r="26" spans="1:11" x14ac:dyDescent="0.35">
      <c r="A26" s="9" t="s">
        <v>53</v>
      </c>
      <c r="B26" s="9"/>
      <c r="C26" s="9"/>
      <c r="D26" s="9"/>
      <c r="E26" s="10">
        <f>AVERAGE(E5:E24)</f>
        <v>682.31625000000008</v>
      </c>
      <c r="F26" s="10">
        <f>AVERAGE(F5:F24)</f>
        <v>341.15812500000004</v>
      </c>
      <c r="G26" s="10">
        <f>AVERAGE(G5:G24)</f>
        <v>89.639550000000014</v>
      </c>
      <c r="H26" s="10">
        <f>AVERAGE(H5:H24)</f>
        <v>1113.1139250000001</v>
      </c>
      <c r="I26" s="10">
        <f>AVERAGE(I5:I24)</f>
        <v>222.62278500000002</v>
      </c>
      <c r="J26" s="10">
        <f>AVERAGE(J5:J24)</f>
        <v>890.49114000000009</v>
      </c>
      <c r="K26" s="11">
        <f t="shared" si="4"/>
        <v>1</v>
      </c>
    </row>
  </sheetData>
  <mergeCells count="3">
    <mergeCell ref="A3:K3"/>
    <mergeCell ref="A25:D25"/>
    <mergeCell ref="A26:D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3" sqref="B3"/>
    </sheetView>
  </sheetViews>
  <sheetFormatPr defaultRowHeight="14.5" x14ac:dyDescent="0.35"/>
  <cols>
    <col min="2" max="2" width="14.7265625" customWidth="1"/>
  </cols>
  <sheetData>
    <row r="1" spans="1:2" x14ac:dyDescent="0.35">
      <c r="A1" s="12" t="s">
        <v>61</v>
      </c>
      <c r="B1" s="13"/>
    </row>
    <row r="2" spans="1:2" x14ac:dyDescent="0.35">
      <c r="A2" s="14" t="s">
        <v>56</v>
      </c>
      <c r="B2" s="14" t="s">
        <v>57</v>
      </c>
    </row>
    <row r="3" spans="1:2" x14ac:dyDescent="0.35">
      <c r="A3" s="4" t="s">
        <v>58</v>
      </c>
      <c r="B3" s="5">
        <f>Лист1!J15</f>
        <v>1074.4000000000001</v>
      </c>
    </row>
    <row r="4" spans="1:2" x14ac:dyDescent="0.35">
      <c r="A4" s="4" t="s">
        <v>59</v>
      </c>
      <c r="B4" s="5">
        <f>Лист2!J17</f>
        <v>1181.8399999999999</v>
      </c>
    </row>
    <row r="5" spans="1:2" x14ac:dyDescent="0.35">
      <c r="A5" s="4" t="s">
        <v>60</v>
      </c>
      <c r="B5" s="5">
        <f>'Лист 3'!J17</f>
        <v>1240.9320000000002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 3</vt:lpstr>
      <vt:lpstr>Лист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2020-09-20T15:14:24Z</dcterms:created>
  <dcterms:modified xsi:type="dcterms:W3CDTF">2020-09-30T14:11:05Z</dcterms:modified>
</cp:coreProperties>
</file>